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Desktop/Datasets/Final File/"/>
    </mc:Choice>
  </mc:AlternateContent>
  <bookViews>
    <workbookView xWindow="640" yWindow="440" windowWidth="24960" windowHeight="13780" tabRatio="500" activeTab="4"/>
  </bookViews>
  <sheets>
    <sheet name="Diags" sheetId="1" r:id="rId1"/>
    <sheet name="Correlation " sheetId="2" r:id="rId2"/>
    <sheet name="Factor Analysis" sheetId="3" r:id="rId3"/>
    <sheet name="Deciling" sheetId="4" r:id="rId4"/>
    <sheet name="Model Output" sheetId="5" r:id="rId5"/>
  </sheets>
  <externalReferences>
    <externalReference r:id="rId6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8" i="4" l="1"/>
  <c r="P46" i="4"/>
  <c r="P44" i="4"/>
  <c r="G48" i="4"/>
  <c r="G46" i="4"/>
  <c r="G44" i="4"/>
  <c r="O20" i="4"/>
  <c r="L20" i="4"/>
  <c r="R20" i="4"/>
  <c r="R9" i="4"/>
  <c r="F20" i="4"/>
  <c r="I9" i="4"/>
  <c r="C20" i="4"/>
  <c r="I20" i="4"/>
  <c r="G29" i="5"/>
  <c r="F4" i="5"/>
  <c r="F5" i="5"/>
  <c r="D29" i="5"/>
  <c r="H19" i="5"/>
  <c r="I19" i="5"/>
  <c r="E29" i="5"/>
  <c r="J19" i="5"/>
  <c r="K19" i="5"/>
  <c r="L19" i="5"/>
  <c r="H20" i="5"/>
  <c r="I20" i="5"/>
  <c r="J20" i="5"/>
  <c r="K20" i="5"/>
  <c r="L20" i="5"/>
  <c r="H21" i="5"/>
  <c r="I21" i="5"/>
  <c r="J21" i="5"/>
  <c r="K21" i="5"/>
  <c r="L21" i="5"/>
  <c r="H22" i="5"/>
  <c r="I22" i="5"/>
  <c r="J22" i="5"/>
  <c r="K22" i="5"/>
  <c r="L22" i="5"/>
  <c r="H23" i="5"/>
  <c r="I23" i="5"/>
  <c r="J23" i="5"/>
  <c r="K23" i="5"/>
  <c r="L23" i="5"/>
  <c r="H24" i="5"/>
  <c r="I24" i="5"/>
  <c r="J24" i="5"/>
  <c r="K24" i="5"/>
  <c r="L24" i="5"/>
  <c r="H25" i="5"/>
  <c r="I25" i="5"/>
  <c r="J25" i="5"/>
  <c r="K25" i="5"/>
  <c r="L25" i="5"/>
  <c r="H26" i="5"/>
  <c r="I26" i="5"/>
  <c r="J26" i="5"/>
  <c r="K26" i="5"/>
  <c r="L26" i="5"/>
  <c r="H27" i="5"/>
  <c r="I27" i="5"/>
  <c r="J27" i="5"/>
  <c r="K27" i="5"/>
  <c r="L27" i="5"/>
  <c r="H28" i="5"/>
  <c r="I28" i="5"/>
  <c r="J28" i="5"/>
  <c r="K28" i="5"/>
  <c r="L28" i="5"/>
  <c r="L29" i="5"/>
  <c r="F19" i="5"/>
  <c r="F20" i="5"/>
  <c r="F21" i="5"/>
  <c r="F22" i="5"/>
  <c r="F23" i="5"/>
  <c r="F24" i="5"/>
  <c r="F25" i="5"/>
  <c r="F26" i="5"/>
  <c r="F27" i="5"/>
  <c r="F28" i="5"/>
  <c r="F29" i="5"/>
  <c r="R28" i="5"/>
  <c r="G28" i="5"/>
  <c r="R27" i="5"/>
  <c r="G27" i="5"/>
  <c r="R26" i="5"/>
  <c r="G26" i="5"/>
  <c r="R25" i="5"/>
  <c r="G25" i="5"/>
  <c r="R24" i="5"/>
  <c r="G24" i="5"/>
  <c r="R23" i="5"/>
  <c r="G23" i="5"/>
  <c r="R22" i="5"/>
  <c r="G22" i="5"/>
  <c r="R21" i="5"/>
  <c r="G21" i="5"/>
  <c r="R20" i="5"/>
  <c r="G20" i="5"/>
  <c r="R19" i="5"/>
  <c r="G19" i="5"/>
  <c r="D14" i="5"/>
  <c r="H4" i="5"/>
  <c r="I4" i="5"/>
  <c r="E14" i="5"/>
  <c r="J4" i="5"/>
  <c r="K4" i="5"/>
  <c r="L4" i="5"/>
  <c r="H5" i="5"/>
  <c r="I5" i="5"/>
  <c r="J5" i="5"/>
  <c r="K5" i="5"/>
  <c r="L5" i="5"/>
  <c r="H6" i="5"/>
  <c r="I6" i="5"/>
  <c r="J6" i="5"/>
  <c r="K6" i="5"/>
  <c r="L6" i="5"/>
  <c r="H7" i="5"/>
  <c r="I7" i="5"/>
  <c r="J7" i="5"/>
  <c r="K7" i="5"/>
  <c r="L7" i="5"/>
  <c r="H8" i="5"/>
  <c r="I8" i="5"/>
  <c r="J8" i="5"/>
  <c r="K8" i="5"/>
  <c r="L8" i="5"/>
  <c r="H9" i="5"/>
  <c r="I9" i="5"/>
  <c r="J9" i="5"/>
  <c r="K9" i="5"/>
  <c r="L9" i="5"/>
  <c r="H10" i="5"/>
  <c r="I10" i="5"/>
  <c r="J10" i="5"/>
  <c r="K10" i="5"/>
  <c r="L10" i="5"/>
  <c r="H11" i="5"/>
  <c r="I11" i="5"/>
  <c r="J11" i="5"/>
  <c r="K11" i="5"/>
  <c r="L11" i="5"/>
  <c r="H12" i="5"/>
  <c r="I12" i="5"/>
  <c r="J12" i="5"/>
  <c r="K12" i="5"/>
  <c r="L12" i="5"/>
  <c r="H13" i="5"/>
  <c r="I13" i="5"/>
  <c r="J13" i="5"/>
  <c r="K13" i="5"/>
  <c r="L13" i="5"/>
  <c r="L14" i="5"/>
  <c r="F6" i="5"/>
  <c r="F7" i="5"/>
  <c r="F8" i="5"/>
  <c r="F9" i="5"/>
  <c r="F10" i="5"/>
  <c r="F11" i="5"/>
  <c r="F12" i="5"/>
  <c r="F13" i="5"/>
  <c r="F14" i="5"/>
  <c r="G14" i="5"/>
  <c r="R13" i="5"/>
  <c r="G13" i="5"/>
  <c r="R12" i="5"/>
  <c r="G12" i="5"/>
  <c r="R11" i="5"/>
  <c r="G11" i="5"/>
  <c r="R10" i="5"/>
  <c r="G10" i="5"/>
  <c r="R9" i="5"/>
  <c r="G9" i="5"/>
  <c r="R8" i="5"/>
  <c r="G8" i="5"/>
  <c r="R7" i="5"/>
  <c r="G7" i="5"/>
  <c r="R6" i="5"/>
  <c r="G6" i="5"/>
  <c r="R5" i="5"/>
  <c r="G5" i="5"/>
  <c r="R4" i="5"/>
  <c r="G4" i="5"/>
</calcChain>
</file>

<file path=xl/sharedStrings.xml><?xml version="1.0" encoding="utf-8"?>
<sst xmlns="http://schemas.openxmlformats.org/spreadsheetml/2006/main" count="276" uniqueCount="97">
  <si>
    <t>Var_Type</t>
  </si>
  <si>
    <t>n</t>
  </si>
  <si>
    <t>nmiss</t>
  </si>
  <si>
    <t>outlier.99%</t>
  </si>
  <si>
    <t>mean</t>
  </si>
  <si>
    <t>std</t>
  </si>
  <si>
    <t>var</t>
  </si>
  <si>
    <t>min</t>
  </si>
  <si>
    <t>p1.1%</t>
  </si>
  <si>
    <t>p5.5%</t>
  </si>
  <si>
    <t>p10.10%</t>
  </si>
  <si>
    <t>q1.25%</t>
  </si>
  <si>
    <t>q2.50%</t>
  </si>
  <si>
    <t>q3.75%</t>
  </si>
  <si>
    <t>p90.90%</t>
  </si>
  <si>
    <t>p95.95%</t>
  </si>
  <si>
    <t>p99.99%</t>
  </si>
  <si>
    <t>max</t>
  </si>
  <si>
    <t>iqr</t>
  </si>
  <si>
    <t>REVENUE</t>
  </si>
  <si>
    <t>numeric</t>
  </si>
  <si>
    <t>MOU</t>
  </si>
  <si>
    <t>RECCHRGE</t>
  </si>
  <si>
    <t>DIRECTAS</t>
  </si>
  <si>
    <t>OVERAGE</t>
  </si>
  <si>
    <t>ROAM</t>
  </si>
  <si>
    <t>CHANGEM</t>
  </si>
  <si>
    <t>EQPDAYS</t>
  </si>
  <si>
    <t>CHANGER</t>
  </si>
  <si>
    <t>DROPVCE</t>
  </si>
  <si>
    <t>BLCKVCE</t>
  </si>
  <si>
    <t>UNANSVCE</t>
  </si>
  <si>
    <t>CUSTCARE</t>
  </si>
  <si>
    <t>THREEWAY</t>
  </si>
  <si>
    <t>MOUREC</t>
  </si>
  <si>
    <t>OUTCALLS</t>
  </si>
  <si>
    <t>INCALLS</t>
  </si>
  <si>
    <t>PEAKVCE</t>
  </si>
  <si>
    <t>OPEAKVCE</t>
  </si>
  <si>
    <t>DROPBLK</t>
  </si>
  <si>
    <t>CALLWAIT</t>
  </si>
  <si>
    <t>SETPRC</t>
  </si>
  <si>
    <t>eigen.corrm..values</t>
  </si>
  <si>
    <t>cum_sum_eigen</t>
  </si>
  <si>
    <t>pct_var</t>
  </si>
  <si>
    <t>cum_pct_var</t>
  </si>
  <si>
    <t>ML1</t>
  </si>
  <si>
    <t>ML4</t>
  </si>
  <si>
    <t>ML3</t>
  </si>
  <si>
    <t>ML2</t>
  </si>
  <si>
    <t>ML6</t>
  </si>
  <si>
    <t>ML5</t>
  </si>
  <si>
    <t>Univariate Analysis Of Numerical Variables</t>
  </si>
  <si>
    <t>Outliers capped to their respective 99th percentile value</t>
  </si>
  <si>
    <t xml:space="preserve">Missing Values are treated with the mean Value Imputation method </t>
  </si>
  <si>
    <t xml:space="preserve">Correlation Matrix of Continuous Variables </t>
  </si>
  <si>
    <t>Eigen Values</t>
  </si>
  <si>
    <t xml:space="preserve">Factor Loadings </t>
  </si>
  <si>
    <t xml:space="preserve">Iteration 1 for correlation and Factor Analysis </t>
  </si>
  <si>
    <t xml:space="preserve">Iteration 2 for correlation and Factor Analysis </t>
  </si>
  <si>
    <t>decile</t>
  </si>
  <si>
    <t>count</t>
  </si>
  <si>
    <t>Min_prob</t>
  </si>
  <si>
    <t>max_prob</t>
  </si>
  <si>
    <t>churn_cnt</t>
  </si>
  <si>
    <t>Non_CHURN_Count</t>
  </si>
  <si>
    <t>CHURN_Count</t>
  </si>
  <si>
    <t>Sum</t>
  </si>
  <si>
    <t>Dev Sample</t>
  </si>
  <si>
    <t>Decile</t>
  </si>
  <si>
    <t>MIN SCORE</t>
  </si>
  <si>
    <t>MAX SCORE</t>
  </si>
  <si>
    <t>Bad#</t>
  </si>
  <si>
    <t>Good#</t>
  </si>
  <si>
    <t>Total</t>
  </si>
  <si>
    <t>BAD RATE</t>
  </si>
  <si>
    <t>BAD PERCENT</t>
  </si>
  <si>
    <t>CUMU. BAD PERCENT</t>
  </si>
  <si>
    <t>GOOD PERCENT</t>
  </si>
  <si>
    <t>CUMU. GOOD PERCENT</t>
  </si>
  <si>
    <t>KS</t>
  </si>
  <si>
    <t>Random Model</t>
  </si>
  <si>
    <t>Lift</t>
  </si>
  <si>
    <t>Baseline</t>
  </si>
  <si>
    <t>Val Sample</t>
  </si>
  <si>
    <t>Development Model</t>
  </si>
  <si>
    <t>Validation Model</t>
  </si>
  <si>
    <t>Top 4 Deciles</t>
  </si>
  <si>
    <t>Confusion Matrix Development</t>
  </si>
  <si>
    <t>Predicted</t>
  </si>
  <si>
    <t>Actual</t>
  </si>
  <si>
    <t>Sensitivity</t>
  </si>
  <si>
    <t>Specificity</t>
  </si>
  <si>
    <t>Precision</t>
  </si>
  <si>
    <t>Confusion Matrix Validation</t>
  </si>
  <si>
    <t>Maximum KS in top 5 Deciles</t>
  </si>
  <si>
    <t>70% Variance is Taken in this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</si>
</sst>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7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  <font>
      <b/>
      <sz val="12"/>
      <color rgb="FF0000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0" fillId="0" borderId="11" xfId="0" applyBorder="1"/>
    <xf numFmtId="0" fontId="0" fillId="0" borderId="12" xfId="0" applyBorder="1"/>
    <xf numFmtId="0" fontId="2" fillId="3" borderId="1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2" fillId="4" borderId="17" xfId="0" applyFont="1" applyFill="1" applyBorder="1" applyAlignment="1">
      <alignment horizontal="left" indent="3"/>
    </xf>
    <xf numFmtId="0" fontId="2" fillId="4" borderId="18" xfId="0" applyFont="1" applyFill="1" applyBorder="1" applyAlignment="1">
      <alignment horizontal="left" indent="3"/>
    </xf>
    <xf numFmtId="0" fontId="2" fillId="4" borderId="19" xfId="0" applyFont="1" applyFill="1" applyBorder="1" applyAlignment="1">
      <alignment horizontal="left" indent="3"/>
    </xf>
    <xf numFmtId="2" fontId="0" fillId="0" borderId="12" xfId="0" applyNumberFormat="1" applyBorder="1"/>
    <xf numFmtId="2" fontId="0" fillId="0" borderId="13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0" fillId="4" borderId="12" xfId="0" applyFill="1" applyBorder="1"/>
    <xf numFmtId="0" fontId="0" fillId="4" borderId="2" xfId="0" applyFill="1" applyBorder="1"/>
    <xf numFmtId="0" fontId="0" fillId="5" borderId="12" xfId="0" applyFill="1" applyBorder="1"/>
    <xf numFmtId="0" fontId="0" fillId="5" borderId="2" xfId="0" applyFill="1" applyBorder="1"/>
    <xf numFmtId="0" fontId="0" fillId="5" borderId="4" xfId="0" applyFill="1" applyBorder="1"/>
    <xf numFmtId="2" fontId="0" fillId="5" borderId="12" xfId="0" applyNumberFormat="1" applyFill="1" applyBorder="1"/>
    <xf numFmtId="2" fontId="0" fillId="5" borderId="2" xfId="0" applyNumberFormat="1" applyFill="1" applyBorder="1"/>
    <xf numFmtId="2" fontId="0" fillId="5" borderId="4" xfId="0" applyNumberFormat="1" applyFill="1" applyBorder="1"/>
    <xf numFmtId="0" fontId="0" fillId="5" borderId="0" xfId="0" applyFill="1"/>
    <xf numFmtId="0" fontId="3" fillId="5" borderId="0" xfId="0" applyFont="1" applyFill="1"/>
    <xf numFmtId="0" fontId="0" fillId="6" borderId="0" xfId="0" applyFill="1"/>
    <xf numFmtId="0" fontId="3" fillId="6" borderId="0" xfId="0" applyFont="1" applyFill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6" borderId="17" xfId="0" applyFont="1" applyFill="1" applyBorder="1"/>
    <xf numFmtId="0" fontId="4" fillId="6" borderId="18" xfId="0" applyFont="1" applyFill="1" applyBorder="1"/>
    <xf numFmtId="0" fontId="4" fillId="6" borderId="19" xfId="0" applyFont="1" applyFill="1" applyBorder="1"/>
    <xf numFmtId="0" fontId="4" fillId="6" borderId="17" xfId="0" applyFont="1" applyFill="1" applyBorder="1" applyAlignment="1">
      <alignment horizontal="left" indent="2"/>
    </xf>
    <xf numFmtId="0" fontId="4" fillId="6" borderId="19" xfId="0" applyFont="1" applyFill="1" applyBorder="1" applyAlignment="1">
      <alignment horizontal="left" indent="2"/>
    </xf>
    <xf numFmtId="0" fontId="4" fillId="6" borderId="17" xfId="0" applyFont="1" applyFill="1" applyBorder="1" applyAlignment="1">
      <alignment horizontal="left" indent="4"/>
    </xf>
    <xf numFmtId="0" fontId="4" fillId="6" borderId="19" xfId="0" applyFont="1" applyFill="1" applyBorder="1" applyAlignment="1">
      <alignment horizontal="left" indent="4"/>
    </xf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0" fillId="7" borderId="0" xfId="0" applyFill="1" applyBorder="1"/>
    <xf numFmtId="0" fontId="0" fillId="7" borderId="20" xfId="0" applyFill="1" applyBorder="1"/>
    <xf numFmtId="0" fontId="2" fillId="2" borderId="23" xfId="0" applyFont="1" applyFill="1" applyBorder="1"/>
    <xf numFmtId="0" fontId="0" fillId="2" borderId="0" xfId="0" applyFill="1" applyBorder="1"/>
    <xf numFmtId="0" fontId="2" fillId="7" borderId="23" xfId="0" applyFont="1" applyFill="1" applyBorder="1"/>
    <xf numFmtId="0" fontId="2" fillId="8" borderId="23" xfId="0" applyFont="1" applyFill="1" applyBorder="1"/>
    <xf numFmtId="0" fontId="0" fillId="8" borderId="0" xfId="0" applyFill="1" applyBorder="1"/>
    <xf numFmtId="0" fontId="2" fillId="9" borderId="23" xfId="0" applyFont="1" applyFill="1" applyBorder="1"/>
    <xf numFmtId="0" fontId="0" fillId="9" borderId="0" xfId="0" applyFill="1" applyBorder="1"/>
    <xf numFmtId="0" fontId="2" fillId="10" borderId="23" xfId="0" applyFont="1" applyFill="1" applyBorder="1"/>
    <xf numFmtId="0" fontId="0" fillId="10" borderId="0" xfId="0" applyFill="1" applyBorder="1"/>
    <xf numFmtId="0" fontId="2" fillId="11" borderId="23" xfId="0" applyFont="1" applyFill="1" applyBorder="1"/>
    <xf numFmtId="0" fontId="0" fillId="11" borderId="0" xfId="0" applyFill="1" applyBorder="1"/>
    <xf numFmtId="0" fontId="0" fillId="11" borderId="20" xfId="0" applyFill="1" applyBorder="1"/>
    <xf numFmtId="0" fontId="2" fillId="11" borderId="24" xfId="0" applyFont="1" applyFill="1" applyBorder="1"/>
    <xf numFmtId="0" fontId="0" fillId="11" borderId="21" xfId="0" applyFill="1" applyBorder="1"/>
    <xf numFmtId="0" fontId="0" fillId="11" borderId="22" xfId="0" applyFill="1" applyBorder="1"/>
    <xf numFmtId="0" fontId="5" fillId="0" borderId="0" xfId="0" applyFont="1"/>
    <xf numFmtId="9" fontId="5" fillId="0" borderId="0" xfId="1" applyFont="1"/>
    <xf numFmtId="9" fontId="0" fillId="0" borderId="0" xfId="1" applyFont="1"/>
    <xf numFmtId="0" fontId="6" fillId="5" borderId="0" xfId="0" applyFont="1" applyFill="1" applyBorder="1" applyAlignment="1">
      <alignment horizontal="center" vertical="top" wrapText="1"/>
    </xf>
    <xf numFmtId="0" fontId="6" fillId="12" borderId="2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vertical="center"/>
    </xf>
    <xf numFmtId="0" fontId="6" fillId="12" borderId="0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top" wrapText="1"/>
    </xf>
    <xf numFmtId="3" fontId="8" fillId="0" borderId="2" xfId="0" applyNumberFormat="1" applyFont="1" applyBorder="1" applyAlignment="1">
      <alignment vertical="top" wrapText="1"/>
    </xf>
    <xf numFmtId="10" fontId="8" fillId="0" borderId="2" xfId="0" applyNumberFormat="1" applyFont="1" applyBorder="1" applyAlignment="1">
      <alignment vertical="top" wrapText="1"/>
    </xf>
    <xf numFmtId="9" fontId="0" fillId="0" borderId="2" xfId="1" applyFont="1" applyBorder="1"/>
    <xf numFmtId="2" fontId="0" fillId="12" borderId="2" xfId="0" applyNumberFormat="1" applyFill="1" applyBorder="1"/>
    <xf numFmtId="3" fontId="8" fillId="7" borderId="2" xfId="0" applyNumberFormat="1" applyFont="1" applyFill="1" applyBorder="1" applyAlignment="1">
      <alignment vertical="top" wrapText="1"/>
    </xf>
    <xf numFmtId="10" fontId="8" fillId="7" borderId="2" xfId="0" applyNumberFormat="1" applyFont="1" applyFill="1" applyBorder="1" applyAlignment="1">
      <alignment vertical="top" wrapText="1"/>
    </xf>
    <xf numFmtId="0" fontId="0" fillId="0" borderId="2" xfId="0" applyFill="1" applyBorder="1"/>
    <xf numFmtId="0" fontId="8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3" fontId="9" fillId="0" borderId="2" xfId="0" applyNumberFormat="1" applyFont="1" applyBorder="1" applyAlignment="1">
      <alignment vertical="top" wrapText="1"/>
    </xf>
    <xf numFmtId="9" fontId="8" fillId="0" borderId="2" xfId="1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8" fillId="7" borderId="0" xfId="0" applyFont="1" applyFill="1" applyBorder="1" applyAlignment="1">
      <alignment vertical="top" wrapText="1"/>
    </xf>
    <xf numFmtId="10" fontId="8" fillId="7" borderId="0" xfId="0" applyNumberFormat="1" applyFont="1" applyFill="1" applyBorder="1" applyAlignment="1">
      <alignment vertical="top" wrapText="1"/>
    </xf>
    <xf numFmtId="3" fontId="8" fillId="0" borderId="2" xfId="0" applyNumberFormat="1" applyFont="1" applyFill="1" applyBorder="1" applyAlignment="1">
      <alignment vertical="top" wrapText="1"/>
    </xf>
    <xf numFmtId="10" fontId="8" fillId="0" borderId="2" xfId="0" applyNumberFormat="1" applyFont="1" applyFill="1" applyBorder="1" applyAlignment="1">
      <alignment vertical="top" wrapText="1"/>
    </xf>
    <xf numFmtId="0" fontId="6" fillId="5" borderId="2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horizontal="left" indent="4"/>
    </xf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0" fontId="4" fillId="6" borderId="17" xfId="0" applyFont="1" applyFill="1" applyBorder="1" applyAlignment="1">
      <alignment horizontal="left"/>
    </xf>
    <xf numFmtId="0" fontId="4" fillId="6" borderId="18" xfId="0" applyFont="1" applyFill="1" applyBorder="1" applyAlignment="1">
      <alignment horizontal="left"/>
    </xf>
    <xf numFmtId="0" fontId="4" fillId="6" borderId="19" xfId="0" applyFont="1" applyFill="1" applyBorder="1" applyAlignment="1">
      <alignment horizontal="left"/>
    </xf>
    <xf numFmtId="0" fontId="2" fillId="6" borderId="28" xfId="0" applyFont="1" applyFill="1" applyBorder="1"/>
    <xf numFmtId="0" fontId="2" fillId="6" borderId="23" xfId="0" applyFont="1" applyFill="1" applyBorder="1"/>
    <xf numFmtId="0" fontId="2" fillId="6" borderId="24" xfId="0" applyFont="1" applyFill="1" applyBorder="1"/>
    <xf numFmtId="0" fontId="2" fillId="6" borderId="1" xfId="0" applyFont="1" applyFill="1" applyBorder="1"/>
    <xf numFmtId="0" fontId="0" fillId="6" borderId="1" xfId="0" applyFont="1" applyFill="1" applyBorder="1"/>
    <xf numFmtId="0" fontId="0" fillId="6" borderId="18" xfId="0" applyFont="1" applyFill="1" applyBorder="1"/>
    <xf numFmtId="0" fontId="0" fillId="6" borderId="19" xfId="0" applyFont="1" applyFill="1" applyBorder="1"/>
    <xf numFmtId="0" fontId="2" fillId="6" borderId="26" xfId="0" applyFont="1" applyFill="1" applyBorder="1"/>
    <xf numFmtId="0" fontId="2" fillId="6" borderId="27" xfId="0" applyFont="1" applyFill="1" applyBorder="1"/>
    <xf numFmtId="0" fontId="0" fillId="3" borderId="25" xfId="0" applyFill="1" applyBorder="1"/>
    <xf numFmtId="0" fontId="0" fillId="3" borderId="20" xfId="0" applyFill="1" applyBorder="1"/>
    <xf numFmtId="0" fontId="0" fillId="3" borderId="22" xfId="0" applyFill="1" applyBorder="1"/>
    <xf numFmtId="0" fontId="5" fillId="3" borderId="2" xfId="0" applyFont="1" applyFill="1" applyBorder="1"/>
    <xf numFmtId="164" fontId="5" fillId="3" borderId="2" xfId="1" applyNumberFormat="1" applyFont="1" applyFill="1" applyBorder="1"/>
    <xf numFmtId="0" fontId="5" fillId="3" borderId="29" xfId="0" applyFont="1" applyFill="1" applyBorder="1"/>
    <xf numFmtId="0" fontId="0" fillId="0" borderId="3" xfId="0" applyBorder="1"/>
    <xf numFmtId="0" fontId="2" fillId="4" borderId="17" xfId="0" applyFont="1" applyFill="1" applyBorder="1"/>
    <xf numFmtId="0" fontId="2" fillId="4" borderId="18" xfId="0" applyFont="1" applyFill="1" applyBorder="1"/>
    <xf numFmtId="0" fontId="4" fillId="4" borderId="17" xfId="0" applyFont="1" applyFill="1" applyBorder="1"/>
    <xf numFmtId="0" fontId="4" fillId="4" borderId="18" xfId="0" applyFont="1" applyFill="1" applyBorder="1"/>
    <xf numFmtId="0" fontId="4" fillId="4" borderId="19" xfId="0" applyFont="1" applyFill="1" applyBorder="1"/>
    <xf numFmtId="0" fontId="10" fillId="4" borderId="31" xfId="0" applyFont="1" applyFill="1" applyBorder="1"/>
    <xf numFmtId="0" fontId="10" fillId="4" borderId="15" xfId="0" applyFont="1" applyFill="1" applyBorder="1"/>
    <xf numFmtId="0" fontId="2" fillId="4" borderId="15" xfId="0" applyFont="1" applyFill="1" applyBorder="1"/>
    <xf numFmtId="0" fontId="10" fillId="4" borderId="16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4" borderId="31" xfId="0" applyFont="1" applyFill="1" applyBorder="1"/>
    <xf numFmtId="10" fontId="2" fillId="4" borderId="16" xfId="1" applyNumberFormat="1" applyFont="1" applyFill="1" applyBorder="1"/>
    <xf numFmtId="0" fontId="0" fillId="0" borderId="35" xfId="0" applyBorder="1"/>
    <xf numFmtId="0" fontId="0" fillId="0" borderId="13" xfId="0" applyBorder="1"/>
    <xf numFmtId="10" fontId="2" fillId="4" borderId="1" xfId="1" applyNumberFormat="1" applyFont="1" applyFill="1" applyBorder="1"/>
    <xf numFmtId="10" fontId="2" fillId="4" borderId="19" xfId="1" applyNumberFormat="1" applyFont="1" applyFill="1" applyBorder="1"/>
    <xf numFmtId="0" fontId="10" fillId="4" borderId="19" xfId="0" applyFont="1" applyFill="1" applyBorder="1"/>
    <xf numFmtId="0" fontId="5" fillId="5" borderId="30" xfId="0" applyFont="1" applyFill="1" applyBorder="1"/>
    <xf numFmtId="0" fontId="5" fillId="5" borderId="12" xfId="0" applyFont="1" applyFill="1" applyBorder="1"/>
    <xf numFmtId="164" fontId="5" fillId="5" borderId="12" xfId="1" applyNumberFormat="1" applyFont="1" applyFill="1" applyBorder="1"/>
    <xf numFmtId="0" fontId="5" fillId="5" borderId="29" xfId="0" applyFont="1" applyFill="1" applyBorder="1"/>
    <xf numFmtId="0" fontId="5" fillId="5" borderId="2" xfId="0" applyFont="1" applyFill="1" applyBorder="1"/>
    <xf numFmtId="164" fontId="5" fillId="5" borderId="2" xfId="1" applyNumberFormat="1" applyFont="1" applyFill="1" applyBorder="1"/>
    <xf numFmtId="0" fontId="0" fillId="3" borderId="2" xfId="0" applyFill="1" applyBorder="1"/>
    <xf numFmtId="165" fontId="0" fillId="3" borderId="2" xfId="1" applyNumberFormat="1" applyFont="1" applyFill="1" applyBorder="1"/>
    <xf numFmtId="165" fontId="0" fillId="5" borderId="2" xfId="1" applyNumberFormat="1" applyFont="1" applyFill="1" applyBorder="1"/>
    <xf numFmtId="0" fontId="4" fillId="4" borderId="17" xfId="0" applyFont="1" applyFill="1" applyBorder="1" applyAlignment="1">
      <alignment horizontal="left" indent="1"/>
    </xf>
    <xf numFmtId="0" fontId="4" fillId="4" borderId="18" xfId="0" applyFont="1" applyFill="1" applyBorder="1" applyAlignment="1">
      <alignment horizontal="left" indent="1"/>
    </xf>
    <xf numFmtId="0" fontId="4" fillId="4" borderId="19" xfId="0" applyFont="1" applyFill="1" applyBorder="1" applyAlignment="1">
      <alignment horizontal="left" indent="1"/>
    </xf>
    <xf numFmtId="165" fontId="0" fillId="5" borderId="12" xfId="1" applyNumberFormat="1" applyFont="1" applyFill="1" applyBorder="1"/>
    <xf numFmtId="10" fontId="2" fillId="6" borderId="24" xfId="1" applyNumberFormat="1" applyFont="1" applyFill="1" applyBorder="1"/>
    <xf numFmtId="0" fontId="0" fillId="5" borderId="30" xfId="0" applyFill="1" applyBorder="1"/>
    <xf numFmtId="0" fontId="0" fillId="5" borderId="29" xfId="0" applyFill="1" applyBorder="1"/>
    <xf numFmtId="0" fontId="0" fillId="3" borderId="29" xfId="0" applyFill="1" applyBorder="1"/>
    <xf numFmtId="167" fontId="0" fillId="0" borderId="0" xfId="0" applyNumberFormat="1" applyBorder="1"/>
    <xf numFmtId="167" fontId="0" fillId="0" borderId="20" xfId="0" applyNumberFormat="1" applyBorder="1"/>
    <xf numFmtId="167" fontId="0" fillId="0" borderId="21" xfId="0" applyNumberFormat="1" applyBorder="1"/>
    <xf numFmtId="167" fontId="0" fillId="0" borderId="22" xfId="0" applyNumberFormat="1" applyBorder="1"/>
    <xf numFmtId="0" fontId="0" fillId="2" borderId="4" xfId="0" applyFill="1" applyBorder="1"/>
    <xf numFmtId="0" fontId="0" fillId="2" borderId="5" xfId="0" applyFill="1" applyBorder="1"/>
    <xf numFmtId="0" fontId="2" fillId="6" borderId="15" xfId="0" applyFont="1" applyFill="1" applyBorder="1"/>
    <xf numFmtId="0" fontId="2" fillId="6" borderId="16" xfId="0" applyFont="1" applyFill="1" applyBorder="1"/>
    <xf numFmtId="0" fontId="2" fillId="6" borderId="14" xfId="0" applyFont="1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0" xfId="0" applyFont="1" applyFill="1" applyBorder="1"/>
    <xf numFmtId="0" fontId="0" fillId="2" borderId="8" xfId="0" applyFont="1" applyFill="1" applyBorder="1"/>
    <xf numFmtId="0" fontId="0" fillId="0" borderId="8" xfId="0" applyFont="1" applyBorder="1"/>
    <xf numFmtId="0" fontId="0" fillId="2" borderId="9" xfId="0" applyFont="1" applyFill="1" applyBorder="1"/>
    <xf numFmtId="167" fontId="0" fillId="0" borderId="0" xfId="0" applyNumberFormat="1" applyFont="1" applyBorder="1"/>
    <xf numFmtId="167" fontId="0" fillId="0" borderId="20" xfId="0" applyNumberFormat="1" applyFont="1" applyBorder="1"/>
    <xf numFmtId="167" fontId="0" fillId="0" borderId="21" xfId="0" applyNumberFormat="1" applyFont="1" applyBorder="1"/>
    <xf numFmtId="167" fontId="0" fillId="0" borderId="22" xfId="0" applyNumberFormat="1" applyFont="1" applyBorder="1"/>
    <xf numFmtId="167" fontId="0" fillId="7" borderId="0" xfId="0" applyNumberFormat="1" applyFont="1" applyFill="1" applyBorder="1"/>
    <xf numFmtId="167" fontId="0" fillId="7" borderId="20" xfId="0" applyNumberFormat="1" applyFont="1" applyFill="1" applyBorder="1"/>
  </cellXfs>
  <cellStyles count="2">
    <cellStyle name="Normal" xfId="0" builtinId="0"/>
    <cellStyle name="Percent" xfId="1" builtinId="5"/>
  </cellStyles>
  <dxfs count="10">
    <dxf>
      <font>
        <color rgb="FF9C0006"/>
      </font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theme="8" tint="0.39994506668294322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Model</a:t>
            </a:r>
          </a:p>
        </c:rich>
      </c:tx>
      <c:layout>
        <c:manualLayout>
          <c:xMode val="edge"/>
          <c:yMode val="edge"/>
          <c:x val="0.295604111986002"/>
          <c:y val="0.06018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Deciling!$F$8</c:f>
              <c:strCache>
                <c:ptCount val="1"/>
                <c:pt idx="0">
                  <c:v>CHURN_Count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Deciling!$F$9:$F$18</c:f>
              <c:numCache>
                <c:formatCode>General</c:formatCode>
                <c:ptCount val="10"/>
                <c:pt idx="0">
                  <c:v>2252.0</c:v>
                </c:pt>
                <c:pt idx="1">
                  <c:v>1898.0</c:v>
                </c:pt>
                <c:pt idx="2">
                  <c:v>1728.0</c:v>
                </c:pt>
                <c:pt idx="3">
                  <c:v>1623.0</c:v>
                </c:pt>
                <c:pt idx="4">
                  <c:v>1487.0</c:v>
                </c:pt>
                <c:pt idx="5">
                  <c:v>1361.0</c:v>
                </c:pt>
                <c:pt idx="6">
                  <c:v>1257.0</c:v>
                </c:pt>
                <c:pt idx="7">
                  <c:v>1168.0</c:v>
                </c:pt>
                <c:pt idx="8">
                  <c:v>951.0</c:v>
                </c:pt>
                <c:pt idx="9">
                  <c:v>687.0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Deciling!$G$8</c:f>
              <c:strCache>
                <c:ptCount val="1"/>
                <c:pt idx="0">
                  <c:v>Non_CHURN_Count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Deciling!$G$9:$G$18</c:f>
              <c:numCache>
                <c:formatCode>General</c:formatCode>
                <c:ptCount val="10"/>
                <c:pt idx="0">
                  <c:v>2722.0</c:v>
                </c:pt>
                <c:pt idx="1">
                  <c:v>3075.0</c:v>
                </c:pt>
                <c:pt idx="2">
                  <c:v>3245.0</c:v>
                </c:pt>
                <c:pt idx="3">
                  <c:v>3350.0</c:v>
                </c:pt>
                <c:pt idx="4">
                  <c:v>3486.0</c:v>
                </c:pt>
                <c:pt idx="5">
                  <c:v>3612.0</c:v>
                </c:pt>
                <c:pt idx="6">
                  <c:v>3716.0</c:v>
                </c:pt>
                <c:pt idx="7">
                  <c:v>3805.0</c:v>
                </c:pt>
                <c:pt idx="8">
                  <c:v>4022.0</c:v>
                </c:pt>
                <c:pt idx="9">
                  <c:v>4287.0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416160"/>
        <c:axId val="-2016941088"/>
      </c:lineChart>
      <c:catAx>
        <c:axId val="-207241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941088"/>
        <c:crosses val="autoZero"/>
        <c:auto val="1"/>
        <c:lblAlgn val="ctr"/>
        <c:lblOffset val="100"/>
        <c:noMultiLvlLbl val="0"/>
      </c:catAx>
      <c:valAx>
        <c:axId val="-20169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4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Deciling!$O$8</c:f>
              <c:strCache>
                <c:ptCount val="1"/>
                <c:pt idx="0">
                  <c:v>churn_cnt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Deciling!$O$9:$O$18</c:f>
              <c:numCache>
                <c:formatCode>General</c:formatCode>
                <c:ptCount val="10"/>
                <c:pt idx="0">
                  <c:v>943.0</c:v>
                </c:pt>
                <c:pt idx="1">
                  <c:v>769.0</c:v>
                </c:pt>
                <c:pt idx="2">
                  <c:v>712.0</c:v>
                </c:pt>
                <c:pt idx="3">
                  <c:v>725.0</c:v>
                </c:pt>
                <c:pt idx="4">
                  <c:v>665.0</c:v>
                </c:pt>
                <c:pt idx="5">
                  <c:v>606.0</c:v>
                </c:pt>
                <c:pt idx="6">
                  <c:v>574.0</c:v>
                </c:pt>
                <c:pt idx="7">
                  <c:v>487.0</c:v>
                </c:pt>
                <c:pt idx="8">
                  <c:v>394.0</c:v>
                </c:pt>
                <c:pt idx="9">
                  <c:v>322.0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Deciling!$P$8</c:f>
              <c:strCache>
                <c:ptCount val="1"/>
                <c:pt idx="0">
                  <c:v>Non_CHURN_Count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Deciling!$P$9:$P$18</c:f>
              <c:numCache>
                <c:formatCode>General</c:formatCode>
                <c:ptCount val="10"/>
                <c:pt idx="0">
                  <c:v>1189.0</c:v>
                </c:pt>
                <c:pt idx="1">
                  <c:v>1362.0</c:v>
                </c:pt>
                <c:pt idx="2">
                  <c:v>1420.0</c:v>
                </c:pt>
                <c:pt idx="3">
                  <c:v>1406.0</c:v>
                </c:pt>
                <c:pt idx="4">
                  <c:v>1467.0</c:v>
                </c:pt>
                <c:pt idx="5">
                  <c:v>1525.0</c:v>
                </c:pt>
                <c:pt idx="6">
                  <c:v>1557.0</c:v>
                </c:pt>
                <c:pt idx="7">
                  <c:v>1645.0</c:v>
                </c:pt>
                <c:pt idx="8">
                  <c:v>1737.0</c:v>
                </c:pt>
                <c:pt idx="9">
                  <c:v>1810.0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312064"/>
        <c:axId val="-2066232464"/>
      </c:lineChart>
      <c:catAx>
        <c:axId val="-203431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232464"/>
        <c:crosses val="autoZero"/>
        <c:auto val="1"/>
        <c:lblAlgn val="ctr"/>
        <c:lblOffset val="100"/>
        <c:noMultiLvlLbl val="0"/>
      </c:catAx>
      <c:valAx>
        <c:axId val="-20662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u="sng"/>
            </a:pPr>
            <a:r>
              <a:rPr lang="en-US" sz="1100" b="0" u="sng"/>
              <a:t>Gains</a:t>
            </a:r>
            <a:r>
              <a:rPr lang="en-US" sz="1100" b="0" u="sng" baseline="0"/>
              <a:t> Chart</a:t>
            </a:r>
            <a:endParaRPr lang="en-US" sz="1100" b="0" u="sng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2435900057947"/>
          <c:y val="0.141711675707297"/>
          <c:w val="0.756395268773222"/>
          <c:h val="0.561026335904153"/>
        </c:manualLayout>
      </c:layout>
      <c:lineChart>
        <c:grouping val="standard"/>
        <c:varyColors val="0"/>
        <c:ser>
          <c:idx val="1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'[1]Gains Table - Dev &amp; Val Sample'!$A$3:$A$13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'Model Output'!$I$4:$I$13</c:f>
              <c:numCache>
                <c:formatCode>0.00%</c:formatCode>
                <c:ptCount val="10"/>
                <c:pt idx="0">
                  <c:v>0.156258673327782</c:v>
                </c:pt>
                <c:pt idx="1">
                  <c:v>0.287954482375798</c:v>
                </c:pt>
                <c:pt idx="2">
                  <c:v>0.407854565639745</c:v>
                </c:pt>
                <c:pt idx="3">
                  <c:v>0.520469053566472</c:v>
                </c:pt>
                <c:pt idx="4">
                  <c:v>0.623646960865945</c:v>
                </c:pt>
                <c:pt idx="5">
                  <c:v>0.718082153760755</c:v>
                </c:pt>
                <c:pt idx="6">
                  <c:v>0.805301137940605</c:v>
                </c:pt>
                <c:pt idx="7">
                  <c:v>0.886344712739384</c:v>
                </c:pt>
                <c:pt idx="8">
                  <c:v>0.95233139050791</c:v>
                </c:pt>
                <c:pt idx="9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'Model Output'!$I$19:$I$28</c:f>
              <c:numCache>
                <c:formatCode>0.00%</c:formatCode>
                <c:ptCount val="10"/>
                <c:pt idx="0">
                  <c:v>0.152170405034694</c:v>
                </c:pt>
                <c:pt idx="1">
                  <c:v>0.27626270776182</c:v>
                </c:pt>
                <c:pt idx="2">
                  <c:v>0.391157011457157</c:v>
                </c:pt>
                <c:pt idx="3">
                  <c:v>0.508149104405357</c:v>
                </c:pt>
                <c:pt idx="4">
                  <c:v>0.615459093109569</c:v>
                </c:pt>
                <c:pt idx="5">
                  <c:v>0.713248345973858</c:v>
                </c:pt>
                <c:pt idx="6">
                  <c:v>0.80587380990802</c:v>
                </c:pt>
                <c:pt idx="7">
                  <c:v>0.884460222688398</c:v>
                </c:pt>
                <c:pt idx="8">
                  <c:v>0.948039373890592</c:v>
                </c:pt>
                <c:pt idx="9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'[1]Gains Table - Dev &amp; Val Sample'!$Q$2</c:f>
              <c:strCache>
                <c:ptCount val="1"/>
                <c:pt idx="0">
                  <c:v>Random Model</c:v>
                </c:pt>
              </c:strCache>
            </c:strRef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'[1]Gains Table - Dev &amp; Val Sample'!$A$3:$A$13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'[1]Gains Table - Dev &amp; Val Sample'!$Q$3:$Q$13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464528"/>
        <c:axId val="-2068873136"/>
      </c:lineChart>
      <c:catAx>
        <c:axId val="-20354645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8873136"/>
        <c:crosses val="autoZero"/>
        <c:auto val="1"/>
        <c:lblAlgn val="ctr"/>
        <c:lblOffset val="100"/>
        <c:noMultiLvlLbl val="0"/>
      </c:catAx>
      <c:valAx>
        <c:axId val="-20688731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Proportion</a:t>
                </a:r>
                <a:r>
                  <a:rPr lang="en-US" b="0" baseline="0">
                    <a:solidFill>
                      <a:srgbClr val="0070C0"/>
                    </a:solidFill>
                  </a:rPr>
                  <a:t> of Churners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035464528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lt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Lift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7231688081745"/>
          <c:y val="0.132094998541849"/>
          <c:w val="0.807930623873916"/>
          <c:h val="0.542258675998834"/>
        </c:manualLayout>
      </c:layout>
      <c:lineChart>
        <c:grouping val="standard"/>
        <c:varyColors val="0"/>
        <c:ser>
          <c:idx val="0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'[1]Gains Table - Dev &amp; Val Sample'!$A$19:$A$28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'Model Output'!$R$4:$R$13</c:f>
              <c:numCache>
                <c:formatCode>0.00</c:formatCode>
                <c:ptCount val="10"/>
                <c:pt idx="0">
                  <c:v>1.562586733277824</c:v>
                </c:pt>
                <c:pt idx="1">
                  <c:v>1.439772411878989</c:v>
                </c:pt>
                <c:pt idx="2">
                  <c:v>1.359515218799149</c:v>
                </c:pt>
                <c:pt idx="3">
                  <c:v>1.301172633916181</c:v>
                </c:pt>
                <c:pt idx="4">
                  <c:v>1.24729392173189</c:v>
                </c:pt>
                <c:pt idx="5">
                  <c:v>1.196803589601258</c:v>
                </c:pt>
                <c:pt idx="6">
                  <c:v>1.150430197058007</c:v>
                </c:pt>
                <c:pt idx="7">
                  <c:v>1.10793089092423</c:v>
                </c:pt>
                <c:pt idx="8">
                  <c:v>1.058145989453233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'Model Output'!$R$19:$R$28</c:f>
              <c:numCache>
                <c:formatCode>0.00</c:formatCode>
                <c:ptCount val="10"/>
                <c:pt idx="0">
                  <c:v>1.521704050346942</c:v>
                </c:pt>
                <c:pt idx="1">
                  <c:v>1.381313538809101</c:v>
                </c:pt>
                <c:pt idx="2">
                  <c:v>1.303856704857189</c:v>
                </c:pt>
                <c:pt idx="3">
                  <c:v>1.270372761013393</c:v>
                </c:pt>
                <c:pt idx="4">
                  <c:v>1.230918186219138</c:v>
                </c:pt>
                <c:pt idx="5">
                  <c:v>1.188747243289764</c:v>
                </c:pt>
                <c:pt idx="6">
                  <c:v>1.1512482998686</c:v>
                </c:pt>
                <c:pt idx="7">
                  <c:v>1.105575278360497</c:v>
                </c:pt>
                <c:pt idx="8">
                  <c:v>1.053377082100658</c:v>
                </c:pt>
                <c:pt idx="9">
                  <c:v>1.0</c:v>
                </c:pt>
              </c:numCache>
            </c:numRef>
          </c:val>
          <c:smooth val="0"/>
        </c:ser>
        <c:ser>
          <c:idx val="1"/>
          <c:order val="2"/>
          <c:tx>
            <c:v>Baseline</c:v>
          </c:tx>
          <c:spPr>
            <a:ln w="9525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'[1]Gains Table - Dev &amp; Val Sample'!$A$19:$A$28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'[1]Gains Table - Dev &amp; Val Sample'!$S$4:$S$13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1371632"/>
        <c:axId val="-2124347824"/>
      </c:lineChart>
      <c:catAx>
        <c:axId val="-21413716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347824"/>
        <c:crosses val="autoZero"/>
        <c:auto val="1"/>
        <c:lblAlgn val="ctr"/>
        <c:lblOffset val="100"/>
        <c:noMultiLvlLbl val="0"/>
      </c:catAx>
      <c:valAx>
        <c:axId val="-21243478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Lift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crossAx val="-2141371632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Bad Rate- Dev and Val Comparison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Dev Sample</c:v>
          </c:tx>
          <c:spPr>
            <a:solidFill>
              <a:schemeClr val="tx2"/>
            </a:solidFill>
            <a:ln>
              <a:solidFill>
                <a:schemeClr val="bg1">
                  <a:lumMod val="95000"/>
                </a:schemeClr>
              </a:solidFill>
            </a:ln>
          </c:spPr>
          <c:invertIfNegative val="0"/>
          <c:cat>
            <c:numRef>
              <c:f>'[1]Gains Table - Dev &amp; Val Sample'!$P$19:$P$28</c:f>
              <c:numCache>
                <c:formatCode>General</c:formatCode>
                <c:ptCount val="10"/>
              </c:numCache>
            </c:numRef>
          </c:cat>
          <c:val>
            <c:numRef>
              <c:f>'Model Output'!$G$4:$G$13</c:f>
              <c:numCache>
                <c:formatCode>0.00%</c:formatCode>
                <c:ptCount val="10"/>
                <c:pt idx="0">
                  <c:v>0.45275432247688</c:v>
                </c:pt>
                <c:pt idx="1">
                  <c:v>0.381660969233863</c:v>
                </c:pt>
                <c:pt idx="2">
                  <c:v>0.347476372411019</c:v>
                </c:pt>
                <c:pt idx="3">
                  <c:v>0.326362356726322</c:v>
                </c:pt>
                <c:pt idx="4">
                  <c:v>0.299014679268047</c:v>
                </c:pt>
                <c:pt idx="5">
                  <c:v>0.273677860446411</c:v>
                </c:pt>
                <c:pt idx="6">
                  <c:v>0.252764930625377</c:v>
                </c:pt>
                <c:pt idx="7">
                  <c:v>0.2348682887593</c:v>
                </c:pt>
                <c:pt idx="8">
                  <c:v>0.191232656344259</c:v>
                </c:pt>
                <c:pt idx="9">
                  <c:v>0.138118214716526</c:v>
                </c:pt>
              </c:numCache>
            </c:numRef>
          </c:val>
        </c:ser>
        <c:ser>
          <c:idx val="1"/>
          <c:order val="1"/>
          <c:tx>
            <c:v>Val Sample</c:v>
          </c:tx>
          <c:spPr>
            <a:solidFill>
              <a:srgbClr val="FFFF00"/>
            </a:solidFill>
            <a:ln>
              <a:solidFill>
                <a:schemeClr val="bg1"/>
              </a:solidFill>
            </a:ln>
          </c:spPr>
          <c:invertIfNegative val="0"/>
          <c:cat>
            <c:numRef>
              <c:f>'[1]Gains Table - Dev &amp; Val Sample'!$P$19:$P$28</c:f>
              <c:numCache>
                <c:formatCode>General</c:formatCode>
                <c:ptCount val="10"/>
              </c:numCache>
            </c:numRef>
          </c:cat>
          <c:val>
            <c:numRef>
              <c:f>'Model Output'!$G$19:$G$28</c:f>
              <c:numCache>
                <c:formatCode>0.00%</c:formatCode>
                <c:ptCount val="10"/>
                <c:pt idx="0">
                  <c:v>0.442307692307692</c:v>
                </c:pt>
                <c:pt idx="1">
                  <c:v>0.360863444392304</c:v>
                </c:pt>
                <c:pt idx="2">
                  <c:v>0.333958724202627</c:v>
                </c:pt>
                <c:pt idx="3">
                  <c:v>0.340215861098076</c:v>
                </c:pt>
                <c:pt idx="4">
                  <c:v>0.311913696060038</c:v>
                </c:pt>
                <c:pt idx="5">
                  <c:v>0.284373533552323</c:v>
                </c:pt>
                <c:pt idx="6">
                  <c:v>0.269357109338339</c:v>
                </c:pt>
                <c:pt idx="7">
                  <c:v>0.228424015009381</c:v>
                </c:pt>
                <c:pt idx="8">
                  <c:v>0.184889723134679</c:v>
                </c:pt>
                <c:pt idx="9">
                  <c:v>0.151031894934334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050096"/>
        <c:axId val="-2142044448"/>
      </c:barChart>
      <c:lineChart>
        <c:grouping val="standard"/>
        <c:varyColors val="0"/>
        <c:ser>
          <c:idx val="2"/>
          <c:order val="2"/>
          <c:tx>
            <c:v>Avg. Std Portfolio Churn Rate</c:v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strLit>
              <c:ptCount val="1"/>
              <c:pt idx="0">
                <c:v>Std Portfolio Churn Rate</c:v>
              </c:pt>
            </c:strLit>
          </c:cat>
          <c:val>
            <c:numRef>
              <c:f>'[1]Gains Table - Dev &amp; Val Sample'!$P$19:$P$28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050096"/>
        <c:axId val="-2142044448"/>
      </c:lineChart>
      <c:catAx>
        <c:axId val="-2142050096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044448"/>
        <c:crosses val="autoZero"/>
        <c:auto val="1"/>
        <c:lblAlgn val="ctr"/>
        <c:lblOffset val="100"/>
        <c:noMultiLvlLbl val="0"/>
      </c:catAx>
      <c:valAx>
        <c:axId val="-21420444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Churn Rate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142050096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21</xdr:row>
      <xdr:rowOff>0</xdr:rowOff>
    </xdr:from>
    <xdr:to>
      <xdr:col>7</xdr:col>
      <xdr:colOff>812800</xdr:colOff>
      <xdr:row>35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21</xdr:row>
      <xdr:rowOff>25400</xdr:rowOff>
    </xdr:from>
    <xdr:to>
      <xdr:col>17</xdr:col>
      <xdr:colOff>127000</xdr:colOff>
      <xdr:row>35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3</xdr:row>
      <xdr:rowOff>28576</xdr:rowOff>
    </xdr:from>
    <xdr:to>
      <xdr:col>12</xdr:col>
      <xdr:colOff>304800</xdr:colOff>
      <xdr:row>7</xdr:row>
      <xdr:rowOff>114300</xdr:rowOff>
    </xdr:to>
    <xdr:sp macro="" textlink="">
      <xdr:nvSpPr>
        <xdr:cNvPr id="2" name="Right Brace 1"/>
        <xdr:cNvSpPr/>
      </xdr:nvSpPr>
      <xdr:spPr>
        <a:xfrm>
          <a:off x="9172575" y="892176"/>
          <a:ext cx="161925" cy="89852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371475</xdr:colOff>
      <xdr:row>34</xdr:row>
      <xdr:rowOff>47625</xdr:rowOff>
    </xdr:from>
    <xdr:to>
      <xdr:col>6</xdr:col>
      <xdr:colOff>0</xdr:colOff>
      <xdr:row>50</xdr:row>
      <xdr:rowOff>4762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267890</xdr:colOff>
      <xdr:row>34</xdr:row>
      <xdr:rowOff>143269</xdr:rowOff>
    </xdr:from>
    <xdr:to>
      <xdr:col>21</xdr:col>
      <xdr:colOff>565547</xdr:colOff>
      <xdr:row>49</xdr:row>
      <xdr:rowOff>167083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138905</xdr:colOff>
      <xdr:row>30</xdr:row>
      <xdr:rowOff>167083</xdr:rowOff>
    </xdr:from>
    <xdr:to>
      <xdr:col>20</xdr:col>
      <xdr:colOff>317500</xdr:colOff>
      <xdr:row>34</xdr:row>
      <xdr:rowOff>26192</xdr:rowOff>
    </xdr:to>
    <xdr:sp macro="" textlink="">
      <xdr:nvSpPr>
        <xdr:cNvPr id="6" name="Rounded Rectangle 5"/>
        <xdr:cNvSpPr/>
      </xdr:nvSpPr>
      <xdr:spPr>
        <a:xfrm>
          <a:off x="10514805" y="6059883"/>
          <a:ext cx="4610895" cy="621109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yields a lift of </a:t>
          </a:r>
          <a:r>
            <a:rPr lang="en-US" sz="1100" b="1" baseline="0"/>
            <a:t>4.8 </a:t>
          </a:r>
          <a:r>
            <a:rPr lang="en-US" sz="1100" b="0" baseline="0"/>
            <a:t>on both the development and validation samples</a:t>
          </a:r>
          <a:endParaRPr lang="en-US" sz="1100" b="0"/>
        </a:p>
      </xdr:txBody>
    </xdr:sp>
    <xdr:clientData/>
  </xdr:twoCellAnchor>
  <xdr:twoCellAnchor>
    <xdr:from>
      <xdr:col>6</xdr:col>
      <xdr:colOff>631031</xdr:colOff>
      <xdr:row>32</xdr:row>
      <xdr:rowOff>101797</xdr:rowOff>
    </xdr:from>
    <xdr:to>
      <xdr:col>10</xdr:col>
      <xdr:colOff>148829</xdr:colOff>
      <xdr:row>48</xdr:row>
      <xdr:rowOff>29764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le/Desktop/AnalytixLabs/SASUniversityEdition/myfolders/BA%20Module/Thursday/Linear%20&amp;%20Logistic%20In%20R/Logistic%20Regression-Model%20Building%20Template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Problem"/>
      <sheetName val="Model Equation"/>
      <sheetName val="Gains Table - Dev &amp; Val Sample"/>
    </sheetNames>
    <sheetDataSet>
      <sheetData sheetId="0" refreshError="1"/>
      <sheetData sheetId="1" refreshError="1"/>
      <sheetData sheetId="2">
        <row r="2">
          <cell r="Q2" t="str">
            <v>Random Model</v>
          </cell>
        </row>
        <row r="3">
          <cell r="A3">
            <v>0</v>
          </cell>
          <cell r="Q3">
            <v>0</v>
          </cell>
        </row>
        <row r="4">
          <cell r="A4">
            <v>1</v>
          </cell>
          <cell r="Q4">
            <v>0.1</v>
          </cell>
          <cell r="S4">
            <v>1</v>
          </cell>
        </row>
        <row r="5">
          <cell r="A5">
            <v>2</v>
          </cell>
          <cell r="Q5">
            <v>0.2</v>
          </cell>
          <cell r="S5">
            <v>1</v>
          </cell>
        </row>
        <row r="6">
          <cell r="A6">
            <v>3</v>
          </cell>
          <cell r="Q6">
            <v>0.3</v>
          </cell>
          <cell r="S6">
            <v>1</v>
          </cell>
        </row>
        <row r="7">
          <cell r="A7">
            <v>4</v>
          </cell>
          <cell r="Q7">
            <v>0.4</v>
          </cell>
          <cell r="S7">
            <v>1</v>
          </cell>
        </row>
        <row r="8">
          <cell r="A8">
            <v>5</v>
          </cell>
          <cell r="Q8">
            <v>0.5</v>
          </cell>
          <cell r="S8">
            <v>1</v>
          </cell>
        </row>
        <row r="9">
          <cell r="A9">
            <v>6</v>
          </cell>
          <cell r="Q9">
            <v>0.6</v>
          </cell>
          <cell r="S9">
            <v>1</v>
          </cell>
        </row>
        <row r="10">
          <cell r="A10">
            <v>7</v>
          </cell>
          <cell r="Q10">
            <v>0.7</v>
          </cell>
          <cell r="S10">
            <v>1</v>
          </cell>
        </row>
        <row r="11">
          <cell r="A11">
            <v>8</v>
          </cell>
          <cell r="Q11">
            <v>0.8</v>
          </cell>
          <cell r="S11">
            <v>1</v>
          </cell>
        </row>
        <row r="12">
          <cell r="A12">
            <v>9</v>
          </cell>
          <cell r="Q12">
            <v>0.9</v>
          </cell>
          <cell r="S12">
            <v>1</v>
          </cell>
        </row>
        <row r="13">
          <cell r="A13">
            <v>10</v>
          </cell>
          <cell r="Q13">
            <v>1</v>
          </cell>
          <cell r="S13">
            <v>1</v>
          </cell>
        </row>
        <row r="19">
          <cell r="A19">
            <v>1</v>
          </cell>
        </row>
        <row r="20">
          <cell r="A20">
            <v>2</v>
          </cell>
        </row>
        <row r="21">
          <cell r="A21">
            <v>3</v>
          </cell>
        </row>
        <row r="22">
          <cell r="A22">
            <v>4</v>
          </cell>
        </row>
        <row r="23">
          <cell r="A23">
            <v>5</v>
          </cell>
        </row>
        <row r="24">
          <cell r="A24">
            <v>6</v>
          </cell>
        </row>
        <row r="25">
          <cell r="A25">
            <v>7</v>
          </cell>
        </row>
        <row r="26">
          <cell r="A26">
            <v>8</v>
          </cell>
        </row>
        <row r="27">
          <cell r="A27">
            <v>9</v>
          </cell>
        </row>
        <row r="28">
          <cell r="A28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1" workbookViewId="0">
      <selection activeCell="E32" sqref="E32"/>
    </sheetView>
  </sheetViews>
  <sheetFormatPr baseColWidth="10" defaultRowHeight="16" x14ac:dyDescent="0.2"/>
  <cols>
    <col min="1" max="1" width="10.5" bestFit="1" customWidth="1"/>
    <col min="2" max="2" width="9" bestFit="1" customWidth="1"/>
    <col min="3" max="3" width="6.1640625" bestFit="1" customWidth="1"/>
    <col min="4" max="4" width="5.83203125" bestFit="1" customWidth="1"/>
    <col min="5" max="5" width="10.6640625" bestFit="1" customWidth="1"/>
    <col min="6" max="9" width="9.6640625" customWidth="1"/>
    <col min="10" max="10" width="11.6640625" customWidth="1"/>
    <col min="11" max="19" width="9.6640625" customWidth="1"/>
    <col min="20" max="20" width="10.6640625" bestFit="1" customWidth="1"/>
  </cols>
  <sheetData>
    <row r="1" spans="1:20" ht="17" thickBot="1" x14ac:dyDescent="0.25"/>
    <row r="2" spans="1:20" ht="17" thickBot="1" x14ac:dyDescent="0.25">
      <c r="G2" s="15" t="s">
        <v>52</v>
      </c>
      <c r="H2" s="16"/>
      <c r="I2" s="16"/>
      <c r="J2" s="17"/>
    </row>
    <row r="3" spans="1:20" ht="17" thickBot="1" x14ac:dyDescent="0.25"/>
    <row r="4" spans="1:20" ht="17" thickBot="1" x14ac:dyDescent="0.25">
      <c r="A4" s="11"/>
      <c r="B4" s="12" t="s">
        <v>0</v>
      </c>
      <c r="C4" s="13" t="s">
        <v>1</v>
      </c>
      <c r="D4" s="13" t="s">
        <v>2</v>
      </c>
      <c r="E4" s="13" t="s">
        <v>3</v>
      </c>
      <c r="F4" s="13" t="s">
        <v>4</v>
      </c>
      <c r="G4" s="13" t="s">
        <v>5</v>
      </c>
      <c r="H4" s="13" t="s">
        <v>6</v>
      </c>
      <c r="I4" s="13" t="s">
        <v>7</v>
      </c>
      <c r="J4" s="13" t="s">
        <v>8</v>
      </c>
      <c r="K4" s="13" t="s">
        <v>9</v>
      </c>
      <c r="L4" s="13" t="s">
        <v>10</v>
      </c>
      <c r="M4" s="13" t="s">
        <v>11</v>
      </c>
      <c r="N4" s="13" t="s">
        <v>12</v>
      </c>
      <c r="O4" s="13" t="s">
        <v>13</v>
      </c>
      <c r="P4" s="13" t="s">
        <v>14</v>
      </c>
      <c r="Q4" s="13" t="s">
        <v>15</v>
      </c>
      <c r="R4" s="13" t="s">
        <v>16</v>
      </c>
      <c r="S4" s="13" t="s">
        <v>17</v>
      </c>
      <c r="T4" s="14" t="s">
        <v>18</v>
      </c>
    </row>
    <row r="5" spans="1:20" x14ac:dyDescent="0.2">
      <c r="A5" s="8" t="s">
        <v>19</v>
      </c>
      <c r="B5" s="9" t="s">
        <v>20</v>
      </c>
      <c r="C5" s="10">
        <v>71047</v>
      </c>
      <c r="D5" s="24">
        <v>216</v>
      </c>
      <c r="E5" s="26" t="b">
        <v>1</v>
      </c>
      <c r="F5" s="18">
        <v>58.853961401081399</v>
      </c>
      <c r="G5" s="18">
        <v>44.243613145165597</v>
      </c>
      <c r="H5" s="18">
        <v>1957.4973041390699</v>
      </c>
      <c r="I5" s="18">
        <v>-6.17</v>
      </c>
      <c r="J5" s="18">
        <v>10</v>
      </c>
      <c r="K5" s="18">
        <v>15.515000000000001</v>
      </c>
      <c r="L5" s="18">
        <v>26.16</v>
      </c>
      <c r="M5" s="18">
        <v>33.64</v>
      </c>
      <c r="N5" s="18">
        <v>48.53</v>
      </c>
      <c r="O5" s="18">
        <v>71.03</v>
      </c>
      <c r="P5" s="18">
        <v>103.95</v>
      </c>
      <c r="Q5" s="18">
        <v>135.38999999999999</v>
      </c>
      <c r="R5" s="29">
        <v>225.512</v>
      </c>
      <c r="S5" s="29">
        <v>1223.3800000000001</v>
      </c>
      <c r="T5" s="19">
        <v>37.39</v>
      </c>
    </row>
    <row r="6" spans="1:20" x14ac:dyDescent="0.2">
      <c r="A6" s="6" t="s">
        <v>21</v>
      </c>
      <c r="B6" s="4" t="s">
        <v>20</v>
      </c>
      <c r="C6" s="1">
        <v>71047</v>
      </c>
      <c r="D6" s="25">
        <v>216</v>
      </c>
      <c r="E6" s="27" t="b">
        <v>1</v>
      </c>
      <c r="F6" s="20">
        <v>525.72839237057201</v>
      </c>
      <c r="G6" s="20">
        <v>530.13425927814205</v>
      </c>
      <c r="H6" s="20">
        <v>281042.33286038501</v>
      </c>
      <c r="I6" s="20">
        <v>0</v>
      </c>
      <c r="J6" s="20">
        <v>0</v>
      </c>
      <c r="K6" s="20">
        <v>20.414999999999999</v>
      </c>
      <c r="L6" s="20">
        <v>52.75</v>
      </c>
      <c r="M6" s="20">
        <v>158.25</v>
      </c>
      <c r="N6" s="20">
        <v>366</v>
      </c>
      <c r="O6" s="20">
        <v>721.75</v>
      </c>
      <c r="P6" s="20">
        <v>1202</v>
      </c>
      <c r="Q6" s="20">
        <v>1580.25</v>
      </c>
      <c r="R6" s="30">
        <v>2450.125</v>
      </c>
      <c r="S6" s="30">
        <v>7667.75</v>
      </c>
      <c r="T6" s="21">
        <v>563.5</v>
      </c>
    </row>
    <row r="7" spans="1:20" x14ac:dyDescent="0.2">
      <c r="A7" s="6" t="s">
        <v>22</v>
      </c>
      <c r="B7" s="4" t="s">
        <v>20</v>
      </c>
      <c r="C7" s="1">
        <v>71047</v>
      </c>
      <c r="D7" s="25">
        <v>216</v>
      </c>
      <c r="E7" s="27" t="b">
        <v>1</v>
      </c>
      <c r="F7" s="20">
        <v>46.876491649136703</v>
      </c>
      <c r="G7" s="20">
        <v>23.915103012157299</v>
      </c>
      <c r="H7" s="20">
        <v>571.93215208209494</v>
      </c>
      <c r="I7" s="20">
        <v>-11.29</v>
      </c>
      <c r="J7" s="20">
        <v>9.19</v>
      </c>
      <c r="K7" s="20">
        <v>10</v>
      </c>
      <c r="L7" s="20">
        <v>19.989999999999998</v>
      </c>
      <c r="M7" s="20">
        <v>30</v>
      </c>
      <c r="N7" s="20">
        <v>44.99</v>
      </c>
      <c r="O7" s="20">
        <v>59.99</v>
      </c>
      <c r="P7" s="20">
        <v>75</v>
      </c>
      <c r="Q7" s="20">
        <v>85</v>
      </c>
      <c r="R7" s="30">
        <v>119.99</v>
      </c>
      <c r="S7" s="30">
        <v>399.99</v>
      </c>
      <c r="T7" s="21">
        <v>29.99</v>
      </c>
    </row>
    <row r="8" spans="1:20" x14ac:dyDescent="0.2">
      <c r="A8" s="6" t="s">
        <v>23</v>
      </c>
      <c r="B8" s="4" t="s">
        <v>20</v>
      </c>
      <c r="C8" s="1">
        <v>71047</v>
      </c>
      <c r="D8" s="25">
        <v>216</v>
      </c>
      <c r="E8" s="27" t="b">
        <v>1</v>
      </c>
      <c r="F8" s="20">
        <v>0.89480114639070496</v>
      </c>
      <c r="G8" s="20">
        <v>2.1978147784940401</v>
      </c>
      <c r="H8" s="20">
        <v>4.8303898005668104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0.25</v>
      </c>
      <c r="O8" s="20">
        <v>0.99</v>
      </c>
      <c r="P8" s="20">
        <v>2.48</v>
      </c>
      <c r="Q8" s="20">
        <v>4.21</v>
      </c>
      <c r="R8" s="30">
        <v>9.65</v>
      </c>
      <c r="S8" s="30">
        <v>159.38999999999999</v>
      </c>
      <c r="T8" s="21">
        <v>0.99</v>
      </c>
    </row>
    <row r="9" spans="1:20" x14ac:dyDescent="0.2">
      <c r="A9" s="6" t="s">
        <v>24</v>
      </c>
      <c r="B9" s="4" t="s">
        <v>20</v>
      </c>
      <c r="C9" s="1">
        <v>71047</v>
      </c>
      <c r="D9" s="25">
        <v>216</v>
      </c>
      <c r="E9" s="27" t="b">
        <v>1</v>
      </c>
      <c r="F9" s="20">
        <v>40.0953598000875</v>
      </c>
      <c r="G9" s="20">
        <v>96.347103239984307</v>
      </c>
      <c r="H9" s="20">
        <v>9282.7643027361992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2.5</v>
      </c>
      <c r="O9" s="20">
        <v>40.75</v>
      </c>
      <c r="P9" s="20">
        <v>115.75</v>
      </c>
      <c r="Q9" s="20">
        <v>190.375</v>
      </c>
      <c r="R9" s="30">
        <v>427.67499999999899</v>
      </c>
      <c r="S9" s="30">
        <v>4320.75</v>
      </c>
      <c r="T9" s="21">
        <v>40.75</v>
      </c>
    </row>
    <row r="10" spans="1:20" x14ac:dyDescent="0.2">
      <c r="A10" s="6" t="s">
        <v>25</v>
      </c>
      <c r="B10" s="4" t="s">
        <v>20</v>
      </c>
      <c r="C10" s="1">
        <v>71047</v>
      </c>
      <c r="D10" s="25">
        <v>216</v>
      </c>
      <c r="E10" s="27" t="b">
        <v>1</v>
      </c>
      <c r="F10" s="20">
        <v>1.22152616792083</v>
      </c>
      <c r="G10" s="20">
        <v>9.0811961631134892</v>
      </c>
      <c r="H10" s="20">
        <v>82.468123752947207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0.26</v>
      </c>
      <c r="P10" s="20">
        <v>2.13</v>
      </c>
      <c r="Q10" s="20">
        <v>5.09</v>
      </c>
      <c r="R10" s="30">
        <v>21.556999999999999</v>
      </c>
      <c r="S10" s="30">
        <v>1112.45</v>
      </c>
      <c r="T10" s="21">
        <v>0.26</v>
      </c>
    </row>
    <row r="11" spans="1:20" x14ac:dyDescent="0.2">
      <c r="A11" s="6" t="s">
        <v>26</v>
      </c>
      <c r="B11" s="4" t="s">
        <v>20</v>
      </c>
      <c r="C11" s="1">
        <v>71047</v>
      </c>
      <c r="D11" s="25">
        <v>502</v>
      </c>
      <c r="E11" s="27" t="b">
        <v>1</v>
      </c>
      <c r="F11" s="20">
        <v>-10.8464614076122</v>
      </c>
      <c r="G11" s="20">
        <v>255.31431547429401</v>
      </c>
      <c r="H11" s="20">
        <v>65185.399686107397</v>
      </c>
      <c r="I11" s="20">
        <v>-3875</v>
      </c>
      <c r="J11" s="20">
        <v>-831.89</v>
      </c>
      <c r="K11" s="20">
        <v>-376.25</v>
      </c>
      <c r="L11" s="20">
        <v>-229.25</v>
      </c>
      <c r="M11" s="20">
        <v>-83</v>
      </c>
      <c r="N11" s="20">
        <v>-5</v>
      </c>
      <c r="O11" s="20">
        <v>65.75</v>
      </c>
      <c r="P11" s="20">
        <v>208.5</v>
      </c>
      <c r="Q11" s="20">
        <v>345.25</v>
      </c>
      <c r="R11" s="30">
        <v>739.66999999999803</v>
      </c>
      <c r="S11" s="30">
        <v>5192.25</v>
      </c>
      <c r="T11" s="21">
        <v>148.75</v>
      </c>
    </row>
    <row r="12" spans="1:20" x14ac:dyDescent="0.2">
      <c r="A12" s="6" t="s">
        <v>27</v>
      </c>
      <c r="B12" s="4" t="s">
        <v>20</v>
      </c>
      <c r="C12" s="1">
        <v>71047</v>
      </c>
      <c r="D12" s="25">
        <v>1</v>
      </c>
      <c r="E12" s="27" t="b">
        <v>1</v>
      </c>
      <c r="F12" s="20">
        <v>380.26563071812598</v>
      </c>
      <c r="G12" s="20">
        <v>254.29469231867</v>
      </c>
      <c r="H12" s="20">
        <v>64665.790541446797</v>
      </c>
      <c r="I12" s="20">
        <v>-5</v>
      </c>
      <c r="J12" s="20">
        <v>7</v>
      </c>
      <c r="K12" s="20">
        <v>42</v>
      </c>
      <c r="L12" s="20">
        <v>87</v>
      </c>
      <c r="M12" s="20">
        <v>204</v>
      </c>
      <c r="N12" s="20">
        <v>330</v>
      </c>
      <c r="O12" s="20">
        <v>515</v>
      </c>
      <c r="P12" s="20">
        <v>732</v>
      </c>
      <c r="Q12" s="20">
        <v>865.75</v>
      </c>
      <c r="R12" s="30">
        <v>1150</v>
      </c>
      <c r="S12" s="30">
        <v>1823</v>
      </c>
      <c r="T12" s="21">
        <v>311</v>
      </c>
    </row>
    <row r="13" spans="1:20" x14ac:dyDescent="0.2">
      <c r="A13" s="6" t="s">
        <v>28</v>
      </c>
      <c r="B13" s="4" t="s">
        <v>20</v>
      </c>
      <c r="C13" s="1">
        <v>71047</v>
      </c>
      <c r="D13" s="25">
        <v>502</v>
      </c>
      <c r="E13" s="27" t="b">
        <v>1</v>
      </c>
      <c r="F13" s="20">
        <v>-1.20592557941739</v>
      </c>
      <c r="G13" s="20">
        <v>38.770695362077298</v>
      </c>
      <c r="H13" s="20">
        <v>1503.1668188589999</v>
      </c>
      <c r="I13" s="20">
        <v>-1107.74</v>
      </c>
      <c r="J13" s="20">
        <v>-104.536</v>
      </c>
      <c r="K13" s="20">
        <v>-47.5</v>
      </c>
      <c r="L13" s="20">
        <v>-27.776</v>
      </c>
      <c r="M13" s="20">
        <v>-7.11</v>
      </c>
      <c r="N13" s="20">
        <v>-0.28999999999999998</v>
      </c>
      <c r="O13" s="20">
        <v>1.6</v>
      </c>
      <c r="P13" s="20">
        <v>21.81</v>
      </c>
      <c r="Q13" s="20">
        <v>46.218000000000004</v>
      </c>
      <c r="R13" s="30">
        <v>118.345599999999</v>
      </c>
      <c r="S13" s="30">
        <v>2483.48</v>
      </c>
      <c r="T13" s="21">
        <v>8.7100000000000009</v>
      </c>
    </row>
    <row r="14" spans="1:20" x14ac:dyDescent="0.2">
      <c r="A14" s="6" t="s">
        <v>29</v>
      </c>
      <c r="B14" s="4" t="s">
        <v>20</v>
      </c>
      <c r="C14" s="1">
        <v>71047</v>
      </c>
      <c r="D14" s="1">
        <v>0</v>
      </c>
      <c r="E14" s="27" t="b">
        <v>1</v>
      </c>
      <c r="F14" s="20">
        <v>6.0099275127732303</v>
      </c>
      <c r="G14" s="20">
        <v>9.00617450832301</v>
      </c>
      <c r="H14" s="20">
        <v>81.111179274367203</v>
      </c>
      <c r="I14" s="20">
        <v>0</v>
      </c>
      <c r="J14" s="20">
        <v>0</v>
      </c>
      <c r="K14" s="20">
        <v>0</v>
      </c>
      <c r="L14" s="20">
        <v>0</v>
      </c>
      <c r="M14" s="20">
        <v>0.67</v>
      </c>
      <c r="N14" s="20">
        <v>3</v>
      </c>
      <c r="O14" s="20">
        <v>7.67</v>
      </c>
      <c r="P14" s="20">
        <v>15</v>
      </c>
      <c r="Q14" s="20">
        <v>22</v>
      </c>
      <c r="R14" s="30">
        <v>42</v>
      </c>
      <c r="S14" s="30">
        <v>221.67</v>
      </c>
      <c r="T14" s="21">
        <v>7</v>
      </c>
    </row>
    <row r="15" spans="1:20" x14ac:dyDescent="0.2">
      <c r="A15" s="6" t="s">
        <v>30</v>
      </c>
      <c r="B15" s="4" t="s">
        <v>20</v>
      </c>
      <c r="C15" s="1">
        <v>71047</v>
      </c>
      <c r="D15" s="1">
        <v>0</v>
      </c>
      <c r="E15" s="27" t="b">
        <v>1</v>
      </c>
      <c r="F15" s="20">
        <v>4.0676956099483403</v>
      </c>
      <c r="G15" s="20">
        <v>10.6708225174203</v>
      </c>
      <c r="H15" s="20">
        <v>113.86645319828401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1</v>
      </c>
      <c r="O15" s="20">
        <v>3.67</v>
      </c>
      <c r="P15" s="20">
        <v>10</v>
      </c>
      <c r="Q15" s="20">
        <v>17.329999999999998</v>
      </c>
      <c r="R15" s="30">
        <v>47</v>
      </c>
      <c r="S15" s="30">
        <v>384.33</v>
      </c>
      <c r="T15" s="21">
        <v>3.67</v>
      </c>
    </row>
    <row r="16" spans="1:20" x14ac:dyDescent="0.2">
      <c r="A16" s="6" t="s">
        <v>31</v>
      </c>
      <c r="B16" s="4" t="s">
        <v>20</v>
      </c>
      <c r="C16" s="1">
        <v>71047</v>
      </c>
      <c r="D16" s="1">
        <v>0</v>
      </c>
      <c r="E16" s="27" t="b">
        <v>1</v>
      </c>
      <c r="F16" s="20">
        <v>28.355892578152499</v>
      </c>
      <c r="G16" s="20">
        <v>38.904234373610002</v>
      </c>
      <c r="H16" s="20">
        <v>1513.5394521967801</v>
      </c>
      <c r="I16" s="20">
        <v>0</v>
      </c>
      <c r="J16" s="20">
        <v>0</v>
      </c>
      <c r="K16" s="20">
        <v>0</v>
      </c>
      <c r="L16" s="20">
        <v>0.33</v>
      </c>
      <c r="M16" s="20">
        <v>5.33</v>
      </c>
      <c r="N16" s="20">
        <v>16.329999999999998</v>
      </c>
      <c r="O16" s="20">
        <v>36.67</v>
      </c>
      <c r="P16" s="20">
        <v>68.33</v>
      </c>
      <c r="Q16" s="20">
        <v>97.67</v>
      </c>
      <c r="R16" s="30">
        <v>179.33</v>
      </c>
      <c r="S16" s="30">
        <v>848.67</v>
      </c>
      <c r="T16" s="21">
        <v>31.34</v>
      </c>
    </row>
    <row r="17" spans="1:20" x14ac:dyDescent="0.2">
      <c r="A17" s="6" t="s">
        <v>32</v>
      </c>
      <c r="B17" s="4" t="s">
        <v>20</v>
      </c>
      <c r="C17" s="1">
        <v>71047</v>
      </c>
      <c r="D17" s="1">
        <v>0</v>
      </c>
      <c r="E17" s="27" t="b">
        <v>1</v>
      </c>
      <c r="F17" s="20">
        <v>1.86581361633848</v>
      </c>
      <c r="G17" s="20">
        <v>5.1607990218281898</v>
      </c>
      <c r="H17" s="20">
        <v>26.633846543702798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1.67</v>
      </c>
      <c r="P17" s="20">
        <v>5.33</v>
      </c>
      <c r="Q17" s="20">
        <v>9.33</v>
      </c>
      <c r="R17" s="30">
        <v>21</v>
      </c>
      <c r="S17" s="30">
        <v>365.67</v>
      </c>
      <c r="T17" s="21">
        <v>1.67</v>
      </c>
    </row>
    <row r="18" spans="1:20" x14ac:dyDescent="0.2">
      <c r="A18" s="6" t="s">
        <v>33</v>
      </c>
      <c r="B18" s="4" t="s">
        <v>20</v>
      </c>
      <c r="C18" s="1">
        <v>71047</v>
      </c>
      <c r="D18" s="1">
        <v>0</v>
      </c>
      <c r="E18" s="27" t="b">
        <v>1</v>
      </c>
      <c r="F18" s="20">
        <v>0.29993863217306899</v>
      </c>
      <c r="G18" s="20">
        <v>1.1616020835740299</v>
      </c>
      <c r="H18" s="20">
        <v>1.3493194005635301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0.33</v>
      </c>
      <c r="P18" s="20">
        <v>0.67</v>
      </c>
      <c r="Q18" s="20">
        <v>1.33</v>
      </c>
      <c r="R18" s="30">
        <v>4</v>
      </c>
      <c r="S18" s="30">
        <v>66</v>
      </c>
      <c r="T18" s="21">
        <v>0.33</v>
      </c>
    </row>
    <row r="19" spans="1:20" x14ac:dyDescent="0.2">
      <c r="A19" s="6" t="s">
        <v>34</v>
      </c>
      <c r="B19" s="4" t="s">
        <v>20</v>
      </c>
      <c r="C19" s="1">
        <v>71047</v>
      </c>
      <c r="D19" s="1">
        <v>0</v>
      </c>
      <c r="E19" s="27" t="b">
        <v>1</v>
      </c>
      <c r="F19" s="20">
        <v>114.935319436429</v>
      </c>
      <c r="G19" s="20">
        <v>166.30571756088199</v>
      </c>
      <c r="H19" s="20">
        <v>27657.591693439801</v>
      </c>
      <c r="I19" s="20">
        <v>0</v>
      </c>
      <c r="J19" s="20">
        <v>0</v>
      </c>
      <c r="K19" s="20">
        <v>0</v>
      </c>
      <c r="L19" s="20">
        <v>0</v>
      </c>
      <c r="M19" s="20">
        <v>8.43</v>
      </c>
      <c r="N19" s="20">
        <v>52.5</v>
      </c>
      <c r="O19" s="20">
        <v>154.13499999999999</v>
      </c>
      <c r="P19" s="20">
        <v>310.262</v>
      </c>
      <c r="Q19" s="20">
        <v>440.93799999999999</v>
      </c>
      <c r="R19" s="30">
        <v>772.654799999999</v>
      </c>
      <c r="S19" s="30">
        <v>3287.25</v>
      </c>
      <c r="T19" s="21">
        <v>145.70500000000001</v>
      </c>
    </row>
    <row r="20" spans="1:20" x14ac:dyDescent="0.2">
      <c r="A20" s="6" t="s">
        <v>35</v>
      </c>
      <c r="B20" s="4" t="s">
        <v>20</v>
      </c>
      <c r="C20" s="1">
        <v>71047</v>
      </c>
      <c r="D20" s="1">
        <v>0</v>
      </c>
      <c r="E20" s="27" t="b">
        <v>1</v>
      </c>
      <c r="F20" s="20">
        <v>25.396500907849699</v>
      </c>
      <c r="G20" s="20">
        <v>35.147524885122202</v>
      </c>
      <c r="H20" s="20">
        <v>1235.3485055502899</v>
      </c>
      <c r="I20" s="20">
        <v>0</v>
      </c>
      <c r="J20" s="20">
        <v>0</v>
      </c>
      <c r="K20" s="20">
        <v>0</v>
      </c>
      <c r="L20" s="20">
        <v>0</v>
      </c>
      <c r="M20" s="20">
        <v>3.33</v>
      </c>
      <c r="N20" s="20">
        <v>13.67</v>
      </c>
      <c r="O20" s="20">
        <v>34</v>
      </c>
      <c r="P20" s="20">
        <v>64.33</v>
      </c>
      <c r="Q20" s="20">
        <v>90.33</v>
      </c>
      <c r="R20" s="30">
        <v>164.33</v>
      </c>
      <c r="S20" s="30">
        <v>644.33000000000004</v>
      </c>
      <c r="T20" s="21">
        <v>30.67</v>
      </c>
    </row>
    <row r="21" spans="1:20" x14ac:dyDescent="0.2">
      <c r="A21" s="6" t="s">
        <v>36</v>
      </c>
      <c r="B21" s="4" t="s">
        <v>20</v>
      </c>
      <c r="C21" s="1">
        <v>71047</v>
      </c>
      <c r="D21" s="1">
        <v>0</v>
      </c>
      <c r="E21" s="27" t="b">
        <v>1</v>
      </c>
      <c r="F21" s="20">
        <v>8.17671738426675</v>
      </c>
      <c r="G21" s="20">
        <v>16.519106582363499</v>
      </c>
      <c r="H21" s="20">
        <v>272.880882279486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2</v>
      </c>
      <c r="O21" s="20">
        <v>9.33</v>
      </c>
      <c r="P21" s="20">
        <v>22.67</v>
      </c>
      <c r="Q21" s="20">
        <v>35.67</v>
      </c>
      <c r="R21" s="30">
        <v>77</v>
      </c>
      <c r="S21" s="30">
        <v>519.33000000000004</v>
      </c>
      <c r="T21" s="21">
        <v>9.33</v>
      </c>
    </row>
    <row r="22" spans="1:20" x14ac:dyDescent="0.2">
      <c r="A22" s="6" t="s">
        <v>37</v>
      </c>
      <c r="B22" s="4" t="s">
        <v>20</v>
      </c>
      <c r="C22" s="1">
        <v>71047</v>
      </c>
      <c r="D22" s="1">
        <v>0</v>
      </c>
      <c r="E22" s="27" t="b">
        <v>1</v>
      </c>
      <c r="F22" s="20">
        <v>90.5809481047757</v>
      </c>
      <c r="G22" s="20">
        <v>104.914876359514</v>
      </c>
      <c r="H22" s="20">
        <v>11007.1312815322</v>
      </c>
      <c r="I22" s="20">
        <v>0</v>
      </c>
      <c r="J22" s="20">
        <v>0</v>
      </c>
      <c r="K22" s="20">
        <v>0</v>
      </c>
      <c r="L22" s="20">
        <v>2.33</v>
      </c>
      <c r="M22" s="20">
        <v>23</v>
      </c>
      <c r="N22" s="20">
        <v>62</v>
      </c>
      <c r="O22" s="20">
        <v>121.16500000000001</v>
      </c>
      <c r="P22" s="20">
        <v>204.33</v>
      </c>
      <c r="Q22" s="20">
        <v>279.67</v>
      </c>
      <c r="R22" s="30">
        <v>500</v>
      </c>
      <c r="S22" s="30">
        <v>2090.67</v>
      </c>
      <c r="T22" s="21">
        <v>98.165000000000006</v>
      </c>
    </row>
    <row r="23" spans="1:20" x14ac:dyDescent="0.2">
      <c r="A23" s="6" t="s">
        <v>38</v>
      </c>
      <c r="B23" s="4" t="s">
        <v>20</v>
      </c>
      <c r="C23" s="1">
        <v>71047</v>
      </c>
      <c r="D23" s="1">
        <v>0</v>
      </c>
      <c r="E23" s="27" t="b">
        <v>1</v>
      </c>
      <c r="F23" s="20">
        <v>67.818408096049097</v>
      </c>
      <c r="G23" s="20">
        <v>93.328993219193805</v>
      </c>
      <c r="H23" s="20">
        <v>8710.3009753083297</v>
      </c>
      <c r="I23" s="20">
        <v>0</v>
      </c>
      <c r="J23" s="20">
        <v>0</v>
      </c>
      <c r="K23" s="20">
        <v>0</v>
      </c>
      <c r="L23" s="20">
        <v>0.67</v>
      </c>
      <c r="M23" s="20">
        <v>11</v>
      </c>
      <c r="N23" s="20">
        <v>35.67</v>
      </c>
      <c r="O23" s="20">
        <v>88.67</v>
      </c>
      <c r="P23" s="20">
        <v>170.80199999999999</v>
      </c>
      <c r="Q23" s="20">
        <v>242</v>
      </c>
      <c r="R23" s="30">
        <v>437</v>
      </c>
      <c r="S23" s="30">
        <v>1572.67</v>
      </c>
      <c r="T23" s="21">
        <v>77.67</v>
      </c>
    </row>
    <row r="24" spans="1:20" x14ac:dyDescent="0.2">
      <c r="A24" s="6" t="s">
        <v>39</v>
      </c>
      <c r="B24" s="4" t="s">
        <v>20</v>
      </c>
      <c r="C24" s="1">
        <v>71047</v>
      </c>
      <c r="D24" s="1">
        <v>0</v>
      </c>
      <c r="E24" s="27" t="b">
        <v>1</v>
      </c>
      <c r="F24" s="20">
        <v>10.149699353948799</v>
      </c>
      <c r="G24" s="20">
        <v>15.4606137549239</v>
      </c>
      <c r="H24" s="20">
        <v>239.03057767894299</v>
      </c>
      <c r="I24" s="20">
        <v>0</v>
      </c>
      <c r="J24" s="20">
        <v>0</v>
      </c>
      <c r="K24" s="20">
        <v>0</v>
      </c>
      <c r="L24" s="20">
        <v>0</v>
      </c>
      <c r="M24" s="20">
        <v>1.67</v>
      </c>
      <c r="N24" s="20">
        <v>5.33</v>
      </c>
      <c r="O24" s="20">
        <v>12.67</v>
      </c>
      <c r="P24" s="20">
        <v>24.33</v>
      </c>
      <c r="Q24" s="20">
        <v>35.33</v>
      </c>
      <c r="R24" s="30">
        <v>71.33</v>
      </c>
      <c r="S24" s="30">
        <v>489.67</v>
      </c>
      <c r="T24" s="21">
        <v>11</v>
      </c>
    </row>
    <row r="25" spans="1:20" x14ac:dyDescent="0.2">
      <c r="A25" s="6" t="s">
        <v>40</v>
      </c>
      <c r="B25" s="4" t="s">
        <v>20</v>
      </c>
      <c r="C25" s="1">
        <v>71047</v>
      </c>
      <c r="D25" s="1">
        <v>0</v>
      </c>
      <c r="E25" s="27" t="b">
        <v>1</v>
      </c>
      <c r="F25" s="20">
        <v>1.85287668726336</v>
      </c>
      <c r="G25" s="20">
        <v>5.5562591776877204</v>
      </c>
      <c r="H25" s="20">
        <v>30.8720160496391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0.33</v>
      </c>
      <c r="O25" s="20">
        <v>1.33</v>
      </c>
      <c r="P25" s="20">
        <v>4.67</v>
      </c>
      <c r="Q25" s="20">
        <v>8.67</v>
      </c>
      <c r="R25" s="30">
        <v>23.33</v>
      </c>
      <c r="S25" s="30">
        <v>212.67</v>
      </c>
      <c r="T25" s="21">
        <v>1.33</v>
      </c>
    </row>
    <row r="26" spans="1:20" ht="17" thickBot="1" x14ac:dyDescent="0.25">
      <c r="A26" s="7" t="s">
        <v>41</v>
      </c>
      <c r="B26" s="5" t="s">
        <v>20</v>
      </c>
      <c r="C26" s="3">
        <v>71047</v>
      </c>
      <c r="D26" s="3">
        <v>0</v>
      </c>
      <c r="E26" s="28" t="b">
        <v>1</v>
      </c>
      <c r="F26" s="22">
        <v>35.798584317423703</v>
      </c>
      <c r="G26" s="22">
        <v>57.040964362181498</v>
      </c>
      <c r="H26" s="22">
        <v>3253.6716153676598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39.99</v>
      </c>
      <c r="P26" s="22">
        <v>149.99</v>
      </c>
      <c r="Q26" s="22">
        <v>149.99</v>
      </c>
      <c r="R26" s="31">
        <v>199.99</v>
      </c>
      <c r="S26" s="31">
        <v>499.99</v>
      </c>
      <c r="T26" s="23">
        <v>39.99</v>
      </c>
    </row>
    <row r="32" spans="1:20" ht="19" x14ac:dyDescent="0.25">
      <c r="F32" s="32"/>
      <c r="G32" s="33" t="s">
        <v>53</v>
      </c>
      <c r="H32" s="32"/>
      <c r="I32" s="32"/>
      <c r="J32" s="32"/>
      <c r="K32" s="32"/>
      <c r="L32" s="32"/>
      <c r="M32" s="32"/>
    </row>
    <row r="33" spans="6:13" x14ac:dyDescent="0.2">
      <c r="F33" s="32"/>
      <c r="G33" s="32"/>
      <c r="H33" s="32"/>
      <c r="I33" s="32"/>
      <c r="J33" s="32"/>
      <c r="K33" s="32"/>
      <c r="L33" s="32"/>
      <c r="M33" s="32"/>
    </row>
    <row r="36" spans="6:13" ht="19" x14ac:dyDescent="0.25">
      <c r="F36" s="34"/>
      <c r="G36" s="35" t="s">
        <v>54</v>
      </c>
      <c r="H36" s="34"/>
      <c r="I36" s="34"/>
      <c r="J36" s="34"/>
      <c r="K36" s="34"/>
      <c r="L36" s="34"/>
      <c r="M36" s="34"/>
    </row>
    <row r="37" spans="6:13" x14ac:dyDescent="0.2">
      <c r="F37" s="34"/>
      <c r="G37" s="34"/>
      <c r="H37" s="34"/>
      <c r="I37" s="34"/>
      <c r="J37" s="34"/>
      <c r="K37" s="34"/>
      <c r="L37" s="34"/>
      <c r="M37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selection activeCell="G41" sqref="G41"/>
    </sheetView>
  </sheetViews>
  <sheetFormatPr baseColWidth="10" defaultRowHeight="16" x14ac:dyDescent="0.2"/>
  <cols>
    <col min="1" max="14" width="12.33203125" customWidth="1"/>
    <col min="15" max="15" width="9.83203125" customWidth="1"/>
    <col min="16" max="18" width="12.33203125" customWidth="1"/>
    <col min="19" max="19" width="9.83203125" customWidth="1"/>
    <col min="20" max="20" width="11.33203125" customWidth="1"/>
    <col min="21" max="22" width="12.33203125" customWidth="1"/>
    <col min="23" max="23" width="8.5" customWidth="1"/>
  </cols>
  <sheetData>
    <row r="1" spans="1:23" ht="17" thickBot="1" x14ac:dyDescent="0.25"/>
    <row r="2" spans="1:23" ht="17" thickBot="1" x14ac:dyDescent="0.25">
      <c r="G2" s="94" t="s">
        <v>55</v>
      </c>
      <c r="H2" s="95"/>
      <c r="I2" s="95"/>
      <c r="J2" s="96"/>
      <c r="N2" s="94" t="s">
        <v>58</v>
      </c>
      <c r="O2" s="95"/>
      <c r="P2" s="95"/>
      <c r="Q2" s="96"/>
    </row>
    <row r="3" spans="1:23" ht="17" thickBot="1" x14ac:dyDescent="0.25"/>
    <row r="4" spans="1:23" ht="17" thickBot="1" x14ac:dyDescent="0.25">
      <c r="A4" s="103"/>
      <c r="B4" s="95" t="s">
        <v>19</v>
      </c>
      <c r="C4" s="95" t="s">
        <v>21</v>
      </c>
      <c r="D4" s="95" t="s">
        <v>22</v>
      </c>
      <c r="E4" s="95" t="s">
        <v>23</v>
      </c>
      <c r="F4" s="95" t="s">
        <v>24</v>
      </c>
      <c r="G4" s="95" t="s">
        <v>25</v>
      </c>
      <c r="H4" s="95" t="s">
        <v>26</v>
      </c>
      <c r="I4" s="95" t="s">
        <v>27</v>
      </c>
      <c r="J4" s="95" t="s">
        <v>28</v>
      </c>
      <c r="K4" s="95" t="s">
        <v>29</v>
      </c>
      <c r="L4" s="95" t="s">
        <v>30</v>
      </c>
      <c r="M4" s="95" t="s">
        <v>31</v>
      </c>
      <c r="N4" s="95" t="s">
        <v>32</v>
      </c>
      <c r="O4" s="95" t="s">
        <v>33</v>
      </c>
      <c r="P4" s="95" t="s">
        <v>34</v>
      </c>
      <c r="Q4" s="95" t="s">
        <v>35</v>
      </c>
      <c r="R4" s="95" t="s">
        <v>36</v>
      </c>
      <c r="S4" s="95" t="s">
        <v>37</v>
      </c>
      <c r="T4" s="95" t="s">
        <v>38</v>
      </c>
      <c r="U4" s="95" t="s">
        <v>39</v>
      </c>
      <c r="V4" s="95" t="s">
        <v>40</v>
      </c>
      <c r="W4" s="96" t="s">
        <v>41</v>
      </c>
    </row>
    <row r="5" spans="1:23" x14ac:dyDescent="0.2">
      <c r="A5" s="101" t="s">
        <v>19</v>
      </c>
      <c r="B5" s="152">
        <v>1</v>
      </c>
      <c r="C5" s="152">
        <v>0.72207796184733797</v>
      </c>
      <c r="D5" s="152">
        <v>0.67317335779093901</v>
      </c>
      <c r="E5" s="152">
        <v>0.44788530348247502</v>
      </c>
      <c r="F5" s="152">
        <v>0.78323876020486605</v>
      </c>
      <c r="G5" s="152">
        <v>0.27459444601320498</v>
      </c>
      <c r="H5" s="152">
        <v>-5.53249002397741E-2</v>
      </c>
      <c r="I5" s="152">
        <v>-0.23822895932614299</v>
      </c>
      <c r="J5" s="152">
        <v>-0.102401786977753</v>
      </c>
      <c r="K5" s="152">
        <v>0.48257536931772599</v>
      </c>
      <c r="L5" s="152">
        <v>0.273653095928165</v>
      </c>
      <c r="M5" s="152">
        <v>0.49397364625094697</v>
      </c>
      <c r="N5" s="152">
        <v>0.242489768424243</v>
      </c>
      <c r="O5" s="152">
        <v>0.25329199728636398</v>
      </c>
      <c r="P5" s="152">
        <v>0.62755934908047895</v>
      </c>
      <c r="Q5" s="152">
        <v>0.529631417566645</v>
      </c>
      <c r="R5" s="152">
        <v>0.40278787558498602</v>
      </c>
      <c r="S5" s="152">
        <v>0.67504224569296301</v>
      </c>
      <c r="T5" s="152">
        <v>0.49691030762261001</v>
      </c>
      <c r="U5" s="152">
        <v>0.47649926327569703</v>
      </c>
      <c r="V5" s="152">
        <v>0.51303980688087902</v>
      </c>
      <c r="W5" s="153">
        <v>0.233487894882453</v>
      </c>
    </row>
    <row r="6" spans="1:23" x14ac:dyDescent="0.2">
      <c r="A6" s="101" t="s">
        <v>21</v>
      </c>
      <c r="B6" s="152">
        <v>0.72207796184733797</v>
      </c>
      <c r="C6" s="152">
        <v>1</v>
      </c>
      <c r="D6" s="152">
        <v>0.57802257573649896</v>
      </c>
      <c r="E6" s="152">
        <v>0.40504000706054799</v>
      </c>
      <c r="F6" s="152">
        <v>0.57188618514657796</v>
      </c>
      <c r="G6" s="152">
        <v>0.14837807694088501</v>
      </c>
      <c r="H6" s="152">
        <v>-6.6728659704774707E-2</v>
      </c>
      <c r="I6" s="152">
        <v>-0.31956034003692202</v>
      </c>
      <c r="J6" s="152">
        <v>-8.1073011085022906E-2</v>
      </c>
      <c r="K6" s="152">
        <v>0.63070371252268298</v>
      </c>
      <c r="L6" s="152">
        <v>0.37281668467847401</v>
      </c>
      <c r="M6" s="152">
        <v>0.67928457672103804</v>
      </c>
      <c r="N6" s="152">
        <v>0.453054929704927</v>
      </c>
      <c r="O6" s="152">
        <v>0.35595919891255701</v>
      </c>
      <c r="P6" s="152">
        <v>0.83565991469170897</v>
      </c>
      <c r="Q6" s="152">
        <v>0.70926054345657497</v>
      </c>
      <c r="R6" s="152">
        <v>0.58450183406858203</v>
      </c>
      <c r="S6" s="152">
        <v>0.77365523395495395</v>
      </c>
      <c r="T6" s="152">
        <v>0.78400690177601395</v>
      </c>
      <c r="U6" s="152">
        <v>0.632019410744183</v>
      </c>
      <c r="V6" s="152">
        <v>0.67941690457993198</v>
      </c>
      <c r="W6" s="153">
        <v>0.27624629825832397</v>
      </c>
    </row>
    <row r="7" spans="1:23" x14ac:dyDescent="0.2">
      <c r="A7" s="101" t="s">
        <v>22</v>
      </c>
      <c r="B7" s="152">
        <v>0.67317335779093901</v>
      </c>
      <c r="C7" s="152">
        <v>0.57802257573649896</v>
      </c>
      <c r="D7" s="152">
        <v>1</v>
      </c>
      <c r="E7" s="152">
        <v>0.32447538659653102</v>
      </c>
      <c r="F7" s="152">
        <v>0.20644176554153501</v>
      </c>
      <c r="G7" s="152">
        <v>0.13542123353469701</v>
      </c>
      <c r="H7" s="152">
        <v>-2.03670679671334E-2</v>
      </c>
      <c r="I7" s="152">
        <v>-0.25865956011612501</v>
      </c>
      <c r="J7" s="152">
        <v>-3.4686668004954499E-2</v>
      </c>
      <c r="K7" s="152">
        <v>0.37756714809450798</v>
      </c>
      <c r="L7" s="152">
        <v>0.21752111679647901</v>
      </c>
      <c r="M7" s="152">
        <v>0.385327101925035</v>
      </c>
      <c r="N7" s="152">
        <v>0.19944418398013</v>
      </c>
      <c r="O7" s="152">
        <v>0.18631403465115701</v>
      </c>
      <c r="P7" s="152">
        <v>0.48293865054084001</v>
      </c>
      <c r="Q7" s="152">
        <v>0.41826604311611998</v>
      </c>
      <c r="R7" s="152">
        <v>0.32533569420130098</v>
      </c>
      <c r="S7" s="152">
        <v>0.54788513699196795</v>
      </c>
      <c r="T7" s="152">
        <v>0.38474224628492898</v>
      </c>
      <c r="U7" s="152">
        <v>0.37379206894260097</v>
      </c>
      <c r="V7" s="152">
        <v>0.38996425581417599</v>
      </c>
      <c r="W7" s="153">
        <v>0.20608956305602899</v>
      </c>
    </row>
    <row r="8" spans="1:23" x14ac:dyDescent="0.2">
      <c r="A8" s="101" t="s">
        <v>23</v>
      </c>
      <c r="B8" s="152">
        <v>0.44788530348247502</v>
      </c>
      <c r="C8" s="152">
        <v>0.40504000706054799</v>
      </c>
      <c r="D8" s="152">
        <v>0.32447538659653102</v>
      </c>
      <c r="E8" s="152">
        <v>1</v>
      </c>
      <c r="F8" s="152">
        <v>0.31172194077119297</v>
      </c>
      <c r="G8" s="152">
        <v>0.135971587697925</v>
      </c>
      <c r="H8" s="152">
        <v>-3.8416948644516703E-2</v>
      </c>
      <c r="I8" s="152">
        <v>-0.13906909572019299</v>
      </c>
      <c r="J8" s="152">
        <v>-4.49462240046598E-2</v>
      </c>
      <c r="K8" s="152">
        <v>0.28697905270002599</v>
      </c>
      <c r="L8" s="152">
        <v>0.16769739567892</v>
      </c>
      <c r="M8" s="152">
        <v>0.32135815342879198</v>
      </c>
      <c r="N8" s="152">
        <v>0.128468143726335</v>
      </c>
      <c r="O8" s="152">
        <v>0.16106911562203299</v>
      </c>
      <c r="P8" s="152">
        <v>0.30044342430660997</v>
      </c>
      <c r="Q8" s="152">
        <v>0.34373901837135001</v>
      </c>
      <c r="R8" s="152">
        <v>0.207707152830407</v>
      </c>
      <c r="S8" s="152">
        <v>0.44142964612315</v>
      </c>
      <c r="T8" s="152">
        <v>0.29060008740677501</v>
      </c>
      <c r="U8" s="152">
        <v>0.28572753010086799</v>
      </c>
      <c r="V8" s="152">
        <v>0.30656692852988598</v>
      </c>
      <c r="W8" s="153">
        <v>0.14870053032839101</v>
      </c>
    </row>
    <row r="9" spans="1:23" x14ac:dyDescent="0.2">
      <c r="A9" s="101" t="s">
        <v>24</v>
      </c>
      <c r="B9" s="152">
        <v>0.78323876020486605</v>
      </c>
      <c r="C9" s="152">
        <v>0.57188618514657796</v>
      </c>
      <c r="D9" s="152">
        <v>0.20644176554153501</v>
      </c>
      <c r="E9" s="152">
        <v>0.31172194077119297</v>
      </c>
      <c r="F9" s="152">
        <v>1</v>
      </c>
      <c r="G9" s="152">
        <v>0.117173506119381</v>
      </c>
      <c r="H9" s="152">
        <v>-5.3558301255332903E-2</v>
      </c>
      <c r="I9" s="152">
        <v>-0.142527314796804</v>
      </c>
      <c r="J9" s="152">
        <v>-9.8483906263569301E-2</v>
      </c>
      <c r="K9" s="152">
        <v>0.37430091304162899</v>
      </c>
      <c r="L9" s="152">
        <v>0.22261298657799</v>
      </c>
      <c r="M9" s="152">
        <v>0.39490285280251097</v>
      </c>
      <c r="N9" s="152">
        <v>0.186577292080947</v>
      </c>
      <c r="O9" s="152">
        <v>0.214071848463496</v>
      </c>
      <c r="P9" s="152">
        <v>0.52142202192185205</v>
      </c>
      <c r="Q9" s="152">
        <v>0.42567762387196501</v>
      </c>
      <c r="R9" s="152">
        <v>0.32637061856623101</v>
      </c>
      <c r="S9" s="152">
        <v>0.51849590609232898</v>
      </c>
      <c r="T9" s="152">
        <v>0.40955641731338699</v>
      </c>
      <c r="U9" s="152">
        <v>0.37757721439386899</v>
      </c>
      <c r="V9" s="152">
        <v>0.43061680392295698</v>
      </c>
      <c r="W9" s="153">
        <v>0.13949049022378401</v>
      </c>
    </row>
    <row r="10" spans="1:23" x14ac:dyDescent="0.2">
      <c r="A10" s="101" t="s">
        <v>25</v>
      </c>
      <c r="B10" s="152">
        <v>0.27459444601320498</v>
      </c>
      <c r="C10" s="152">
        <v>0.14837807694088501</v>
      </c>
      <c r="D10" s="152">
        <v>0.13542123353469701</v>
      </c>
      <c r="E10" s="152">
        <v>0.135971587697925</v>
      </c>
      <c r="F10" s="152">
        <v>0.117173506119381</v>
      </c>
      <c r="G10" s="152">
        <v>1</v>
      </c>
      <c r="H10" s="152">
        <v>-4.2117591663931697E-2</v>
      </c>
      <c r="I10" s="152">
        <v>-5.4496295762916397E-2</v>
      </c>
      <c r="J10" s="152">
        <v>-5.0732186188419799E-2</v>
      </c>
      <c r="K10" s="152">
        <v>0.122134274918536</v>
      </c>
      <c r="L10" s="152">
        <v>6.0418641144864303E-2</v>
      </c>
      <c r="M10" s="152">
        <v>9.0065493061256802E-2</v>
      </c>
      <c r="N10" s="152">
        <v>2.5053072892736498E-2</v>
      </c>
      <c r="O10" s="152">
        <v>3.8564589193072103E-2</v>
      </c>
      <c r="P10" s="152">
        <v>9.6339516023913094E-2</v>
      </c>
      <c r="Q10" s="152">
        <v>8.5036966388558399E-2</v>
      </c>
      <c r="R10" s="152">
        <v>3.3091717664147299E-2</v>
      </c>
      <c r="S10" s="152">
        <v>0.12245326794790901</v>
      </c>
      <c r="T10" s="152">
        <v>6.3538592168621302E-2</v>
      </c>
      <c r="U10" s="152">
        <v>0.112495091032159</v>
      </c>
      <c r="V10" s="152">
        <v>7.4477395139693398E-2</v>
      </c>
      <c r="W10" s="153">
        <v>4.3446055343182001E-2</v>
      </c>
    </row>
    <row r="11" spans="1:23" x14ac:dyDescent="0.2">
      <c r="A11" s="101" t="s">
        <v>26</v>
      </c>
      <c r="B11" s="152">
        <v>-5.53249002397741E-2</v>
      </c>
      <c r="C11" s="152">
        <v>-6.6728659704774707E-2</v>
      </c>
      <c r="D11" s="152">
        <v>-2.03670679671334E-2</v>
      </c>
      <c r="E11" s="152">
        <v>-3.8416948644516703E-2</v>
      </c>
      <c r="F11" s="152">
        <v>-5.3558301255332903E-2</v>
      </c>
      <c r="G11" s="152">
        <v>-4.2117591663931697E-2</v>
      </c>
      <c r="H11" s="152">
        <v>1</v>
      </c>
      <c r="I11" s="152">
        <v>-2.7879707344885898E-4</v>
      </c>
      <c r="J11" s="152">
        <v>0.61676661151235901</v>
      </c>
      <c r="K11" s="152">
        <v>-0.102155236522602</v>
      </c>
      <c r="L11" s="152">
        <v>-5.8695138527126503E-2</v>
      </c>
      <c r="M11" s="152">
        <v>-9.4482263688823606E-2</v>
      </c>
      <c r="N11" s="152">
        <v>-5.8588788172985698E-2</v>
      </c>
      <c r="O11" s="152">
        <v>-4.7133564052994001E-2</v>
      </c>
      <c r="P11" s="152">
        <v>-0.12237311094586099</v>
      </c>
      <c r="Q11" s="152">
        <v>-8.0694589547320103E-2</v>
      </c>
      <c r="R11" s="152">
        <v>-7.0655285180425201E-2</v>
      </c>
      <c r="S11" s="152">
        <v>-0.117716041142458</v>
      </c>
      <c r="T11" s="152">
        <v>-9.6849882789028993E-2</v>
      </c>
      <c r="U11" s="152">
        <v>-0.10219307962265201</v>
      </c>
      <c r="V11" s="152">
        <v>-0.123455659718122</v>
      </c>
      <c r="W11" s="153">
        <v>-5.5158553045004102E-3</v>
      </c>
    </row>
    <row r="12" spans="1:23" x14ac:dyDescent="0.2">
      <c r="A12" s="101" t="s">
        <v>27</v>
      </c>
      <c r="B12" s="152">
        <v>-0.23822895932614299</v>
      </c>
      <c r="C12" s="152">
        <v>-0.31956034003692202</v>
      </c>
      <c r="D12" s="152">
        <v>-0.25865956011612501</v>
      </c>
      <c r="E12" s="152">
        <v>-0.13906909572019299</v>
      </c>
      <c r="F12" s="152">
        <v>-0.142527314796804</v>
      </c>
      <c r="G12" s="152">
        <v>-5.4496295762916397E-2</v>
      </c>
      <c r="H12" s="152">
        <v>-2.7879707344885898E-4</v>
      </c>
      <c r="I12" s="152">
        <v>1</v>
      </c>
      <c r="J12" s="152">
        <v>1.61135192443107E-2</v>
      </c>
      <c r="K12" s="152">
        <v>-0.23578675482671199</v>
      </c>
      <c r="L12" s="152">
        <v>-0.16071324733430201</v>
      </c>
      <c r="M12" s="152">
        <v>-0.26325391444053597</v>
      </c>
      <c r="N12" s="152">
        <v>-0.211240364014493</v>
      </c>
      <c r="O12" s="152">
        <v>-0.15453942407016799</v>
      </c>
      <c r="P12" s="152">
        <v>-0.26327644832482699</v>
      </c>
      <c r="Q12" s="152">
        <v>-0.25535785338796402</v>
      </c>
      <c r="R12" s="152">
        <v>-0.22685077164301401</v>
      </c>
      <c r="S12" s="152">
        <v>-0.25487301817838598</v>
      </c>
      <c r="T12" s="152">
        <v>-0.30094094759531198</v>
      </c>
      <c r="U12" s="152">
        <v>-0.24901916531558599</v>
      </c>
      <c r="V12" s="152">
        <v>-0.21173259739292499</v>
      </c>
      <c r="W12" s="153">
        <v>-0.43857915260921299</v>
      </c>
    </row>
    <row r="13" spans="1:23" x14ac:dyDescent="0.2">
      <c r="A13" s="101" t="s">
        <v>28</v>
      </c>
      <c r="B13" s="152">
        <v>-0.102401786977753</v>
      </c>
      <c r="C13" s="152">
        <v>-8.1073011085022906E-2</v>
      </c>
      <c r="D13" s="152">
        <v>-3.4686668004954499E-2</v>
      </c>
      <c r="E13" s="152">
        <v>-4.49462240046598E-2</v>
      </c>
      <c r="F13" s="152">
        <v>-9.8483906263569301E-2</v>
      </c>
      <c r="G13" s="152">
        <v>-5.0732186188419799E-2</v>
      </c>
      <c r="H13" s="152">
        <v>0.61676661151235901</v>
      </c>
      <c r="I13" s="152">
        <v>1.61135192443107E-2</v>
      </c>
      <c r="J13" s="152">
        <v>1</v>
      </c>
      <c r="K13" s="152">
        <v>-8.0181412282710404E-2</v>
      </c>
      <c r="L13" s="152">
        <v>-4.99894775545369E-2</v>
      </c>
      <c r="M13" s="152">
        <v>-8.20640403437502E-2</v>
      </c>
      <c r="N13" s="152">
        <v>-6.5536323101602595E-2</v>
      </c>
      <c r="O13" s="152">
        <v>-4.19633050221331E-2</v>
      </c>
      <c r="P13" s="152">
        <v>-0.108212002902469</v>
      </c>
      <c r="Q13" s="152">
        <v>-7.2455005466628697E-2</v>
      </c>
      <c r="R13" s="152">
        <v>-5.7731558214519502E-2</v>
      </c>
      <c r="S13" s="152">
        <v>-0.109375789360242</v>
      </c>
      <c r="T13" s="152">
        <v>-7.5769152726234301E-2</v>
      </c>
      <c r="U13" s="152">
        <v>-8.2433801234848197E-2</v>
      </c>
      <c r="V13" s="152">
        <v>-0.10289964245234801</v>
      </c>
      <c r="W13" s="153">
        <v>-2.9994241685991199E-2</v>
      </c>
    </row>
    <row r="14" spans="1:23" x14ac:dyDescent="0.2">
      <c r="A14" s="101" t="s">
        <v>29</v>
      </c>
      <c r="B14" s="152">
        <v>0.48257536931772599</v>
      </c>
      <c r="C14" s="152">
        <v>0.63070371252268298</v>
      </c>
      <c r="D14" s="152">
        <v>0.37756714809450798</v>
      </c>
      <c r="E14" s="152">
        <v>0.28697905270002599</v>
      </c>
      <c r="F14" s="152">
        <v>0.37430091304162899</v>
      </c>
      <c r="G14" s="152">
        <v>0.122134274918536</v>
      </c>
      <c r="H14" s="152">
        <v>-0.102155236522602</v>
      </c>
      <c r="I14" s="152">
        <v>-0.23578675482671199</v>
      </c>
      <c r="J14" s="152">
        <v>-8.0181412282710404E-2</v>
      </c>
      <c r="K14" s="152">
        <v>1</v>
      </c>
      <c r="L14" s="152">
        <v>0.23434780590426499</v>
      </c>
      <c r="M14" s="152">
        <v>0.59628055369950705</v>
      </c>
      <c r="N14" s="152">
        <v>0.36234456362505701</v>
      </c>
      <c r="O14" s="152">
        <v>0.34485102641780702</v>
      </c>
      <c r="P14" s="152">
        <v>0.57140263224266996</v>
      </c>
      <c r="Q14" s="152">
        <v>0.60543605117893695</v>
      </c>
      <c r="R14" s="152">
        <v>0.44331399395180698</v>
      </c>
      <c r="S14" s="152">
        <v>0.62556262793935202</v>
      </c>
      <c r="T14" s="152">
        <v>0.64727567098205097</v>
      </c>
      <c r="U14" s="152">
        <v>0.78232507203492196</v>
      </c>
      <c r="V14" s="152">
        <v>0.47226405830552698</v>
      </c>
      <c r="W14" s="153">
        <v>0.21909849289969299</v>
      </c>
    </row>
    <row r="15" spans="1:23" x14ac:dyDescent="0.2">
      <c r="A15" s="101" t="s">
        <v>30</v>
      </c>
      <c r="B15" s="152">
        <v>0.273653095928165</v>
      </c>
      <c r="C15" s="152">
        <v>0.37281668467847401</v>
      </c>
      <c r="D15" s="152">
        <v>0.21752111679647901</v>
      </c>
      <c r="E15" s="152">
        <v>0.16769739567892</v>
      </c>
      <c r="F15" s="152">
        <v>0.22261298657799</v>
      </c>
      <c r="G15" s="152">
        <v>6.0418641144864303E-2</v>
      </c>
      <c r="H15" s="152">
        <v>-5.8695138527126503E-2</v>
      </c>
      <c r="I15" s="152">
        <v>-0.16071324733430201</v>
      </c>
      <c r="J15" s="152">
        <v>-4.99894775545369E-2</v>
      </c>
      <c r="K15" s="152">
        <v>0.23434780590426499</v>
      </c>
      <c r="L15" s="152">
        <v>1</v>
      </c>
      <c r="M15" s="152">
        <v>0.33325773110731399</v>
      </c>
      <c r="N15" s="152">
        <v>0.24719759590361301</v>
      </c>
      <c r="O15" s="152">
        <v>0.32172145460634299</v>
      </c>
      <c r="P15" s="152">
        <v>0.31890716413190001</v>
      </c>
      <c r="Q15" s="152">
        <v>0.29760193555325498</v>
      </c>
      <c r="R15" s="152">
        <v>0.25534272827674898</v>
      </c>
      <c r="S15" s="152">
        <v>0.36231986461973698</v>
      </c>
      <c r="T15" s="152">
        <v>0.38039055294859597</v>
      </c>
      <c r="U15" s="152">
        <v>0.77218522522775201</v>
      </c>
      <c r="V15" s="152">
        <v>0.36762263879685603</v>
      </c>
      <c r="W15" s="153">
        <v>0.107580244567577</v>
      </c>
    </row>
    <row r="16" spans="1:23" x14ac:dyDescent="0.2">
      <c r="A16" s="101" t="s">
        <v>31</v>
      </c>
      <c r="B16" s="152">
        <v>0.49397364625094697</v>
      </c>
      <c r="C16" s="152">
        <v>0.67928457672103804</v>
      </c>
      <c r="D16" s="152">
        <v>0.385327101925035</v>
      </c>
      <c r="E16" s="152">
        <v>0.32135815342879198</v>
      </c>
      <c r="F16" s="152">
        <v>0.39490285280251097</v>
      </c>
      <c r="G16" s="152">
        <v>9.0065493061256802E-2</v>
      </c>
      <c r="H16" s="152">
        <v>-9.4482263688823606E-2</v>
      </c>
      <c r="I16" s="152">
        <v>-0.26325391444053597</v>
      </c>
      <c r="J16" s="152">
        <v>-8.20640403437502E-2</v>
      </c>
      <c r="K16" s="152">
        <v>0.59628055369950705</v>
      </c>
      <c r="L16" s="152">
        <v>0.33325773110731399</v>
      </c>
      <c r="M16" s="152">
        <v>1</v>
      </c>
      <c r="N16" s="152">
        <v>0.47025903736454999</v>
      </c>
      <c r="O16" s="152">
        <v>0.36130258886233402</v>
      </c>
      <c r="P16" s="152">
        <v>0.60290015964717303</v>
      </c>
      <c r="Q16" s="152">
        <v>0.60765648632012603</v>
      </c>
      <c r="R16" s="152">
        <v>0.50378909279629802</v>
      </c>
      <c r="S16" s="152">
        <v>0.71934763524932299</v>
      </c>
      <c r="T16" s="152">
        <v>0.754135533637876</v>
      </c>
      <c r="U16" s="152">
        <v>0.58212322863786403</v>
      </c>
      <c r="V16" s="152">
        <v>0.57258279184616501</v>
      </c>
      <c r="W16" s="153">
        <v>0.23479811825400501</v>
      </c>
    </row>
    <row r="17" spans="1:23" x14ac:dyDescent="0.2">
      <c r="A17" s="101" t="s">
        <v>32</v>
      </c>
      <c r="B17" s="152">
        <v>0.242489768424243</v>
      </c>
      <c r="C17" s="152">
        <v>0.453054929704927</v>
      </c>
      <c r="D17" s="152">
        <v>0.19944418398013</v>
      </c>
      <c r="E17" s="152">
        <v>0.128468143726335</v>
      </c>
      <c r="F17" s="152">
        <v>0.186577292080947</v>
      </c>
      <c r="G17" s="152">
        <v>2.5053072892736498E-2</v>
      </c>
      <c r="H17" s="152">
        <v>-5.8588788172985698E-2</v>
      </c>
      <c r="I17" s="152">
        <v>-0.211240364014493</v>
      </c>
      <c r="J17" s="152">
        <v>-6.5536323101602595E-2</v>
      </c>
      <c r="K17" s="152">
        <v>0.36234456362505701</v>
      </c>
      <c r="L17" s="152">
        <v>0.24719759590361301</v>
      </c>
      <c r="M17" s="152">
        <v>0.47025903736454999</v>
      </c>
      <c r="N17" s="152">
        <v>1</v>
      </c>
      <c r="O17" s="152">
        <v>0.28965647384975501</v>
      </c>
      <c r="P17" s="152">
        <v>0.37653922720774002</v>
      </c>
      <c r="Q17" s="152">
        <v>0.34879945121094202</v>
      </c>
      <c r="R17" s="152">
        <v>0.28559321165185197</v>
      </c>
      <c r="S17" s="152">
        <v>0.35673897127068199</v>
      </c>
      <c r="T17" s="152">
        <v>0.48904267307372001</v>
      </c>
      <c r="U17" s="152">
        <v>0.38731297054312502</v>
      </c>
      <c r="V17" s="152">
        <v>0.31156747804262402</v>
      </c>
      <c r="W17" s="153">
        <v>0.14318441312896699</v>
      </c>
    </row>
    <row r="18" spans="1:23" x14ac:dyDescent="0.2">
      <c r="A18" s="101" t="s">
        <v>33</v>
      </c>
      <c r="B18" s="152">
        <v>0.25329199728636398</v>
      </c>
      <c r="C18" s="152">
        <v>0.35595919891255701</v>
      </c>
      <c r="D18" s="152">
        <v>0.18631403465115701</v>
      </c>
      <c r="E18" s="152">
        <v>0.16106911562203299</v>
      </c>
      <c r="F18" s="152">
        <v>0.214071848463496</v>
      </c>
      <c r="G18" s="152">
        <v>3.8564589193072103E-2</v>
      </c>
      <c r="H18" s="152">
        <v>-4.7133564052994001E-2</v>
      </c>
      <c r="I18" s="152">
        <v>-0.15453942407016799</v>
      </c>
      <c r="J18" s="152">
        <v>-4.19633050221331E-2</v>
      </c>
      <c r="K18" s="152">
        <v>0.34485102641780702</v>
      </c>
      <c r="L18" s="152">
        <v>0.32172145460634299</v>
      </c>
      <c r="M18" s="152">
        <v>0.36130258886233402</v>
      </c>
      <c r="N18" s="152">
        <v>0.28965647384975501</v>
      </c>
      <c r="O18" s="152">
        <v>1</v>
      </c>
      <c r="P18" s="152">
        <v>0.314719417942249</v>
      </c>
      <c r="Q18" s="152">
        <v>0.30604976472533701</v>
      </c>
      <c r="R18" s="152">
        <v>0.23885018482325801</v>
      </c>
      <c r="S18" s="152">
        <v>0.32960026159862599</v>
      </c>
      <c r="T18" s="152">
        <v>0.39508645969167899</v>
      </c>
      <c r="U18" s="152">
        <v>0.43076607977866299</v>
      </c>
      <c r="V18" s="152">
        <v>0.30217551495087902</v>
      </c>
      <c r="W18" s="153">
        <v>0.11797852670310501</v>
      </c>
    </row>
    <row r="19" spans="1:23" x14ac:dyDescent="0.2">
      <c r="A19" s="101" t="s">
        <v>34</v>
      </c>
      <c r="B19" s="152">
        <v>0.62755934908047895</v>
      </c>
      <c r="C19" s="152">
        <v>0.83565991469170897</v>
      </c>
      <c r="D19" s="152">
        <v>0.48293865054084001</v>
      </c>
      <c r="E19" s="152">
        <v>0.30044342430660997</v>
      </c>
      <c r="F19" s="152">
        <v>0.52142202192185205</v>
      </c>
      <c r="G19" s="152">
        <v>9.6339516023913094E-2</v>
      </c>
      <c r="H19" s="152">
        <v>-0.12237311094586099</v>
      </c>
      <c r="I19" s="152">
        <v>-0.26327644832482699</v>
      </c>
      <c r="J19" s="152">
        <v>-0.108212002902469</v>
      </c>
      <c r="K19" s="152">
        <v>0.57140263224266996</v>
      </c>
      <c r="L19" s="152">
        <v>0.31890716413190001</v>
      </c>
      <c r="M19" s="152">
        <v>0.60290015964717303</v>
      </c>
      <c r="N19" s="152">
        <v>0.37653922720774002</v>
      </c>
      <c r="O19" s="152">
        <v>0.314719417942249</v>
      </c>
      <c r="P19" s="152">
        <v>1</v>
      </c>
      <c r="Q19" s="152">
        <v>0.68966948874836298</v>
      </c>
      <c r="R19" s="152">
        <v>0.65541367469412604</v>
      </c>
      <c r="S19" s="152">
        <v>0.76436483663879995</v>
      </c>
      <c r="T19" s="152">
        <v>0.76773175732169197</v>
      </c>
      <c r="U19" s="152">
        <v>0.55903338998746499</v>
      </c>
      <c r="V19" s="152">
        <v>0.71138015279823097</v>
      </c>
      <c r="W19" s="153">
        <v>0.25967791949956098</v>
      </c>
    </row>
    <row r="20" spans="1:23" x14ac:dyDescent="0.2">
      <c r="A20" s="101" t="s">
        <v>35</v>
      </c>
      <c r="B20" s="152">
        <v>0.529631417566645</v>
      </c>
      <c r="C20" s="152">
        <v>0.70926054345657497</v>
      </c>
      <c r="D20" s="152">
        <v>0.41826604311611998</v>
      </c>
      <c r="E20" s="152">
        <v>0.34373901837135001</v>
      </c>
      <c r="F20" s="152">
        <v>0.42567762387196501</v>
      </c>
      <c r="G20" s="152">
        <v>8.5036966388558399E-2</v>
      </c>
      <c r="H20" s="152">
        <v>-8.0694589547320103E-2</v>
      </c>
      <c r="I20" s="152">
        <v>-0.25535785338796402</v>
      </c>
      <c r="J20" s="152">
        <v>-7.2455005466628697E-2</v>
      </c>
      <c r="K20" s="152">
        <v>0.60543605117893695</v>
      </c>
      <c r="L20" s="152">
        <v>0.29760193555325498</v>
      </c>
      <c r="M20" s="152">
        <v>0.60765648632012603</v>
      </c>
      <c r="N20" s="152">
        <v>0.34879945121094202</v>
      </c>
      <c r="O20" s="152">
        <v>0.30604976472533701</v>
      </c>
      <c r="P20" s="152">
        <v>0.68966948874836298</v>
      </c>
      <c r="Q20" s="152">
        <v>1</v>
      </c>
      <c r="R20" s="152">
        <v>0.75082856084133598</v>
      </c>
      <c r="S20" s="152">
        <v>0.73050253740151905</v>
      </c>
      <c r="T20" s="152">
        <v>0.76902940422466004</v>
      </c>
      <c r="U20" s="152">
        <v>0.56905163583349505</v>
      </c>
      <c r="V20" s="152">
        <v>0.58977768684257303</v>
      </c>
      <c r="W20" s="153">
        <v>0.25944609184190498</v>
      </c>
    </row>
    <row r="21" spans="1:23" x14ac:dyDescent="0.2">
      <c r="A21" s="101" t="s">
        <v>36</v>
      </c>
      <c r="B21" s="152">
        <v>0.40278787558498602</v>
      </c>
      <c r="C21" s="152">
        <v>0.58450183406858203</v>
      </c>
      <c r="D21" s="152">
        <v>0.32533569420130098</v>
      </c>
      <c r="E21" s="152">
        <v>0.207707152830407</v>
      </c>
      <c r="F21" s="152">
        <v>0.32637061856623101</v>
      </c>
      <c r="G21" s="152">
        <v>3.3091717664147299E-2</v>
      </c>
      <c r="H21" s="152">
        <v>-7.0655285180425201E-2</v>
      </c>
      <c r="I21" s="152">
        <v>-0.22685077164301401</v>
      </c>
      <c r="J21" s="152">
        <v>-5.7731558214519502E-2</v>
      </c>
      <c r="K21" s="152">
        <v>0.44331399395180698</v>
      </c>
      <c r="L21" s="152">
        <v>0.25534272827674898</v>
      </c>
      <c r="M21" s="152">
        <v>0.50378909279629802</v>
      </c>
      <c r="N21" s="152">
        <v>0.28559321165185197</v>
      </c>
      <c r="O21" s="152">
        <v>0.23885018482325801</v>
      </c>
      <c r="P21" s="152">
        <v>0.65541367469412604</v>
      </c>
      <c r="Q21" s="152">
        <v>0.75082856084133598</v>
      </c>
      <c r="R21" s="152">
        <v>1</v>
      </c>
      <c r="S21" s="152">
        <v>0.61141676934426104</v>
      </c>
      <c r="T21" s="152">
        <v>0.66806958737806998</v>
      </c>
      <c r="U21" s="152">
        <v>0.43882749916394598</v>
      </c>
      <c r="V21" s="152">
        <v>0.55801262090387505</v>
      </c>
      <c r="W21" s="153">
        <v>0.23968282292123899</v>
      </c>
    </row>
    <row r="22" spans="1:23" x14ac:dyDescent="0.2">
      <c r="A22" s="101" t="s">
        <v>37</v>
      </c>
      <c r="B22" s="152">
        <v>0.67504224569296301</v>
      </c>
      <c r="C22" s="152">
        <v>0.77365523395495395</v>
      </c>
      <c r="D22" s="152">
        <v>0.54788513699196795</v>
      </c>
      <c r="E22" s="152">
        <v>0.44142964612315</v>
      </c>
      <c r="F22" s="152">
        <v>0.51849590609232898</v>
      </c>
      <c r="G22" s="152">
        <v>0.12245326794790901</v>
      </c>
      <c r="H22" s="152">
        <v>-0.117716041142458</v>
      </c>
      <c r="I22" s="152">
        <v>-0.25487301817838598</v>
      </c>
      <c r="J22" s="152">
        <v>-0.109375789360242</v>
      </c>
      <c r="K22" s="152">
        <v>0.62556262793935202</v>
      </c>
      <c r="L22" s="152">
        <v>0.36231986461973698</v>
      </c>
      <c r="M22" s="152">
        <v>0.71934763524932299</v>
      </c>
      <c r="N22" s="152">
        <v>0.35673897127068199</v>
      </c>
      <c r="O22" s="152">
        <v>0.32960026159862599</v>
      </c>
      <c r="P22" s="152">
        <v>0.76436483663879995</v>
      </c>
      <c r="Q22" s="152">
        <v>0.73050253740151905</v>
      </c>
      <c r="R22" s="152">
        <v>0.61141676934426104</v>
      </c>
      <c r="S22" s="152">
        <v>1</v>
      </c>
      <c r="T22" s="152">
        <v>0.71290718438100398</v>
      </c>
      <c r="U22" s="152">
        <v>0.62095826727819603</v>
      </c>
      <c r="V22" s="152">
        <v>0.69412512220612599</v>
      </c>
      <c r="W22" s="153">
        <v>0.27687002548315798</v>
      </c>
    </row>
    <row r="23" spans="1:23" x14ac:dyDescent="0.2">
      <c r="A23" s="101" t="s">
        <v>38</v>
      </c>
      <c r="B23" s="152">
        <v>0.49691030762261001</v>
      </c>
      <c r="C23" s="152">
        <v>0.78400690177601395</v>
      </c>
      <c r="D23" s="152">
        <v>0.38474224628492898</v>
      </c>
      <c r="E23" s="152">
        <v>0.29060008740677501</v>
      </c>
      <c r="F23" s="152">
        <v>0.40955641731338699</v>
      </c>
      <c r="G23" s="152">
        <v>6.3538592168621302E-2</v>
      </c>
      <c r="H23" s="152">
        <v>-9.6849882789028993E-2</v>
      </c>
      <c r="I23" s="152">
        <v>-0.30094094759531198</v>
      </c>
      <c r="J23" s="152">
        <v>-7.5769152726234301E-2</v>
      </c>
      <c r="K23" s="152">
        <v>0.64727567098205097</v>
      </c>
      <c r="L23" s="152">
        <v>0.38039055294859597</v>
      </c>
      <c r="M23" s="152">
        <v>0.754135533637876</v>
      </c>
      <c r="N23" s="152">
        <v>0.48904267307372001</v>
      </c>
      <c r="O23" s="152">
        <v>0.39508645969167899</v>
      </c>
      <c r="P23" s="152">
        <v>0.76773175732169197</v>
      </c>
      <c r="Q23" s="152">
        <v>0.76902940422466004</v>
      </c>
      <c r="R23" s="152">
        <v>0.66806958737806998</v>
      </c>
      <c r="S23" s="152">
        <v>0.71290718438100398</v>
      </c>
      <c r="T23" s="152">
        <v>1</v>
      </c>
      <c r="U23" s="152">
        <v>0.65010505555717502</v>
      </c>
      <c r="V23" s="152">
        <v>0.70049018102443505</v>
      </c>
      <c r="W23" s="153">
        <v>0.27633639583825798</v>
      </c>
    </row>
    <row r="24" spans="1:23" x14ac:dyDescent="0.2">
      <c r="A24" s="101" t="s">
        <v>39</v>
      </c>
      <c r="B24" s="152">
        <v>0.47649926327569703</v>
      </c>
      <c r="C24" s="152">
        <v>0.632019410744183</v>
      </c>
      <c r="D24" s="152">
        <v>0.37379206894260097</v>
      </c>
      <c r="E24" s="152">
        <v>0.28572753010086799</v>
      </c>
      <c r="F24" s="152">
        <v>0.37757721439386899</v>
      </c>
      <c r="G24" s="152">
        <v>0.112495091032159</v>
      </c>
      <c r="H24" s="152">
        <v>-0.10219307962265201</v>
      </c>
      <c r="I24" s="152">
        <v>-0.24901916531558599</v>
      </c>
      <c r="J24" s="152">
        <v>-8.2433801234848197E-2</v>
      </c>
      <c r="K24" s="152">
        <v>0.78232507203492196</v>
      </c>
      <c r="L24" s="152">
        <v>0.77218522522775201</v>
      </c>
      <c r="M24" s="152">
        <v>0.58212322863786403</v>
      </c>
      <c r="N24" s="152">
        <v>0.38731297054312502</v>
      </c>
      <c r="O24" s="152">
        <v>0.43076607977866299</v>
      </c>
      <c r="P24" s="152">
        <v>0.55903338998746499</v>
      </c>
      <c r="Q24" s="152">
        <v>0.56905163583349505</v>
      </c>
      <c r="R24" s="152">
        <v>0.43882749916394598</v>
      </c>
      <c r="S24" s="152">
        <v>0.62095826727819603</v>
      </c>
      <c r="T24" s="152">
        <v>0.65010505555717502</v>
      </c>
      <c r="U24" s="152">
        <v>1</v>
      </c>
      <c r="V24" s="152">
        <v>0.52690923948657697</v>
      </c>
      <c r="W24" s="153">
        <v>0.20618271425187301</v>
      </c>
    </row>
    <row r="25" spans="1:23" x14ac:dyDescent="0.2">
      <c r="A25" s="101" t="s">
        <v>40</v>
      </c>
      <c r="B25" s="152">
        <v>0.51303980688087902</v>
      </c>
      <c r="C25" s="152">
        <v>0.67941690457993198</v>
      </c>
      <c r="D25" s="152">
        <v>0.38996425581417599</v>
      </c>
      <c r="E25" s="152">
        <v>0.30656692852988598</v>
      </c>
      <c r="F25" s="152">
        <v>0.43061680392295698</v>
      </c>
      <c r="G25" s="152">
        <v>7.4477395139693398E-2</v>
      </c>
      <c r="H25" s="152">
        <v>-0.123455659718122</v>
      </c>
      <c r="I25" s="152">
        <v>-0.21173259739292499</v>
      </c>
      <c r="J25" s="152">
        <v>-0.10289964245234801</v>
      </c>
      <c r="K25" s="152">
        <v>0.47226405830552698</v>
      </c>
      <c r="L25" s="152">
        <v>0.36762263879685603</v>
      </c>
      <c r="M25" s="152">
        <v>0.57258279184616501</v>
      </c>
      <c r="N25" s="152">
        <v>0.31156747804262402</v>
      </c>
      <c r="O25" s="152">
        <v>0.30217551495087902</v>
      </c>
      <c r="P25" s="152">
        <v>0.71138015279823097</v>
      </c>
      <c r="Q25" s="152">
        <v>0.58977768684257303</v>
      </c>
      <c r="R25" s="152">
        <v>0.55801262090387505</v>
      </c>
      <c r="S25" s="152">
        <v>0.69412512220612599</v>
      </c>
      <c r="T25" s="152">
        <v>0.70049018102443505</v>
      </c>
      <c r="U25" s="152">
        <v>0.52690923948657697</v>
      </c>
      <c r="V25" s="152">
        <v>1</v>
      </c>
      <c r="W25" s="153">
        <v>0.221938778705743</v>
      </c>
    </row>
    <row r="26" spans="1:23" ht="17" thickBot="1" x14ac:dyDescent="0.25">
      <c r="A26" s="102" t="s">
        <v>41</v>
      </c>
      <c r="B26" s="154">
        <v>0.233487894882453</v>
      </c>
      <c r="C26" s="154">
        <v>0.27624629825832397</v>
      </c>
      <c r="D26" s="154">
        <v>0.20608956305602899</v>
      </c>
      <c r="E26" s="154">
        <v>0.14870053032839101</v>
      </c>
      <c r="F26" s="154">
        <v>0.13949049022378401</v>
      </c>
      <c r="G26" s="154">
        <v>4.3446055343182001E-2</v>
      </c>
      <c r="H26" s="154">
        <v>-5.5158553045004102E-3</v>
      </c>
      <c r="I26" s="154">
        <v>-0.43857915260921299</v>
      </c>
      <c r="J26" s="154">
        <v>-2.9994241685991199E-2</v>
      </c>
      <c r="K26" s="154">
        <v>0.21909849289969299</v>
      </c>
      <c r="L26" s="154">
        <v>0.107580244567577</v>
      </c>
      <c r="M26" s="154">
        <v>0.23479811825400501</v>
      </c>
      <c r="N26" s="154">
        <v>0.14318441312896699</v>
      </c>
      <c r="O26" s="154">
        <v>0.11797852670310501</v>
      </c>
      <c r="P26" s="154">
        <v>0.25967791949956098</v>
      </c>
      <c r="Q26" s="154">
        <v>0.25944609184190498</v>
      </c>
      <c r="R26" s="154">
        <v>0.23968282292123899</v>
      </c>
      <c r="S26" s="154">
        <v>0.27687002548315798</v>
      </c>
      <c r="T26" s="154">
        <v>0.27633639583825798</v>
      </c>
      <c r="U26" s="154">
        <v>0.20618271425187301</v>
      </c>
      <c r="V26" s="154">
        <v>0.221938778705743</v>
      </c>
      <c r="W26" s="155">
        <v>1</v>
      </c>
    </row>
    <row r="31" spans="1:23" ht="17" thickBot="1" x14ac:dyDescent="0.25"/>
    <row r="32" spans="1:23" ht="17" thickBot="1" x14ac:dyDescent="0.25">
      <c r="C32" s="103" t="s">
        <v>56</v>
      </c>
      <c r="J32" s="94" t="s">
        <v>57</v>
      </c>
      <c r="K32" s="96"/>
    </row>
    <row r="34" spans="2:15" ht="17" thickBot="1" x14ac:dyDescent="0.25"/>
    <row r="35" spans="2:15" ht="17" thickBot="1" x14ac:dyDescent="0.25">
      <c r="B35" s="104"/>
      <c r="C35" s="105" t="s">
        <v>42</v>
      </c>
      <c r="D35" s="105" t="s">
        <v>43</v>
      </c>
      <c r="E35" s="105" t="s">
        <v>44</v>
      </c>
      <c r="F35" s="106" t="s">
        <v>45</v>
      </c>
      <c r="I35" s="104"/>
      <c r="J35" s="160" t="s">
        <v>46</v>
      </c>
      <c r="K35" s="158" t="s">
        <v>47</v>
      </c>
      <c r="L35" s="158" t="s">
        <v>48</v>
      </c>
      <c r="M35" s="158" t="s">
        <v>49</v>
      </c>
      <c r="N35" s="158" t="s">
        <v>50</v>
      </c>
      <c r="O35" s="159" t="s">
        <v>51</v>
      </c>
    </row>
    <row r="36" spans="2:15" x14ac:dyDescent="0.2">
      <c r="B36" s="101">
        <v>1</v>
      </c>
      <c r="C36" s="168">
        <v>9.0936590800670096</v>
      </c>
      <c r="D36" s="168">
        <v>9.0936590800670096</v>
      </c>
      <c r="E36" s="168">
        <v>0.41334814000304598</v>
      </c>
      <c r="F36" s="169">
        <v>0.41334814000304598</v>
      </c>
      <c r="H36">
        <v>1</v>
      </c>
      <c r="I36" s="164" t="s">
        <v>38</v>
      </c>
      <c r="J36" s="161">
        <v>0.877634134070713</v>
      </c>
      <c r="K36" s="10">
        <v>7.3708437594337997E-2</v>
      </c>
      <c r="L36" s="10">
        <v>0.169421061842322</v>
      </c>
      <c r="M36" s="10">
        <v>9.6815942659986401E-2</v>
      </c>
      <c r="N36" s="10">
        <v>-4.08793069209882E-2</v>
      </c>
      <c r="O36" s="131">
        <v>0.16456397942974099</v>
      </c>
    </row>
    <row r="37" spans="2:15" x14ac:dyDescent="0.2">
      <c r="B37" s="101">
        <v>2</v>
      </c>
      <c r="C37" s="168">
        <v>1.60961649813198</v>
      </c>
      <c r="D37" s="168">
        <v>10.703275578198999</v>
      </c>
      <c r="E37" s="168">
        <v>7.3164386278726498E-2</v>
      </c>
      <c r="F37" s="169">
        <v>0.48651252628177299</v>
      </c>
      <c r="H37">
        <v>1</v>
      </c>
      <c r="I37" s="165" t="s">
        <v>34</v>
      </c>
      <c r="J37" s="162">
        <v>0.80913820792037505</v>
      </c>
      <c r="K37" s="1">
        <v>0.227585898178776</v>
      </c>
      <c r="L37" s="1">
        <v>9.3908651322731407E-2</v>
      </c>
      <c r="M37" s="1">
        <v>0.223548721609856</v>
      </c>
      <c r="N37" s="1">
        <v>-7.8564364120557506E-2</v>
      </c>
      <c r="O37" s="115">
        <v>6.6063326990985299E-2</v>
      </c>
    </row>
    <row r="38" spans="2:15" x14ac:dyDescent="0.2">
      <c r="B38" s="101">
        <v>3</v>
      </c>
      <c r="C38" s="168">
        <v>1.46298189704846</v>
      </c>
      <c r="D38" s="168">
        <v>12.1662574752475</v>
      </c>
      <c r="E38" s="168">
        <v>6.6499177138566595E-2</v>
      </c>
      <c r="F38" s="169">
        <v>0.55301170342033901</v>
      </c>
      <c r="H38">
        <v>1</v>
      </c>
      <c r="I38" s="165" t="s">
        <v>35</v>
      </c>
      <c r="J38" s="162">
        <v>0.78551940509991303</v>
      </c>
      <c r="K38" s="1">
        <v>0.15675738266195799</v>
      </c>
      <c r="L38" s="1">
        <v>9.3922018544625896E-2</v>
      </c>
      <c r="M38" s="1">
        <v>0.136871003557826</v>
      </c>
      <c r="N38" s="1">
        <v>-3.05287579119101E-2</v>
      </c>
      <c r="O38" s="115">
        <v>0.157555567178773</v>
      </c>
    </row>
    <row r="39" spans="2:15" x14ac:dyDescent="0.2">
      <c r="B39" s="101">
        <v>4</v>
      </c>
      <c r="C39" s="168">
        <v>1.2455580250570699</v>
      </c>
      <c r="D39" s="168">
        <v>13.411815500304501</v>
      </c>
      <c r="E39" s="168">
        <v>5.6616273866230499E-2</v>
      </c>
      <c r="F39" s="169">
        <v>0.60962797728657003</v>
      </c>
      <c r="I39" s="165" t="s">
        <v>21</v>
      </c>
      <c r="J39" s="162">
        <v>0.77939433712486905</v>
      </c>
      <c r="K39" s="1">
        <v>0.34504763162428198</v>
      </c>
      <c r="L39" s="1">
        <v>0.14941909462825401</v>
      </c>
      <c r="M39" s="1">
        <v>0.257590844727697</v>
      </c>
      <c r="N39" s="1">
        <v>-1.7050925995226899E-2</v>
      </c>
      <c r="O39" s="115">
        <v>0.121298382188492</v>
      </c>
    </row>
    <row r="40" spans="2:15" x14ac:dyDescent="0.2">
      <c r="B40" s="101">
        <v>5</v>
      </c>
      <c r="C40" s="168">
        <v>1.178565278572</v>
      </c>
      <c r="D40" s="168">
        <v>14.590380778876501</v>
      </c>
      <c r="E40" s="168">
        <v>5.35711490260002E-2</v>
      </c>
      <c r="F40" s="169">
        <v>0.66319912631257005</v>
      </c>
      <c r="H40">
        <v>1</v>
      </c>
      <c r="I40" s="165" t="s">
        <v>37</v>
      </c>
      <c r="J40" s="162">
        <v>0.74404418073496503</v>
      </c>
      <c r="K40" s="1">
        <v>0.33136000988935499</v>
      </c>
      <c r="L40" s="1">
        <v>0.148616746650371</v>
      </c>
      <c r="M40" s="1">
        <v>0.21001268948736199</v>
      </c>
      <c r="N40" s="1">
        <v>-7.5420687506088893E-2</v>
      </c>
      <c r="O40" s="115">
        <v>0.144333351109037</v>
      </c>
    </row>
    <row r="41" spans="2:15" x14ac:dyDescent="0.2">
      <c r="B41" s="101">
        <v>6</v>
      </c>
      <c r="C41" s="172">
        <v>0.88590001608747104</v>
      </c>
      <c r="D41" s="172">
        <v>15.476280794964</v>
      </c>
      <c r="E41" s="172">
        <v>4.0268182549430501E-2</v>
      </c>
      <c r="F41" s="173">
        <v>0.70346730886200104</v>
      </c>
      <c r="H41">
        <v>1</v>
      </c>
      <c r="I41" s="165" t="s">
        <v>36</v>
      </c>
      <c r="J41" s="162">
        <v>0.74018834345096596</v>
      </c>
      <c r="K41" s="1">
        <v>6.2014591628814598E-2</v>
      </c>
      <c r="L41" s="1">
        <v>6.8338372084925797E-2</v>
      </c>
      <c r="M41" s="1">
        <v>7.7731737026396602E-2</v>
      </c>
      <c r="N41" s="1">
        <v>-2.9662512407797801E-2</v>
      </c>
      <c r="O41" s="115">
        <v>2.1353646533390901E-2</v>
      </c>
    </row>
    <row r="42" spans="2:15" x14ac:dyDescent="0.2">
      <c r="B42" s="101">
        <v>7</v>
      </c>
      <c r="C42" s="168">
        <v>0.829105922686312</v>
      </c>
      <c r="D42" s="168">
        <v>16.3053867176503</v>
      </c>
      <c r="E42" s="168">
        <v>3.7686632849377802E-2</v>
      </c>
      <c r="F42" s="169">
        <v>0.74115394171137905</v>
      </c>
      <c r="H42">
        <v>1</v>
      </c>
      <c r="I42" s="165" t="s">
        <v>40</v>
      </c>
      <c r="J42" s="162">
        <v>0.72019814160191298</v>
      </c>
      <c r="K42" s="1">
        <v>0.15156184068088899</v>
      </c>
      <c r="L42" s="1">
        <v>0.174529818148493</v>
      </c>
      <c r="M42" s="1">
        <v>0.167150770102792</v>
      </c>
      <c r="N42" s="1">
        <v>-8.9858899975170894E-2</v>
      </c>
      <c r="O42" s="115">
        <v>1.6924001188014799E-2</v>
      </c>
    </row>
    <row r="43" spans="2:15" x14ac:dyDescent="0.2">
      <c r="B43" s="101">
        <v>8</v>
      </c>
      <c r="C43" s="168">
        <v>0.79666459494862696</v>
      </c>
      <c r="D43" s="168">
        <v>17.102051312598899</v>
      </c>
      <c r="E43" s="168">
        <v>3.6212027043119398E-2</v>
      </c>
      <c r="F43" s="169">
        <v>0.77736596875449804</v>
      </c>
      <c r="H43">
        <v>1</v>
      </c>
      <c r="I43" s="165" t="s">
        <v>31</v>
      </c>
      <c r="J43" s="162">
        <v>0.71234176206691702</v>
      </c>
      <c r="K43" s="1">
        <v>0.15211146834720299</v>
      </c>
      <c r="L43" s="1">
        <v>0.14715872590399401</v>
      </c>
      <c r="M43" s="1">
        <v>0.12110560406078499</v>
      </c>
      <c r="N43" s="1">
        <v>-4.9882599515100698E-2</v>
      </c>
      <c r="O43" s="115">
        <v>0.18912446820644299</v>
      </c>
    </row>
    <row r="44" spans="2:15" x14ac:dyDescent="0.2">
      <c r="B44" s="101">
        <v>9</v>
      </c>
      <c r="C44" s="168">
        <v>0.73158134105503403</v>
      </c>
      <c r="D44" s="168">
        <v>17.833632653654</v>
      </c>
      <c r="E44" s="168">
        <v>3.3253697320683402E-2</v>
      </c>
      <c r="F44" s="169">
        <v>0.81061966607518099</v>
      </c>
      <c r="H44">
        <v>1</v>
      </c>
      <c r="I44" s="165" t="s">
        <v>32</v>
      </c>
      <c r="J44" s="162">
        <v>0.45843447533463499</v>
      </c>
      <c r="K44" s="1">
        <v>3.2586721643476299E-2</v>
      </c>
      <c r="L44" s="1">
        <v>0.143993953483013</v>
      </c>
      <c r="M44" s="1">
        <v>1.4031525546407801E-2</v>
      </c>
      <c r="N44" s="1">
        <v>-3.15318602836804E-2</v>
      </c>
      <c r="O44" s="115">
        <v>0.11457988870713</v>
      </c>
    </row>
    <row r="45" spans="2:15" x14ac:dyDescent="0.2">
      <c r="B45" s="101">
        <v>10</v>
      </c>
      <c r="C45" s="168">
        <v>0.68781674444135699</v>
      </c>
      <c r="D45" s="168">
        <v>18.521449398095299</v>
      </c>
      <c r="E45" s="168">
        <v>3.12643974746072E-2</v>
      </c>
      <c r="F45" s="169">
        <v>0.84188406354978895</v>
      </c>
      <c r="H45">
        <v>1</v>
      </c>
      <c r="I45" s="166" t="s">
        <v>33</v>
      </c>
      <c r="J45" s="4">
        <v>0.33264883217036001</v>
      </c>
      <c r="K45" s="1">
        <v>6.363497486795E-2</v>
      </c>
      <c r="L45" s="1">
        <v>0.25585103184372998</v>
      </c>
      <c r="M45" s="1">
        <v>6.8187276535660701E-2</v>
      </c>
      <c r="N45" s="1">
        <v>-1.97352293917194E-2</v>
      </c>
      <c r="O45" s="115">
        <v>0.14808191380656999</v>
      </c>
    </row>
    <row r="46" spans="2:15" x14ac:dyDescent="0.2">
      <c r="B46" s="101">
        <v>11</v>
      </c>
      <c r="C46" s="168">
        <v>0.647191520097116</v>
      </c>
      <c r="D46" s="168">
        <v>19.168640918192501</v>
      </c>
      <c r="E46" s="168">
        <v>2.9417796368050801E-2</v>
      </c>
      <c r="F46" s="169">
        <v>0.87130185991783904</v>
      </c>
      <c r="H46">
        <v>1</v>
      </c>
      <c r="I46" s="166" t="s">
        <v>27</v>
      </c>
      <c r="J46" s="4">
        <v>-0.29517780241657698</v>
      </c>
      <c r="K46" s="1">
        <v>-0.150715934665336</v>
      </c>
      <c r="L46" s="1">
        <v>-7.9993556751603606E-2</v>
      </c>
      <c r="M46" s="1">
        <v>-1.1677814916608201E-2</v>
      </c>
      <c r="N46" s="1">
        <v>-2.8776205864520801E-2</v>
      </c>
      <c r="O46" s="115">
        <v>-4.6524511758765298E-2</v>
      </c>
    </row>
    <row r="47" spans="2:15" x14ac:dyDescent="0.2">
      <c r="B47" s="101">
        <v>12</v>
      </c>
      <c r="C47" s="168">
        <v>0.54838407917876197</v>
      </c>
      <c r="D47" s="168">
        <v>19.717024997371201</v>
      </c>
      <c r="E47" s="168">
        <v>2.4926549053580101E-2</v>
      </c>
      <c r="F47" s="169">
        <v>0.89622840897141898</v>
      </c>
      <c r="H47">
        <v>1</v>
      </c>
      <c r="I47" s="166" t="s">
        <v>41</v>
      </c>
      <c r="J47" s="4">
        <v>0.28804409667720099</v>
      </c>
      <c r="K47" s="1">
        <v>0.14122468570313099</v>
      </c>
      <c r="L47" s="1">
        <v>2.7958765157859999E-2</v>
      </c>
      <c r="M47" s="1">
        <v>1.83625308285515E-2</v>
      </c>
      <c r="N47" s="1">
        <v>1.30898634959607E-2</v>
      </c>
      <c r="O47" s="115">
        <v>3.8554110059989002E-2</v>
      </c>
    </row>
    <row r="48" spans="2:15" x14ac:dyDescent="0.2">
      <c r="B48" s="101">
        <v>13</v>
      </c>
      <c r="C48" s="168">
        <v>0.48647337739039798</v>
      </c>
      <c r="D48" s="168">
        <v>20.203498374761601</v>
      </c>
      <c r="E48" s="168">
        <v>2.2112426245018101E-2</v>
      </c>
      <c r="F48" s="169">
        <v>0.91834083521643795</v>
      </c>
      <c r="H48">
        <v>1</v>
      </c>
      <c r="I48" s="165" t="s">
        <v>22</v>
      </c>
      <c r="J48" s="162">
        <v>0.38277961070344002</v>
      </c>
      <c r="K48" s="2">
        <v>0.79039027217024105</v>
      </c>
      <c r="L48" s="1">
        <v>6.3743590524453303E-2</v>
      </c>
      <c r="M48" s="1">
        <v>-7.5005445713131197E-2</v>
      </c>
      <c r="N48" s="1">
        <v>2.50159355253705E-2</v>
      </c>
      <c r="O48" s="115">
        <v>8.9199700069314408E-3</v>
      </c>
    </row>
    <row r="49" spans="2:15" x14ac:dyDescent="0.2">
      <c r="B49" s="101">
        <v>14</v>
      </c>
      <c r="C49" s="168">
        <v>0.39117935263419601</v>
      </c>
      <c r="D49" s="168">
        <v>20.594677727395801</v>
      </c>
      <c r="E49" s="168">
        <v>1.7780879665190801E-2</v>
      </c>
      <c r="F49" s="169">
        <v>0.93612171488162799</v>
      </c>
      <c r="I49" s="165" t="s">
        <v>19</v>
      </c>
      <c r="J49" s="162">
        <v>0.41304540404653101</v>
      </c>
      <c r="K49" s="2">
        <v>0.69602402421533505</v>
      </c>
      <c r="L49" s="1">
        <v>8.8670705172503597E-2</v>
      </c>
      <c r="M49" s="1">
        <v>0.552654512571081</v>
      </c>
      <c r="N49" s="1">
        <v>-2.6656510295560199E-2</v>
      </c>
      <c r="O49" s="115">
        <v>5.9388315390302697E-2</v>
      </c>
    </row>
    <row r="50" spans="2:15" x14ac:dyDescent="0.2">
      <c r="B50" s="101">
        <v>15</v>
      </c>
      <c r="C50" s="168">
        <v>0.37346207563858402</v>
      </c>
      <c r="D50" s="168">
        <v>20.968139803034401</v>
      </c>
      <c r="E50" s="168">
        <v>1.6975548892662898E-2</v>
      </c>
      <c r="F50" s="169">
        <v>0.95309726377429105</v>
      </c>
      <c r="I50" s="165" t="s">
        <v>23</v>
      </c>
      <c r="J50" s="162">
        <v>0.281076767316081</v>
      </c>
      <c r="K50" s="2">
        <v>0.32957233310142298</v>
      </c>
      <c r="L50" s="1">
        <v>6.5294097723756203E-2</v>
      </c>
      <c r="M50" s="1">
        <v>0.16396114999641001</v>
      </c>
      <c r="N50" s="1">
        <v>-1.7294277452437799E-2</v>
      </c>
      <c r="O50" s="115">
        <v>5.2836261043056998E-2</v>
      </c>
    </row>
    <row r="51" spans="2:15" x14ac:dyDescent="0.2">
      <c r="B51" s="101">
        <v>16</v>
      </c>
      <c r="C51" s="168">
        <v>0.27856721507598597</v>
      </c>
      <c r="D51" s="168">
        <v>21.246707018110399</v>
      </c>
      <c r="E51" s="168">
        <v>1.26621461398175E-2</v>
      </c>
      <c r="F51" s="169">
        <v>0.96575940991410902</v>
      </c>
      <c r="I51" s="165" t="s">
        <v>25</v>
      </c>
      <c r="J51" s="162">
        <v>1.2858517001743499E-2</v>
      </c>
      <c r="K51" s="2">
        <v>0.30801552348975603</v>
      </c>
      <c r="L51" s="1">
        <v>2.6005162809491E-2</v>
      </c>
      <c r="M51" s="1">
        <v>5.3798197899034103E-2</v>
      </c>
      <c r="N51" s="1">
        <v>-4.3818244562907199E-2</v>
      </c>
      <c r="O51" s="115">
        <v>4.9119850741452503E-2</v>
      </c>
    </row>
    <row r="52" spans="2:15" x14ac:dyDescent="0.2">
      <c r="B52" s="101">
        <v>17</v>
      </c>
      <c r="C52" s="168">
        <v>0.230612078782338</v>
      </c>
      <c r="D52" s="168">
        <v>21.4773190968927</v>
      </c>
      <c r="E52" s="168">
        <v>1.0482367217379E-2</v>
      </c>
      <c r="F52" s="169">
        <v>0.97624177713148796</v>
      </c>
      <c r="H52">
        <v>1</v>
      </c>
      <c r="I52" s="165" t="s">
        <v>30</v>
      </c>
      <c r="J52" s="162">
        <v>0.245146204912013</v>
      </c>
      <c r="K52" s="2">
        <v>8.7200686363815103E-2</v>
      </c>
      <c r="L52" s="2">
        <v>0.94512609592952801</v>
      </c>
      <c r="M52" s="1">
        <v>5.2930728040476702E-2</v>
      </c>
      <c r="N52" s="1">
        <v>-2.6041097757945001E-2</v>
      </c>
      <c r="O52" s="115">
        <v>-3.1920582590340398E-2</v>
      </c>
    </row>
    <row r="53" spans="2:15" x14ac:dyDescent="0.2">
      <c r="B53" s="101">
        <v>18</v>
      </c>
      <c r="C53" s="168">
        <v>0.21771478375825201</v>
      </c>
      <c r="D53" s="168">
        <v>21.695033880651</v>
      </c>
      <c r="E53" s="168">
        <v>9.89612653446598E-3</v>
      </c>
      <c r="F53" s="169">
        <v>0.986137903665954</v>
      </c>
      <c r="I53" s="165" t="s">
        <v>39</v>
      </c>
      <c r="J53" s="162">
        <v>0.48703441887045701</v>
      </c>
      <c r="K53" s="2">
        <v>0.186951244448433</v>
      </c>
      <c r="L53" s="2">
        <v>0.68330789872285602</v>
      </c>
      <c r="M53" s="1">
        <v>9.7654396902668195E-2</v>
      </c>
      <c r="N53" s="1">
        <v>-4.8177605264748402E-2</v>
      </c>
      <c r="O53" s="115">
        <v>0.49404977889065699</v>
      </c>
    </row>
    <row r="54" spans="2:15" x14ac:dyDescent="0.2">
      <c r="B54" s="101">
        <v>19</v>
      </c>
      <c r="C54" s="168">
        <v>0.12711296391564</v>
      </c>
      <c r="D54" s="168">
        <v>21.8221468445666</v>
      </c>
      <c r="E54" s="168">
        <v>5.77786199616547E-3</v>
      </c>
      <c r="F54" s="169">
        <v>0.99191576566211903</v>
      </c>
      <c r="H54">
        <v>1</v>
      </c>
      <c r="I54" s="165" t="s">
        <v>24</v>
      </c>
      <c r="J54" s="162">
        <v>0.317023105023436</v>
      </c>
      <c r="K54" s="2">
        <v>0.18863538497339699</v>
      </c>
      <c r="L54" s="2">
        <v>8.5808771692746894E-2</v>
      </c>
      <c r="M54" s="2">
        <v>0.918629846293051</v>
      </c>
      <c r="N54" s="1">
        <v>-4.3905088535814603E-2</v>
      </c>
      <c r="O54" s="115">
        <v>7.5806625956891305E-2</v>
      </c>
    </row>
    <row r="55" spans="2:15" x14ac:dyDescent="0.2">
      <c r="B55" s="101">
        <v>20</v>
      </c>
      <c r="C55" s="168">
        <v>0.112740165790993</v>
      </c>
      <c r="D55" s="168">
        <v>21.934887010357599</v>
      </c>
      <c r="E55" s="168">
        <v>5.1245529904996997E-3</v>
      </c>
      <c r="F55" s="169">
        <v>0.997040318652619</v>
      </c>
      <c r="H55">
        <v>1</v>
      </c>
      <c r="I55" s="165" t="s">
        <v>26</v>
      </c>
      <c r="J55" s="162">
        <v>-5.9236575600331499E-2</v>
      </c>
      <c r="K55" s="2">
        <v>-1.5383029508003699E-2</v>
      </c>
      <c r="L55" s="2">
        <v>-2.3833315381140099E-2</v>
      </c>
      <c r="M55" s="2">
        <v>1.04883324405624E-2</v>
      </c>
      <c r="N55" s="2">
        <v>0.84716192040007399</v>
      </c>
      <c r="O55" s="115">
        <v>-2.89935533501222E-2</v>
      </c>
    </row>
    <row r="56" spans="2:15" x14ac:dyDescent="0.2">
      <c r="B56" s="101">
        <v>21</v>
      </c>
      <c r="C56" s="168">
        <v>5.3633442751886203E-2</v>
      </c>
      <c r="D56" s="168">
        <v>21.988520453109501</v>
      </c>
      <c r="E56" s="168">
        <v>2.4378837614493702E-3</v>
      </c>
      <c r="F56" s="169">
        <v>0.99947820241406804</v>
      </c>
      <c r="I56" s="165" t="s">
        <v>28</v>
      </c>
      <c r="J56" s="162">
        <v>-3.8250892900102397E-2</v>
      </c>
      <c r="K56" s="2">
        <v>-5.6602498691032899E-2</v>
      </c>
      <c r="L56" s="2">
        <v>-1.5628544511864101E-2</v>
      </c>
      <c r="M56" s="2">
        <v>-4.5889121691319097E-2</v>
      </c>
      <c r="N56" s="2">
        <v>0.72336284187137401</v>
      </c>
      <c r="O56" s="115">
        <v>-6.46677897150876E-3</v>
      </c>
    </row>
    <row r="57" spans="2:15" ht="17" thickBot="1" x14ac:dyDescent="0.25">
      <c r="B57" s="102">
        <v>22</v>
      </c>
      <c r="C57" s="170">
        <v>1.1479546890497501E-2</v>
      </c>
      <c r="D57" s="170">
        <v>22</v>
      </c>
      <c r="E57" s="170">
        <v>5.2179758593170599E-4</v>
      </c>
      <c r="F57" s="171">
        <v>1</v>
      </c>
      <c r="H57">
        <v>1</v>
      </c>
      <c r="I57" s="167" t="s">
        <v>29</v>
      </c>
      <c r="J57" s="163">
        <v>0.53579047463240204</v>
      </c>
      <c r="K57" s="156">
        <v>0.21153963607270099</v>
      </c>
      <c r="L57" s="156">
        <v>0.109452223591419</v>
      </c>
      <c r="M57" s="156">
        <v>0.100548969881155</v>
      </c>
      <c r="N57" s="156">
        <v>-5.0139562045405602E-2</v>
      </c>
      <c r="O57" s="157">
        <v>0.79911036371810495</v>
      </c>
    </row>
  </sheetData>
  <conditionalFormatting sqref="B5:W26">
    <cfRule type="cellIs" dxfId="3" priority="3" operator="greaterThan">
      <formula>0.4</formula>
    </cfRule>
    <cfRule type="cellIs" dxfId="4" priority="2" operator="greaterThan">
      <formula>0.6</formula>
    </cfRule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G39" sqref="G39"/>
    </sheetView>
  </sheetViews>
  <sheetFormatPr baseColWidth="10" defaultRowHeight="16" x14ac:dyDescent="0.2"/>
  <cols>
    <col min="5" max="5" width="12.5" customWidth="1"/>
    <col min="16" max="16" width="13.1640625" customWidth="1"/>
  </cols>
  <sheetData>
    <row r="1" spans="1:18" ht="17" thickBot="1" x14ac:dyDescent="0.25"/>
    <row r="2" spans="1:18" ht="20" thickBot="1" x14ac:dyDescent="0.3">
      <c r="F2" s="40" t="s">
        <v>55</v>
      </c>
      <c r="G2" s="41"/>
      <c r="H2" s="41"/>
      <c r="I2" s="42"/>
      <c r="M2" s="40" t="s">
        <v>59</v>
      </c>
      <c r="N2" s="41"/>
      <c r="O2" s="41"/>
      <c r="P2" s="42"/>
    </row>
    <row r="3" spans="1:18" ht="17" thickBot="1" x14ac:dyDescent="0.25"/>
    <row r="4" spans="1:18" ht="17" thickBot="1" x14ac:dyDescent="0.25">
      <c r="A4" s="11"/>
      <c r="B4" s="47" t="s">
        <v>19</v>
      </c>
      <c r="C4" s="47" t="s">
        <v>22</v>
      </c>
      <c r="D4" s="47" t="s">
        <v>24</v>
      </c>
      <c r="E4" s="47" t="s">
        <v>26</v>
      </c>
      <c r="F4" s="47" t="s">
        <v>27</v>
      </c>
      <c r="G4" s="47" t="s">
        <v>29</v>
      </c>
      <c r="H4" s="47" t="s">
        <v>30</v>
      </c>
      <c r="I4" s="47" t="s">
        <v>31</v>
      </c>
      <c r="J4" s="47" t="s">
        <v>32</v>
      </c>
      <c r="K4" s="47" t="s">
        <v>33</v>
      </c>
      <c r="L4" s="47" t="s">
        <v>34</v>
      </c>
      <c r="M4" s="47" t="s">
        <v>35</v>
      </c>
      <c r="N4" s="47" t="s">
        <v>36</v>
      </c>
      <c r="O4" s="47" t="s">
        <v>37</v>
      </c>
      <c r="P4" s="47" t="s">
        <v>38</v>
      </c>
      <c r="Q4" s="47" t="s">
        <v>40</v>
      </c>
      <c r="R4" s="48" t="s">
        <v>41</v>
      </c>
    </row>
    <row r="5" spans="1:18" x14ac:dyDescent="0.2">
      <c r="A5" s="49" t="s">
        <v>19</v>
      </c>
      <c r="B5" s="36">
        <v>1</v>
      </c>
      <c r="C5" s="36">
        <v>0.67317335779093901</v>
      </c>
      <c r="D5" s="36">
        <v>0.78323876020486605</v>
      </c>
      <c r="E5" s="36">
        <v>-5.53249002397741E-2</v>
      </c>
      <c r="F5" s="36">
        <v>-0.23822895932614299</v>
      </c>
      <c r="G5" s="36">
        <v>0.48257536931772599</v>
      </c>
      <c r="H5" s="36">
        <v>0.273653095928165</v>
      </c>
      <c r="I5" s="36">
        <v>0.49397364625094697</v>
      </c>
      <c r="J5" s="36">
        <v>0.242489768424243</v>
      </c>
      <c r="K5" s="36">
        <v>0.25329199728636398</v>
      </c>
      <c r="L5" s="36">
        <v>0.62755934908047895</v>
      </c>
      <c r="M5" s="36">
        <v>0.529631417566645</v>
      </c>
      <c r="N5" s="36">
        <v>0.40278787558498602</v>
      </c>
      <c r="O5" s="36">
        <v>0.67504224569296301</v>
      </c>
      <c r="P5" s="36">
        <v>0.49691030762261001</v>
      </c>
      <c r="Q5" s="36">
        <v>0.51303980688087902</v>
      </c>
      <c r="R5" s="37">
        <v>0.233487894882453</v>
      </c>
    </row>
    <row r="6" spans="1:18" x14ac:dyDescent="0.2">
      <c r="A6" s="49" t="s">
        <v>22</v>
      </c>
      <c r="B6" s="36">
        <v>0.67317335779093901</v>
      </c>
      <c r="C6" s="36">
        <v>1</v>
      </c>
      <c r="D6" s="36">
        <v>0.20644176554153501</v>
      </c>
      <c r="E6" s="36">
        <v>-2.03670679671334E-2</v>
      </c>
      <c r="F6" s="36">
        <v>-0.25865956011612501</v>
      </c>
      <c r="G6" s="36">
        <v>0.37756714809450798</v>
      </c>
      <c r="H6" s="36">
        <v>0.21752111679647901</v>
      </c>
      <c r="I6" s="36">
        <v>0.385327101925035</v>
      </c>
      <c r="J6" s="36">
        <v>0.19944418398013</v>
      </c>
      <c r="K6" s="36">
        <v>0.18631403465115701</v>
      </c>
      <c r="L6" s="36">
        <v>0.48293865054084001</v>
      </c>
      <c r="M6" s="36">
        <v>0.41826604311611998</v>
      </c>
      <c r="N6" s="36">
        <v>0.32533569420130098</v>
      </c>
      <c r="O6" s="36">
        <v>0.54788513699196795</v>
      </c>
      <c r="P6" s="36">
        <v>0.38474224628492898</v>
      </c>
      <c r="Q6" s="36">
        <v>0.38996425581417599</v>
      </c>
      <c r="R6" s="37">
        <v>0.20608956305602899</v>
      </c>
    </row>
    <row r="7" spans="1:18" x14ac:dyDescent="0.2">
      <c r="A7" s="49" t="s">
        <v>24</v>
      </c>
      <c r="B7" s="36">
        <v>0.78323876020486605</v>
      </c>
      <c r="C7" s="36">
        <v>0.20644176554153501</v>
      </c>
      <c r="D7" s="36">
        <v>1</v>
      </c>
      <c r="E7" s="36">
        <v>-5.3558301255332903E-2</v>
      </c>
      <c r="F7" s="36">
        <v>-0.142527314796804</v>
      </c>
      <c r="G7" s="36">
        <v>0.37430091304162899</v>
      </c>
      <c r="H7" s="36">
        <v>0.22261298657799</v>
      </c>
      <c r="I7" s="36">
        <v>0.39490285280251097</v>
      </c>
      <c r="J7" s="36">
        <v>0.186577292080947</v>
      </c>
      <c r="K7" s="36">
        <v>0.214071848463496</v>
      </c>
      <c r="L7" s="36">
        <v>0.52142202192185205</v>
      </c>
      <c r="M7" s="36">
        <v>0.42567762387196501</v>
      </c>
      <c r="N7" s="36">
        <v>0.32637061856623101</v>
      </c>
      <c r="O7" s="36">
        <v>0.51849590609232898</v>
      </c>
      <c r="P7" s="36">
        <v>0.40955641731338699</v>
      </c>
      <c r="Q7" s="36">
        <v>0.43061680392295698</v>
      </c>
      <c r="R7" s="37">
        <v>0.13949049022378401</v>
      </c>
    </row>
    <row r="8" spans="1:18" x14ac:dyDescent="0.2">
      <c r="A8" s="49" t="s">
        <v>26</v>
      </c>
      <c r="B8" s="36">
        <v>-5.53249002397741E-2</v>
      </c>
      <c r="C8" s="36">
        <v>-2.03670679671334E-2</v>
      </c>
      <c r="D8" s="36">
        <v>-5.3558301255332903E-2</v>
      </c>
      <c r="E8" s="36">
        <v>1</v>
      </c>
      <c r="F8" s="36">
        <v>-2.7879707344885898E-4</v>
      </c>
      <c r="G8" s="36">
        <v>-0.102155236522602</v>
      </c>
      <c r="H8" s="36">
        <v>-5.8695138527126503E-2</v>
      </c>
      <c r="I8" s="36">
        <v>-9.4482263688823606E-2</v>
      </c>
      <c r="J8" s="36">
        <v>-5.8588788172985698E-2</v>
      </c>
      <c r="K8" s="36">
        <v>-4.7133564052994001E-2</v>
      </c>
      <c r="L8" s="36">
        <v>-0.12237311094586099</v>
      </c>
      <c r="M8" s="36">
        <v>-8.0694589547320103E-2</v>
      </c>
      <c r="N8" s="36">
        <v>-7.0655285180425201E-2</v>
      </c>
      <c r="O8" s="36">
        <v>-0.117716041142458</v>
      </c>
      <c r="P8" s="36">
        <v>-9.6849882789028993E-2</v>
      </c>
      <c r="Q8" s="36">
        <v>-0.123455659718122</v>
      </c>
      <c r="R8" s="37">
        <v>-5.5158553045004102E-3</v>
      </c>
    </row>
    <row r="9" spans="1:18" x14ac:dyDescent="0.2">
      <c r="A9" s="49" t="s">
        <v>27</v>
      </c>
      <c r="B9" s="36">
        <v>-0.23822895932614299</v>
      </c>
      <c r="C9" s="36">
        <v>-0.25865956011612501</v>
      </c>
      <c r="D9" s="36">
        <v>-0.142527314796804</v>
      </c>
      <c r="E9" s="36">
        <v>-2.7879707344885898E-4</v>
      </c>
      <c r="F9" s="36">
        <v>1</v>
      </c>
      <c r="G9" s="36">
        <v>-0.23578675482671199</v>
      </c>
      <c r="H9" s="36">
        <v>-0.16071324733430201</v>
      </c>
      <c r="I9" s="36">
        <v>-0.26325391444053597</v>
      </c>
      <c r="J9" s="36">
        <v>-0.211240364014493</v>
      </c>
      <c r="K9" s="36">
        <v>-0.15453942407016799</v>
      </c>
      <c r="L9" s="36">
        <v>-0.26327644832482699</v>
      </c>
      <c r="M9" s="36">
        <v>-0.25535785338796402</v>
      </c>
      <c r="N9" s="36">
        <v>-0.22685077164301401</v>
      </c>
      <c r="O9" s="36">
        <v>-0.25487301817838598</v>
      </c>
      <c r="P9" s="36">
        <v>-0.30094094759531198</v>
      </c>
      <c r="Q9" s="36">
        <v>-0.21173259739292499</v>
      </c>
      <c r="R9" s="37">
        <v>-0.43857915260921299</v>
      </c>
    </row>
    <row r="10" spans="1:18" x14ac:dyDescent="0.2">
      <c r="A10" s="49" t="s">
        <v>29</v>
      </c>
      <c r="B10" s="36">
        <v>0.48257536931772599</v>
      </c>
      <c r="C10" s="36">
        <v>0.37756714809450798</v>
      </c>
      <c r="D10" s="36">
        <v>0.37430091304162899</v>
      </c>
      <c r="E10" s="36">
        <v>-0.102155236522602</v>
      </c>
      <c r="F10" s="36">
        <v>-0.23578675482671199</v>
      </c>
      <c r="G10" s="36">
        <v>1</v>
      </c>
      <c r="H10" s="36">
        <v>0.23434780590426499</v>
      </c>
      <c r="I10" s="36">
        <v>0.59628055369950705</v>
      </c>
      <c r="J10" s="36">
        <v>0.36234456362505701</v>
      </c>
      <c r="K10" s="36">
        <v>0.34485102641780702</v>
      </c>
      <c r="L10" s="36">
        <v>0.57140263224266996</v>
      </c>
      <c r="M10" s="36">
        <v>0.60543605117893695</v>
      </c>
      <c r="N10" s="36">
        <v>0.44331399395180698</v>
      </c>
      <c r="O10" s="36">
        <v>0.62556262793935202</v>
      </c>
      <c r="P10" s="36">
        <v>0.64727567098205097</v>
      </c>
      <c r="Q10" s="36">
        <v>0.47226405830552698</v>
      </c>
      <c r="R10" s="37">
        <v>0.21909849289969299</v>
      </c>
    </row>
    <row r="11" spans="1:18" x14ac:dyDescent="0.2">
      <c r="A11" s="49" t="s">
        <v>30</v>
      </c>
      <c r="B11" s="36">
        <v>0.273653095928165</v>
      </c>
      <c r="C11" s="36">
        <v>0.21752111679647901</v>
      </c>
      <c r="D11" s="36">
        <v>0.22261298657799</v>
      </c>
      <c r="E11" s="36">
        <v>-5.8695138527126503E-2</v>
      </c>
      <c r="F11" s="36">
        <v>-0.16071324733430201</v>
      </c>
      <c r="G11" s="36">
        <v>0.23434780590426499</v>
      </c>
      <c r="H11" s="36">
        <v>1</v>
      </c>
      <c r="I11" s="36">
        <v>0.33325773110731399</v>
      </c>
      <c r="J11" s="36">
        <v>0.24719759590361301</v>
      </c>
      <c r="K11" s="36">
        <v>0.32172145460634299</v>
      </c>
      <c r="L11" s="36">
        <v>0.31890716413190001</v>
      </c>
      <c r="M11" s="36">
        <v>0.29760193555325498</v>
      </c>
      <c r="N11" s="36">
        <v>0.25534272827674898</v>
      </c>
      <c r="O11" s="36">
        <v>0.36231986461973698</v>
      </c>
      <c r="P11" s="36">
        <v>0.38039055294859597</v>
      </c>
      <c r="Q11" s="36">
        <v>0.36762263879685603</v>
      </c>
      <c r="R11" s="37">
        <v>0.107580244567577</v>
      </c>
    </row>
    <row r="12" spans="1:18" x14ac:dyDescent="0.2">
      <c r="A12" s="49" t="s">
        <v>31</v>
      </c>
      <c r="B12" s="36">
        <v>0.49397364625094697</v>
      </c>
      <c r="C12" s="36">
        <v>0.385327101925035</v>
      </c>
      <c r="D12" s="36">
        <v>0.39490285280251097</v>
      </c>
      <c r="E12" s="36">
        <v>-9.4482263688823606E-2</v>
      </c>
      <c r="F12" s="36">
        <v>-0.26325391444053597</v>
      </c>
      <c r="G12" s="36">
        <v>0.59628055369950705</v>
      </c>
      <c r="H12" s="36">
        <v>0.33325773110731399</v>
      </c>
      <c r="I12" s="36">
        <v>1</v>
      </c>
      <c r="J12" s="36">
        <v>0.47025903736454999</v>
      </c>
      <c r="K12" s="36">
        <v>0.36130258886233402</v>
      </c>
      <c r="L12" s="36">
        <v>0.60290015964717303</v>
      </c>
      <c r="M12" s="36">
        <v>0.60765648632012603</v>
      </c>
      <c r="N12" s="36">
        <v>0.50378909279629802</v>
      </c>
      <c r="O12" s="36">
        <v>0.71934763524932299</v>
      </c>
      <c r="P12" s="36">
        <v>0.754135533637876</v>
      </c>
      <c r="Q12" s="36">
        <v>0.57258279184616501</v>
      </c>
      <c r="R12" s="37">
        <v>0.23479811825400501</v>
      </c>
    </row>
    <row r="13" spans="1:18" x14ac:dyDescent="0.2">
      <c r="A13" s="49" t="s">
        <v>32</v>
      </c>
      <c r="B13" s="36">
        <v>0.242489768424243</v>
      </c>
      <c r="C13" s="36">
        <v>0.19944418398013</v>
      </c>
      <c r="D13" s="36">
        <v>0.186577292080947</v>
      </c>
      <c r="E13" s="36">
        <v>-5.8588788172985698E-2</v>
      </c>
      <c r="F13" s="36">
        <v>-0.211240364014493</v>
      </c>
      <c r="G13" s="36">
        <v>0.36234456362505701</v>
      </c>
      <c r="H13" s="36">
        <v>0.24719759590361301</v>
      </c>
      <c r="I13" s="36">
        <v>0.47025903736454999</v>
      </c>
      <c r="J13" s="36">
        <v>1</v>
      </c>
      <c r="K13" s="36">
        <v>0.28965647384975501</v>
      </c>
      <c r="L13" s="36">
        <v>0.37653922720774002</v>
      </c>
      <c r="M13" s="36">
        <v>0.34879945121094202</v>
      </c>
      <c r="N13" s="36">
        <v>0.28559321165185197</v>
      </c>
      <c r="O13" s="36">
        <v>0.35673897127068199</v>
      </c>
      <c r="P13" s="36">
        <v>0.48904267307372001</v>
      </c>
      <c r="Q13" s="36">
        <v>0.31156747804262402</v>
      </c>
      <c r="R13" s="37">
        <v>0.14318441312896699</v>
      </c>
    </row>
    <row r="14" spans="1:18" x14ac:dyDescent="0.2">
      <c r="A14" s="49" t="s">
        <v>33</v>
      </c>
      <c r="B14" s="36">
        <v>0.25329199728636398</v>
      </c>
      <c r="C14" s="36">
        <v>0.18631403465115701</v>
      </c>
      <c r="D14" s="36">
        <v>0.214071848463496</v>
      </c>
      <c r="E14" s="36">
        <v>-4.7133564052994001E-2</v>
      </c>
      <c r="F14" s="36">
        <v>-0.15453942407016799</v>
      </c>
      <c r="G14" s="36">
        <v>0.34485102641780702</v>
      </c>
      <c r="H14" s="36">
        <v>0.32172145460634299</v>
      </c>
      <c r="I14" s="36">
        <v>0.36130258886233402</v>
      </c>
      <c r="J14" s="36">
        <v>0.28965647384975501</v>
      </c>
      <c r="K14" s="36">
        <v>1</v>
      </c>
      <c r="L14" s="36">
        <v>0.314719417942249</v>
      </c>
      <c r="M14" s="36">
        <v>0.30604976472533701</v>
      </c>
      <c r="N14" s="36">
        <v>0.23885018482325801</v>
      </c>
      <c r="O14" s="36">
        <v>0.32960026159862599</v>
      </c>
      <c r="P14" s="36">
        <v>0.39508645969167899</v>
      </c>
      <c r="Q14" s="36">
        <v>0.30217551495087902</v>
      </c>
      <c r="R14" s="37">
        <v>0.11797852670310501</v>
      </c>
    </row>
    <row r="15" spans="1:18" x14ac:dyDescent="0.2">
      <c r="A15" s="49" t="s">
        <v>34</v>
      </c>
      <c r="B15" s="36">
        <v>0.62755934908047895</v>
      </c>
      <c r="C15" s="36">
        <v>0.48293865054084001</v>
      </c>
      <c r="D15" s="36">
        <v>0.52142202192185205</v>
      </c>
      <c r="E15" s="36">
        <v>-0.12237311094586099</v>
      </c>
      <c r="F15" s="36">
        <v>-0.26327644832482699</v>
      </c>
      <c r="G15" s="36">
        <v>0.57140263224266996</v>
      </c>
      <c r="H15" s="36">
        <v>0.31890716413190001</v>
      </c>
      <c r="I15" s="36">
        <v>0.60290015964717303</v>
      </c>
      <c r="J15" s="36">
        <v>0.37653922720774002</v>
      </c>
      <c r="K15" s="36">
        <v>0.314719417942249</v>
      </c>
      <c r="L15" s="36">
        <v>1</v>
      </c>
      <c r="M15" s="36">
        <v>0.68966948874836298</v>
      </c>
      <c r="N15" s="36">
        <v>0.65541367469412604</v>
      </c>
      <c r="O15" s="36">
        <v>0.76436483663879995</v>
      </c>
      <c r="P15" s="36">
        <v>0.76773175732169197</v>
      </c>
      <c r="Q15" s="36">
        <v>0.71138015279823097</v>
      </c>
      <c r="R15" s="37">
        <v>0.25967791949956098</v>
      </c>
    </row>
    <row r="16" spans="1:18" x14ac:dyDescent="0.2">
      <c r="A16" s="49" t="s">
        <v>35</v>
      </c>
      <c r="B16" s="36">
        <v>0.529631417566645</v>
      </c>
      <c r="C16" s="36">
        <v>0.41826604311611998</v>
      </c>
      <c r="D16" s="36">
        <v>0.42567762387196501</v>
      </c>
      <c r="E16" s="36">
        <v>-8.0694589547320103E-2</v>
      </c>
      <c r="F16" s="36">
        <v>-0.25535785338796402</v>
      </c>
      <c r="G16" s="36">
        <v>0.60543605117893695</v>
      </c>
      <c r="H16" s="36">
        <v>0.29760193555325498</v>
      </c>
      <c r="I16" s="36">
        <v>0.60765648632012603</v>
      </c>
      <c r="J16" s="36">
        <v>0.34879945121094202</v>
      </c>
      <c r="K16" s="36">
        <v>0.30604976472533701</v>
      </c>
      <c r="L16" s="36">
        <v>0.68966948874836298</v>
      </c>
      <c r="M16" s="36">
        <v>1</v>
      </c>
      <c r="N16" s="36">
        <v>0.75082856084133598</v>
      </c>
      <c r="O16" s="36">
        <v>0.73050253740151905</v>
      </c>
      <c r="P16" s="36">
        <v>0.76902940422466004</v>
      </c>
      <c r="Q16" s="36">
        <v>0.58977768684257303</v>
      </c>
      <c r="R16" s="37">
        <v>0.25944609184190498</v>
      </c>
    </row>
    <row r="17" spans="1:18" x14ac:dyDescent="0.2">
      <c r="A17" s="49" t="s">
        <v>36</v>
      </c>
      <c r="B17" s="36">
        <v>0.40278787558498602</v>
      </c>
      <c r="C17" s="36">
        <v>0.32533569420130098</v>
      </c>
      <c r="D17" s="36">
        <v>0.32637061856623101</v>
      </c>
      <c r="E17" s="36">
        <v>-7.0655285180425201E-2</v>
      </c>
      <c r="F17" s="36">
        <v>-0.22685077164301401</v>
      </c>
      <c r="G17" s="36">
        <v>0.44331399395180698</v>
      </c>
      <c r="H17" s="36">
        <v>0.25534272827674898</v>
      </c>
      <c r="I17" s="36">
        <v>0.50378909279629802</v>
      </c>
      <c r="J17" s="36">
        <v>0.28559321165185197</v>
      </c>
      <c r="K17" s="36">
        <v>0.23885018482325801</v>
      </c>
      <c r="L17" s="36">
        <v>0.65541367469412604</v>
      </c>
      <c r="M17" s="36">
        <v>0.75082856084133598</v>
      </c>
      <c r="N17" s="36">
        <v>1</v>
      </c>
      <c r="O17" s="36">
        <v>0.61141676934426104</v>
      </c>
      <c r="P17" s="36">
        <v>0.66806958737806998</v>
      </c>
      <c r="Q17" s="36">
        <v>0.55801262090387505</v>
      </c>
      <c r="R17" s="37">
        <v>0.23968282292123899</v>
      </c>
    </row>
    <row r="18" spans="1:18" x14ac:dyDescent="0.2">
      <c r="A18" s="49" t="s">
        <v>37</v>
      </c>
      <c r="B18" s="36">
        <v>0.67504224569296301</v>
      </c>
      <c r="C18" s="36">
        <v>0.54788513699196795</v>
      </c>
      <c r="D18" s="36">
        <v>0.51849590609232898</v>
      </c>
      <c r="E18" s="36">
        <v>-0.117716041142458</v>
      </c>
      <c r="F18" s="36">
        <v>-0.25487301817838598</v>
      </c>
      <c r="G18" s="36">
        <v>0.62556262793935202</v>
      </c>
      <c r="H18" s="36">
        <v>0.36231986461973698</v>
      </c>
      <c r="I18" s="36">
        <v>0.71934763524932299</v>
      </c>
      <c r="J18" s="36">
        <v>0.35673897127068199</v>
      </c>
      <c r="K18" s="36">
        <v>0.32960026159862599</v>
      </c>
      <c r="L18" s="36">
        <v>0.76436483663879995</v>
      </c>
      <c r="M18" s="36">
        <v>0.73050253740151905</v>
      </c>
      <c r="N18" s="36">
        <v>0.61141676934426104</v>
      </c>
      <c r="O18" s="36">
        <v>1</v>
      </c>
      <c r="P18" s="36">
        <v>0.71290718438100398</v>
      </c>
      <c r="Q18" s="36">
        <v>0.69412512220612599</v>
      </c>
      <c r="R18" s="37">
        <v>0.27687002548315798</v>
      </c>
    </row>
    <row r="19" spans="1:18" x14ac:dyDescent="0.2">
      <c r="A19" s="49" t="s">
        <v>38</v>
      </c>
      <c r="B19" s="36">
        <v>0.49691030762261001</v>
      </c>
      <c r="C19" s="36">
        <v>0.38474224628492898</v>
      </c>
      <c r="D19" s="36">
        <v>0.40955641731338699</v>
      </c>
      <c r="E19" s="36">
        <v>-9.6849882789028993E-2</v>
      </c>
      <c r="F19" s="36">
        <v>-0.30094094759531198</v>
      </c>
      <c r="G19" s="36">
        <v>0.64727567098205097</v>
      </c>
      <c r="H19" s="36">
        <v>0.38039055294859597</v>
      </c>
      <c r="I19" s="36">
        <v>0.754135533637876</v>
      </c>
      <c r="J19" s="36">
        <v>0.48904267307372001</v>
      </c>
      <c r="K19" s="36">
        <v>0.39508645969167899</v>
      </c>
      <c r="L19" s="36">
        <v>0.76773175732169197</v>
      </c>
      <c r="M19" s="36">
        <v>0.76902940422466004</v>
      </c>
      <c r="N19" s="36">
        <v>0.66806958737806998</v>
      </c>
      <c r="O19" s="36">
        <v>0.71290718438100398</v>
      </c>
      <c r="P19" s="36">
        <v>1</v>
      </c>
      <c r="Q19" s="36">
        <v>0.70049018102443505</v>
      </c>
      <c r="R19" s="37">
        <v>0.27633639583825798</v>
      </c>
    </row>
    <row r="20" spans="1:18" x14ac:dyDescent="0.2">
      <c r="A20" s="49" t="s">
        <v>40</v>
      </c>
      <c r="B20" s="36">
        <v>0.51303980688087902</v>
      </c>
      <c r="C20" s="36">
        <v>0.38996425581417599</v>
      </c>
      <c r="D20" s="36">
        <v>0.43061680392295698</v>
      </c>
      <c r="E20" s="36">
        <v>-0.123455659718122</v>
      </c>
      <c r="F20" s="36">
        <v>-0.21173259739292499</v>
      </c>
      <c r="G20" s="36">
        <v>0.47226405830552698</v>
      </c>
      <c r="H20" s="36">
        <v>0.36762263879685603</v>
      </c>
      <c r="I20" s="36">
        <v>0.57258279184616501</v>
      </c>
      <c r="J20" s="36">
        <v>0.31156747804262402</v>
      </c>
      <c r="K20" s="36">
        <v>0.30217551495087902</v>
      </c>
      <c r="L20" s="36">
        <v>0.71138015279823097</v>
      </c>
      <c r="M20" s="36">
        <v>0.58977768684257303</v>
      </c>
      <c r="N20" s="36">
        <v>0.55801262090387505</v>
      </c>
      <c r="O20" s="36">
        <v>0.69412512220612599</v>
      </c>
      <c r="P20" s="36">
        <v>0.70049018102443505</v>
      </c>
      <c r="Q20" s="36">
        <v>1</v>
      </c>
      <c r="R20" s="37">
        <v>0.221938778705743</v>
      </c>
    </row>
    <row r="21" spans="1:18" ht="17" thickBot="1" x14ac:dyDescent="0.25">
      <c r="A21" s="50" t="s">
        <v>41</v>
      </c>
      <c r="B21" s="38">
        <v>0.233487894882453</v>
      </c>
      <c r="C21" s="38">
        <v>0.20608956305602899</v>
      </c>
      <c r="D21" s="38">
        <v>0.13949049022378401</v>
      </c>
      <c r="E21" s="38">
        <v>-5.5158553045004102E-3</v>
      </c>
      <c r="F21" s="38">
        <v>-0.43857915260921299</v>
      </c>
      <c r="G21" s="38">
        <v>0.21909849289969299</v>
      </c>
      <c r="H21" s="38">
        <v>0.107580244567577</v>
      </c>
      <c r="I21" s="38">
        <v>0.23479811825400501</v>
      </c>
      <c r="J21" s="38">
        <v>0.14318441312896699</v>
      </c>
      <c r="K21" s="38">
        <v>0.11797852670310501</v>
      </c>
      <c r="L21" s="38">
        <v>0.25967791949956098</v>
      </c>
      <c r="M21" s="38">
        <v>0.25944609184190498</v>
      </c>
      <c r="N21" s="38">
        <v>0.23968282292123899</v>
      </c>
      <c r="O21" s="38">
        <v>0.27687002548315798</v>
      </c>
      <c r="P21" s="38">
        <v>0.27633639583825798</v>
      </c>
      <c r="Q21" s="38">
        <v>0.221938778705743</v>
      </c>
      <c r="R21" s="39">
        <v>1</v>
      </c>
    </row>
    <row r="23" spans="1:18" ht="17" thickBot="1" x14ac:dyDescent="0.25"/>
    <row r="24" spans="1:18" ht="20" thickBot="1" x14ac:dyDescent="0.3">
      <c r="B24" s="45" t="s">
        <v>56</v>
      </c>
      <c r="C24" s="46"/>
      <c r="J24" s="43" t="s">
        <v>57</v>
      </c>
      <c r="K24" s="44"/>
    </row>
    <row r="25" spans="1:18" ht="17" thickBot="1" x14ac:dyDescent="0.25"/>
    <row r="26" spans="1:18" ht="17" thickBot="1" x14ac:dyDescent="0.25">
      <c r="A26" s="11"/>
      <c r="B26" s="47" t="s">
        <v>42</v>
      </c>
      <c r="C26" s="47" t="s">
        <v>43</v>
      </c>
      <c r="D26" s="47" t="s">
        <v>44</v>
      </c>
      <c r="E26" s="48" t="s">
        <v>45</v>
      </c>
      <c r="I26" s="11"/>
      <c r="J26" s="47" t="s">
        <v>51</v>
      </c>
      <c r="K26" s="47" t="s">
        <v>48</v>
      </c>
      <c r="L26" s="47" t="s">
        <v>46</v>
      </c>
      <c r="M26" s="47" t="s">
        <v>47</v>
      </c>
      <c r="N26" s="48" t="s">
        <v>49</v>
      </c>
    </row>
    <row r="27" spans="1:18" x14ac:dyDescent="0.2">
      <c r="A27" s="49">
        <v>1</v>
      </c>
      <c r="B27" s="36">
        <v>7.4839154922448801</v>
      </c>
      <c r="C27" s="36">
        <v>7.4839154922448801</v>
      </c>
      <c r="D27" s="36">
        <v>0.44023032307322801</v>
      </c>
      <c r="E27" s="37">
        <v>0.44023032307322801</v>
      </c>
      <c r="I27" s="53" t="s">
        <v>31</v>
      </c>
      <c r="J27" s="54">
        <v>0.74233494464959004</v>
      </c>
      <c r="K27" s="36">
        <v>0.25737240706417902</v>
      </c>
      <c r="L27" s="36">
        <v>0.16543561347809099</v>
      </c>
      <c r="M27" s="36">
        <v>0.181287892167838</v>
      </c>
      <c r="N27" s="37">
        <v>0.14845501606483499</v>
      </c>
    </row>
    <row r="28" spans="1:18" x14ac:dyDescent="0.2">
      <c r="A28" s="49">
        <v>2</v>
      </c>
      <c r="B28" s="36">
        <v>1.25423629013795</v>
      </c>
      <c r="C28" s="36">
        <v>8.7381517823828396</v>
      </c>
      <c r="D28" s="36">
        <v>7.37786053022325E-2</v>
      </c>
      <c r="E28" s="37">
        <v>0.51400892837546097</v>
      </c>
      <c r="I28" s="53" t="s">
        <v>38</v>
      </c>
      <c r="J28" s="54">
        <v>0.74135493160720001</v>
      </c>
      <c r="K28" s="36">
        <v>0.49027028006769202</v>
      </c>
      <c r="L28" s="36">
        <v>0.13879581234812</v>
      </c>
      <c r="M28" s="36">
        <v>0.12565788035245601</v>
      </c>
      <c r="N28" s="37">
        <v>0.18196900433416999</v>
      </c>
    </row>
    <row r="29" spans="1:18" x14ac:dyDescent="0.2">
      <c r="A29" s="49">
        <v>3</v>
      </c>
      <c r="B29" s="36">
        <v>1.22956733614101</v>
      </c>
      <c r="C29" s="36">
        <v>9.9677191185238492</v>
      </c>
      <c r="D29" s="36">
        <v>7.2327490361235897E-2</v>
      </c>
      <c r="E29" s="37">
        <v>0.58633641873669695</v>
      </c>
      <c r="I29" s="53" t="s">
        <v>29</v>
      </c>
      <c r="J29" s="54">
        <v>0.57969244181838897</v>
      </c>
      <c r="K29" s="36">
        <v>0.28476867049441401</v>
      </c>
      <c r="L29" s="36">
        <v>0.17965332006972001</v>
      </c>
      <c r="M29" s="36">
        <v>0.209459120173493</v>
      </c>
      <c r="N29" s="37">
        <v>0.13593840691546999</v>
      </c>
    </row>
    <row r="30" spans="1:18" x14ac:dyDescent="0.2">
      <c r="A30" s="49">
        <v>4</v>
      </c>
      <c r="B30" s="36">
        <v>1.0011830316933199</v>
      </c>
      <c r="C30" s="36">
        <v>10.9689021502172</v>
      </c>
      <c r="D30" s="36">
        <v>5.88931195113718E-2</v>
      </c>
      <c r="E30" s="37">
        <v>0.64522953824806895</v>
      </c>
      <c r="I30" s="53" t="s">
        <v>37</v>
      </c>
      <c r="J30" s="54">
        <v>0.57200319686296397</v>
      </c>
      <c r="K30" s="36">
        <v>0.444804910205441</v>
      </c>
      <c r="L30" s="36">
        <v>0.29846975723335301</v>
      </c>
      <c r="M30" s="36">
        <v>0.36069889239438602</v>
      </c>
      <c r="N30" s="37">
        <v>0.13333721890219399</v>
      </c>
    </row>
    <row r="31" spans="1:18" x14ac:dyDescent="0.2">
      <c r="A31" s="49">
        <v>5</v>
      </c>
      <c r="B31" s="51">
        <v>0.96223995468062395</v>
      </c>
      <c r="C31" s="51">
        <v>11.9311421048978</v>
      </c>
      <c r="D31" s="51">
        <v>5.6602350275330802E-2</v>
      </c>
      <c r="E31" s="52">
        <v>0.70183188852339895</v>
      </c>
      <c r="F31" s="34" t="s">
        <v>96</v>
      </c>
      <c r="G31" s="34"/>
      <c r="H31" s="34"/>
      <c r="I31" s="53" t="s">
        <v>40</v>
      </c>
      <c r="J31" s="54">
        <v>0.54453804104020198</v>
      </c>
      <c r="K31" s="36">
        <v>0.42481053736782398</v>
      </c>
      <c r="L31" s="36">
        <v>0.22431234487395901</v>
      </c>
      <c r="M31" s="36">
        <v>0.19775199313300401</v>
      </c>
      <c r="N31" s="37">
        <v>0.108302479652246</v>
      </c>
    </row>
    <row r="32" spans="1:18" x14ac:dyDescent="0.2">
      <c r="A32" s="49">
        <v>6</v>
      </c>
      <c r="B32" s="36">
        <v>0.79464736787660495</v>
      </c>
      <c r="C32" s="36">
        <v>12.7257894727744</v>
      </c>
      <c r="D32" s="36">
        <v>4.6743962816270898E-2</v>
      </c>
      <c r="E32" s="37">
        <v>0.74857585133966997</v>
      </c>
      <c r="I32" s="53" t="s">
        <v>34</v>
      </c>
      <c r="J32" s="54">
        <v>0.53324095434650298</v>
      </c>
      <c r="K32" s="36">
        <v>0.51549539260879096</v>
      </c>
      <c r="L32" s="36">
        <v>0.30074284057469802</v>
      </c>
      <c r="M32" s="36">
        <v>0.267475412720175</v>
      </c>
      <c r="N32" s="37">
        <v>0.14959130431925299</v>
      </c>
    </row>
    <row r="33" spans="1:14" x14ac:dyDescent="0.2">
      <c r="A33" s="49">
        <v>7</v>
      </c>
      <c r="B33" s="36">
        <v>0.781530071273419</v>
      </c>
      <c r="C33" s="36">
        <v>13.5073195440478</v>
      </c>
      <c r="D33" s="36">
        <v>4.5972357133730497E-2</v>
      </c>
      <c r="E33" s="37">
        <v>0.79454820847340102</v>
      </c>
      <c r="I33" s="53" t="s">
        <v>32</v>
      </c>
      <c r="J33" s="54">
        <v>0.53044913899544399</v>
      </c>
      <c r="K33" s="36">
        <v>9.1685891040314896E-2</v>
      </c>
      <c r="L33" s="36">
        <v>3.4888516302116E-2</v>
      </c>
      <c r="M33" s="36">
        <v>5.5996190022040697E-2</v>
      </c>
      <c r="N33" s="37">
        <v>0.14252778206569</v>
      </c>
    </row>
    <row r="34" spans="1:14" x14ac:dyDescent="0.2">
      <c r="A34" s="49">
        <v>8</v>
      </c>
      <c r="B34" s="36">
        <v>0.68729555667750097</v>
      </c>
      <c r="C34" s="36">
        <v>14.194615100725301</v>
      </c>
      <c r="D34" s="36">
        <v>4.0429150392794197E-2</v>
      </c>
      <c r="E34" s="37">
        <v>0.83497735886619495</v>
      </c>
      <c r="I34" s="53" t="s">
        <v>33</v>
      </c>
      <c r="J34" s="54">
        <v>0.43119436782928899</v>
      </c>
      <c r="K34" s="36">
        <v>7.6886880458238605E-2</v>
      </c>
      <c r="L34" s="36">
        <v>9.4011135773778301E-2</v>
      </c>
      <c r="M34" s="36">
        <v>7.1743248906090601E-2</v>
      </c>
      <c r="N34" s="37">
        <v>9.3394276214649297E-2</v>
      </c>
    </row>
    <row r="35" spans="1:14" x14ac:dyDescent="0.2">
      <c r="A35" s="49">
        <v>9</v>
      </c>
      <c r="B35" s="36">
        <v>0.55167665643873098</v>
      </c>
      <c r="C35" s="36">
        <v>14.746291757164</v>
      </c>
      <c r="D35" s="36">
        <v>3.2451568025807703E-2</v>
      </c>
      <c r="E35" s="37">
        <v>0.86742892689200302</v>
      </c>
      <c r="I35" s="53" t="s">
        <v>30</v>
      </c>
      <c r="J35" s="54">
        <v>0.37169932199553102</v>
      </c>
      <c r="K35" s="36">
        <v>0.116245075392671</v>
      </c>
      <c r="L35" s="36">
        <v>0.108850087843629</v>
      </c>
      <c r="M35" s="36">
        <v>0.107532312296934</v>
      </c>
      <c r="N35" s="37">
        <v>0.10170829498238</v>
      </c>
    </row>
    <row r="36" spans="1:14" x14ac:dyDescent="0.2">
      <c r="A36" s="49">
        <v>10</v>
      </c>
      <c r="B36" s="36">
        <v>0.53012584138097796</v>
      </c>
      <c r="C36" s="36">
        <v>15.276417598545001</v>
      </c>
      <c r="D36" s="36">
        <v>3.1183873022410501E-2</v>
      </c>
      <c r="E36" s="37">
        <v>0.89861279991441301</v>
      </c>
      <c r="I36" s="55" t="s">
        <v>26</v>
      </c>
      <c r="J36" s="51">
        <v>-0.121928848712822</v>
      </c>
      <c r="K36" s="51">
        <v>-5.00916688411659E-2</v>
      </c>
      <c r="L36" s="36">
        <v>-1.8046884734338901E-2</v>
      </c>
      <c r="M36" s="36">
        <v>6.2988126358627498E-4</v>
      </c>
      <c r="N36" s="37">
        <v>1.7651871128766001E-2</v>
      </c>
    </row>
    <row r="37" spans="1:14" x14ac:dyDescent="0.2">
      <c r="A37" s="49">
        <v>11</v>
      </c>
      <c r="B37" s="36">
        <v>0.47360977557272399</v>
      </c>
      <c r="C37" s="36">
        <v>15.7500273741177</v>
      </c>
      <c r="D37" s="36">
        <v>2.7859398563101399E-2</v>
      </c>
      <c r="E37" s="37">
        <v>0.92647219847751405</v>
      </c>
      <c r="I37" s="56" t="s">
        <v>36</v>
      </c>
      <c r="J37" s="57">
        <v>0.31090789976871502</v>
      </c>
      <c r="K37" s="57">
        <v>0.78865217883938998</v>
      </c>
      <c r="L37" s="36">
        <v>0.108224738616494</v>
      </c>
      <c r="M37" s="36">
        <v>0.106518909627268</v>
      </c>
      <c r="N37" s="37">
        <v>0.14745589368306999</v>
      </c>
    </row>
    <row r="38" spans="1:14" x14ac:dyDescent="0.2">
      <c r="A38" s="49">
        <v>12</v>
      </c>
      <c r="B38" s="36">
        <v>0.37455950847339903</v>
      </c>
      <c r="C38" s="36">
        <v>16.1245868825911</v>
      </c>
      <c r="D38" s="36">
        <v>2.2032912263141101E-2</v>
      </c>
      <c r="E38" s="37">
        <v>0.94850511074065602</v>
      </c>
      <c r="I38" s="56" t="s">
        <v>35</v>
      </c>
      <c r="J38" s="57">
        <v>0.47494840125726401</v>
      </c>
      <c r="K38" s="57">
        <v>0.66949926150499195</v>
      </c>
      <c r="L38" s="36">
        <v>0.18947737031235701</v>
      </c>
      <c r="M38" s="36">
        <v>0.19163525351975699</v>
      </c>
      <c r="N38" s="37">
        <v>0.15245877445231401</v>
      </c>
    </row>
    <row r="39" spans="1:14" x14ac:dyDescent="0.2">
      <c r="A39" s="49">
        <v>13</v>
      </c>
      <c r="B39" s="36">
        <v>0.24606775898421401</v>
      </c>
      <c r="C39" s="36">
        <v>16.370654641575399</v>
      </c>
      <c r="D39" s="36">
        <v>1.4474574057894899E-2</v>
      </c>
      <c r="E39" s="37">
        <v>0.96297968479855101</v>
      </c>
      <c r="I39" s="58" t="s">
        <v>24</v>
      </c>
      <c r="J39" s="59">
        <v>0.23915300675444701</v>
      </c>
      <c r="K39" s="59">
        <v>0.17292195716814901</v>
      </c>
      <c r="L39" s="59">
        <v>0.95021723061180396</v>
      </c>
      <c r="M39" s="36">
        <v>3.6664216767205798E-2</v>
      </c>
      <c r="N39" s="37">
        <v>6.04012399542566E-2</v>
      </c>
    </row>
    <row r="40" spans="1:14" x14ac:dyDescent="0.2">
      <c r="A40" s="49">
        <v>14</v>
      </c>
      <c r="B40" s="36">
        <v>0.22902078136860399</v>
      </c>
      <c r="C40" s="36">
        <v>16.599675422943999</v>
      </c>
      <c r="D40" s="36">
        <v>1.34718106687414E-2</v>
      </c>
      <c r="E40" s="37">
        <v>0.97645149546729204</v>
      </c>
      <c r="I40" s="58" t="s">
        <v>19</v>
      </c>
      <c r="J40" s="59">
        <v>0.27553863466511802</v>
      </c>
      <c r="K40" s="59">
        <v>0.20546363503001699</v>
      </c>
      <c r="L40" s="59">
        <v>0.68726995323225104</v>
      </c>
      <c r="M40" s="36">
        <v>0.57222316329026301</v>
      </c>
      <c r="N40" s="37">
        <v>0.12828644854221399</v>
      </c>
    </row>
    <row r="41" spans="1:14" x14ac:dyDescent="0.2">
      <c r="A41" s="49">
        <v>15</v>
      </c>
      <c r="B41" s="36">
        <v>0.22217749365178599</v>
      </c>
      <c r="C41" s="36">
        <v>16.821852916595802</v>
      </c>
      <c r="D41" s="36">
        <v>1.3069264332457999E-2</v>
      </c>
      <c r="E41" s="37">
        <v>0.98952075979974996</v>
      </c>
      <c r="I41" s="60" t="s">
        <v>22</v>
      </c>
      <c r="J41" s="61">
        <v>0.19464698468167099</v>
      </c>
      <c r="K41" s="61">
        <v>0.17367980540125799</v>
      </c>
      <c r="L41" s="61">
        <v>9.2399677578543296E-2</v>
      </c>
      <c r="M41" s="61">
        <v>0.87024288587361398</v>
      </c>
      <c r="N41" s="37">
        <v>0.16848818042619099</v>
      </c>
    </row>
    <row r="42" spans="1:14" x14ac:dyDescent="0.2">
      <c r="A42" s="49">
        <v>16</v>
      </c>
      <c r="B42" s="36">
        <v>0.115476220341363</v>
      </c>
      <c r="C42" s="36">
        <v>16.937329136937102</v>
      </c>
      <c r="D42" s="36">
        <v>6.7927188436096202E-3</v>
      </c>
      <c r="E42" s="37">
        <v>0.99631347864335995</v>
      </c>
      <c r="I42" s="62" t="s">
        <v>27</v>
      </c>
      <c r="J42" s="63">
        <v>-0.115790590574487</v>
      </c>
      <c r="K42" s="63">
        <v>-4.1968172583846199E-2</v>
      </c>
      <c r="L42" s="63">
        <v>-4.7930262493677697E-2</v>
      </c>
      <c r="M42" s="63">
        <v>-6.6839580338851595E-2</v>
      </c>
      <c r="N42" s="64">
        <v>-0.98644127827067396</v>
      </c>
    </row>
    <row r="43" spans="1:14" ht="17" thickBot="1" x14ac:dyDescent="0.25">
      <c r="A43" s="50">
        <v>17</v>
      </c>
      <c r="B43" s="38">
        <v>6.2670863062886897E-2</v>
      </c>
      <c r="C43" s="38">
        <v>17</v>
      </c>
      <c r="D43" s="38">
        <v>3.6865213566404098E-3</v>
      </c>
      <c r="E43" s="39">
        <v>1</v>
      </c>
      <c r="I43" s="65" t="s">
        <v>41</v>
      </c>
      <c r="J43" s="66">
        <v>0.143771275269682</v>
      </c>
      <c r="K43" s="66">
        <v>0.15089871849850001</v>
      </c>
      <c r="L43" s="66">
        <v>5.34427697271153E-2</v>
      </c>
      <c r="M43" s="66">
        <v>0.10913975871167</v>
      </c>
      <c r="N43" s="67">
        <v>0.4112824817315</v>
      </c>
    </row>
  </sheetData>
  <conditionalFormatting sqref="B5:R21">
    <cfRule type="cellIs" dxfId="9" priority="1" operator="equal">
      <formula>1</formula>
    </cfRule>
    <cfRule type="cellIs" dxfId="8" priority="2" operator="greaterThan">
      <formula>0.6</formula>
    </cfRule>
    <cfRule type="cellIs" dxfId="7" priority="3" operator="greaterThan">
      <formula>0.4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48"/>
  <sheetViews>
    <sheetView workbookViewId="0">
      <selection activeCell="I4" sqref="I4"/>
    </sheetView>
  </sheetViews>
  <sheetFormatPr baseColWidth="10" defaultRowHeight="16" x14ac:dyDescent="0.2"/>
  <cols>
    <col min="6" max="6" width="13" bestFit="1" customWidth="1"/>
    <col min="9" max="9" width="14.83203125" customWidth="1"/>
    <col min="15" max="15" width="9.33203125" bestFit="1" customWidth="1"/>
    <col min="18" max="18" width="12.5" customWidth="1"/>
  </cols>
  <sheetData>
    <row r="4" spans="2:18" ht="17" thickBot="1" x14ac:dyDescent="0.25"/>
    <row r="5" spans="2:18" ht="20" thickBot="1" x14ac:dyDescent="0.3">
      <c r="C5" s="144"/>
      <c r="D5" s="145" t="s">
        <v>85</v>
      </c>
      <c r="E5" s="145"/>
      <c r="F5" s="146"/>
      <c r="L5" s="118"/>
      <c r="M5" s="119" t="s">
        <v>86</v>
      </c>
      <c r="N5" s="120"/>
    </row>
    <row r="7" spans="2:18" ht="17" thickBot="1" x14ac:dyDescent="0.25"/>
    <row r="8" spans="2:18" ht="17" thickBot="1" x14ac:dyDescent="0.25">
      <c r="B8" s="121" t="s">
        <v>60</v>
      </c>
      <c r="C8" s="122" t="s">
        <v>61</v>
      </c>
      <c r="D8" s="122" t="s">
        <v>62</v>
      </c>
      <c r="E8" s="122" t="s">
        <v>63</v>
      </c>
      <c r="F8" s="122" t="s">
        <v>66</v>
      </c>
      <c r="G8" s="122" t="s">
        <v>65</v>
      </c>
      <c r="H8" s="123"/>
      <c r="I8" s="124" t="s">
        <v>87</v>
      </c>
      <c r="K8" s="116" t="s">
        <v>60</v>
      </c>
      <c r="L8" s="117" t="s">
        <v>61</v>
      </c>
      <c r="M8" s="117" t="s">
        <v>62</v>
      </c>
      <c r="N8" s="117" t="s">
        <v>63</v>
      </c>
      <c r="O8" s="117" t="s">
        <v>64</v>
      </c>
      <c r="P8" s="117" t="s">
        <v>65</v>
      </c>
      <c r="Q8" s="117"/>
      <c r="R8" s="134" t="s">
        <v>87</v>
      </c>
    </row>
    <row r="9" spans="2:18" ht="17" thickBot="1" x14ac:dyDescent="0.25">
      <c r="B9" s="135">
        <v>10</v>
      </c>
      <c r="C9" s="136">
        <v>4974</v>
      </c>
      <c r="D9" s="137">
        <v>0.40127339099999998</v>
      </c>
      <c r="E9" s="137">
        <v>1</v>
      </c>
      <c r="F9" s="136">
        <v>2252</v>
      </c>
      <c r="G9" s="136">
        <v>2722</v>
      </c>
      <c r="H9" s="130"/>
      <c r="I9" s="132">
        <f>SUM(F9:F12)/F20</f>
        <v>0.52046905356647244</v>
      </c>
      <c r="K9" s="149">
        <v>10</v>
      </c>
      <c r="L9" s="26">
        <v>2132</v>
      </c>
      <c r="M9" s="147">
        <v>0.40146154618980401</v>
      </c>
      <c r="N9" s="147">
        <v>0.85760315196336301</v>
      </c>
      <c r="O9" s="26">
        <v>943</v>
      </c>
      <c r="P9" s="26">
        <v>1189</v>
      </c>
      <c r="Q9" s="130"/>
      <c r="R9" s="148">
        <f>SUM(O9:O12)/O20</f>
        <v>0.50814910440535743</v>
      </c>
    </row>
    <row r="10" spans="2:18" x14ac:dyDescent="0.2">
      <c r="B10" s="138">
        <v>9</v>
      </c>
      <c r="C10" s="139">
        <v>4973</v>
      </c>
      <c r="D10" s="140">
        <v>0.35564626300000002</v>
      </c>
      <c r="E10" s="140">
        <v>0.40127029199999997</v>
      </c>
      <c r="F10" s="139">
        <v>1898</v>
      </c>
      <c r="G10" s="139">
        <v>3075</v>
      </c>
      <c r="H10" s="1"/>
      <c r="I10" s="131"/>
      <c r="K10" s="150">
        <v>9</v>
      </c>
      <c r="L10" s="27">
        <v>2131</v>
      </c>
      <c r="M10" s="143">
        <v>0.35638470521704602</v>
      </c>
      <c r="N10" s="143">
        <v>0.40145142078920698</v>
      </c>
      <c r="O10" s="27">
        <v>769</v>
      </c>
      <c r="P10" s="27">
        <v>1362</v>
      </c>
      <c r="Q10" s="1"/>
      <c r="R10" s="131"/>
    </row>
    <row r="11" spans="2:18" x14ac:dyDescent="0.2">
      <c r="B11" s="138">
        <v>8</v>
      </c>
      <c r="C11" s="139">
        <v>4973</v>
      </c>
      <c r="D11" s="140">
        <v>0.325964849</v>
      </c>
      <c r="E11" s="140">
        <v>0.35564583599999999</v>
      </c>
      <c r="F11" s="139">
        <v>1728</v>
      </c>
      <c r="G11" s="139">
        <v>3245</v>
      </c>
      <c r="H11" s="1"/>
      <c r="I11" s="115"/>
      <c r="K11" s="150">
        <v>8</v>
      </c>
      <c r="L11" s="27">
        <v>2132</v>
      </c>
      <c r="M11" s="143">
        <v>0.32600670460062697</v>
      </c>
      <c r="N11" s="143">
        <v>0.35637045126086903</v>
      </c>
      <c r="O11" s="27">
        <v>712</v>
      </c>
      <c r="P11" s="27">
        <v>1420</v>
      </c>
      <c r="Q11" s="1"/>
      <c r="R11" s="115"/>
    </row>
    <row r="12" spans="2:18" x14ac:dyDescent="0.2">
      <c r="B12" s="138">
        <v>7</v>
      </c>
      <c r="C12" s="139">
        <v>4973</v>
      </c>
      <c r="D12" s="140">
        <v>0.30234708300000002</v>
      </c>
      <c r="E12" s="140">
        <v>0.32596313700000001</v>
      </c>
      <c r="F12" s="139">
        <v>1623</v>
      </c>
      <c r="G12" s="139">
        <v>3350</v>
      </c>
      <c r="H12" s="1"/>
      <c r="I12" s="115"/>
      <c r="K12" s="150">
        <v>7</v>
      </c>
      <c r="L12" s="27">
        <v>2131</v>
      </c>
      <c r="M12" s="143">
        <v>0.30200574674714797</v>
      </c>
      <c r="N12" s="143">
        <v>0.32599930771324698</v>
      </c>
      <c r="O12" s="27">
        <v>725</v>
      </c>
      <c r="P12" s="27">
        <v>1406</v>
      </c>
      <c r="Q12" s="1"/>
      <c r="R12" s="115"/>
    </row>
    <row r="13" spans="2:18" x14ac:dyDescent="0.2">
      <c r="B13" s="114">
        <v>6</v>
      </c>
      <c r="C13" s="112">
        <v>4973</v>
      </c>
      <c r="D13" s="113">
        <v>0.281611632</v>
      </c>
      <c r="E13" s="113">
        <v>0.30234140599999998</v>
      </c>
      <c r="F13" s="112">
        <v>1487</v>
      </c>
      <c r="G13" s="112">
        <v>3486</v>
      </c>
      <c r="H13" s="1"/>
      <c r="I13" s="115"/>
      <c r="K13" s="151">
        <v>6</v>
      </c>
      <c r="L13" s="141">
        <v>2132</v>
      </c>
      <c r="M13" s="142">
        <v>0.281410749090516</v>
      </c>
      <c r="N13" s="142">
        <v>0.30200369981205599</v>
      </c>
      <c r="O13" s="141">
        <v>665</v>
      </c>
      <c r="P13" s="141">
        <v>1467</v>
      </c>
      <c r="Q13" s="1"/>
      <c r="R13" s="115"/>
    </row>
    <row r="14" spans="2:18" x14ac:dyDescent="0.2">
      <c r="B14" s="114">
        <v>5</v>
      </c>
      <c r="C14" s="112">
        <v>4973</v>
      </c>
      <c r="D14" s="113">
        <v>0.261549953</v>
      </c>
      <c r="E14" s="113">
        <v>0.28160366599999997</v>
      </c>
      <c r="F14" s="112">
        <v>1361</v>
      </c>
      <c r="G14" s="112">
        <v>3612</v>
      </c>
      <c r="H14" s="1"/>
      <c r="I14" s="115"/>
      <c r="K14" s="151">
        <v>5</v>
      </c>
      <c r="L14" s="141">
        <v>2131</v>
      </c>
      <c r="M14" s="142">
        <v>0.261613415763503</v>
      </c>
      <c r="N14" s="142">
        <v>0.28140688262662999</v>
      </c>
      <c r="O14" s="141">
        <v>606</v>
      </c>
      <c r="P14" s="141">
        <v>1525</v>
      </c>
      <c r="Q14" s="1"/>
      <c r="R14" s="115"/>
    </row>
    <row r="15" spans="2:18" x14ac:dyDescent="0.2">
      <c r="B15" s="114">
        <v>4</v>
      </c>
      <c r="C15" s="112">
        <v>4973</v>
      </c>
      <c r="D15" s="113">
        <v>0.24109230500000001</v>
      </c>
      <c r="E15" s="113">
        <v>0.26154957499999998</v>
      </c>
      <c r="F15" s="112">
        <v>1257</v>
      </c>
      <c r="G15" s="112">
        <v>3716</v>
      </c>
      <c r="H15" s="1"/>
      <c r="I15" s="115"/>
      <c r="K15" s="151">
        <v>4</v>
      </c>
      <c r="L15" s="141">
        <v>2131</v>
      </c>
      <c r="M15" s="142">
        <v>0.239979046829428</v>
      </c>
      <c r="N15" s="142">
        <v>0.26159749791438802</v>
      </c>
      <c r="O15" s="141">
        <v>574</v>
      </c>
      <c r="P15" s="141">
        <v>1557</v>
      </c>
      <c r="Q15" s="1"/>
      <c r="R15" s="115"/>
    </row>
    <row r="16" spans="2:18" x14ac:dyDescent="0.2">
      <c r="B16" s="114">
        <v>3</v>
      </c>
      <c r="C16" s="112">
        <v>4973</v>
      </c>
      <c r="D16" s="113">
        <v>0.216618006</v>
      </c>
      <c r="E16" s="113">
        <v>0.241078968</v>
      </c>
      <c r="F16" s="112">
        <v>1168</v>
      </c>
      <c r="G16" s="112">
        <v>3805</v>
      </c>
      <c r="H16" s="1"/>
      <c r="I16" s="115"/>
      <c r="K16" s="151">
        <v>3</v>
      </c>
      <c r="L16" s="141">
        <v>2132</v>
      </c>
      <c r="M16" s="142">
        <v>0.21732878288105401</v>
      </c>
      <c r="N16" s="142">
        <v>0.239972139504637</v>
      </c>
      <c r="O16" s="141">
        <v>487</v>
      </c>
      <c r="P16" s="141">
        <v>1645</v>
      </c>
      <c r="Q16" s="1"/>
      <c r="R16" s="115"/>
    </row>
    <row r="17" spans="2:18" x14ac:dyDescent="0.2">
      <c r="B17" s="114">
        <v>2</v>
      </c>
      <c r="C17" s="112">
        <v>4973</v>
      </c>
      <c r="D17" s="113">
        <v>0.184036753</v>
      </c>
      <c r="E17" s="113">
        <v>0.21660766000000001</v>
      </c>
      <c r="F17" s="112">
        <v>951</v>
      </c>
      <c r="G17" s="112">
        <v>4022</v>
      </c>
      <c r="H17" s="1"/>
      <c r="I17" s="115"/>
      <c r="K17" s="151">
        <v>2</v>
      </c>
      <c r="L17" s="141">
        <v>2131</v>
      </c>
      <c r="M17" s="142">
        <v>0.18445393626718001</v>
      </c>
      <c r="N17" s="142">
        <v>0.217305498551638</v>
      </c>
      <c r="O17" s="141">
        <v>394</v>
      </c>
      <c r="P17" s="141">
        <v>1737</v>
      </c>
      <c r="Q17" s="1"/>
      <c r="R17" s="115"/>
    </row>
    <row r="18" spans="2:18" x14ac:dyDescent="0.2">
      <c r="B18" s="114">
        <v>1</v>
      </c>
      <c r="C18" s="112">
        <v>4974</v>
      </c>
      <c r="D18" s="113">
        <v>4.4820270000000004E-3</v>
      </c>
      <c r="E18" s="113">
        <v>0.18403501899999999</v>
      </c>
      <c r="F18" s="112">
        <v>687</v>
      </c>
      <c r="G18" s="112">
        <v>4287</v>
      </c>
      <c r="H18" s="1"/>
      <c r="I18" s="115"/>
      <c r="K18" s="151">
        <v>1</v>
      </c>
      <c r="L18" s="141">
        <v>2132</v>
      </c>
      <c r="M18" s="142">
        <v>5.3269575789093603E-2</v>
      </c>
      <c r="N18" s="142">
        <v>0.184449894549473</v>
      </c>
      <c r="O18" s="141">
        <v>322</v>
      </c>
      <c r="P18" s="141">
        <v>1810</v>
      </c>
      <c r="Q18" s="1"/>
      <c r="R18" s="115"/>
    </row>
    <row r="19" spans="2:18" ht="17" thickBot="1" x14ac:dyDescent="0.25">
      <c r="B19" s="125"/>
      <c r="C19" s="126"/>
      <c r="D19" s="126"/>
      <c r="E19" s="126"/>
      <c r="F19" s="126"/>
      <c r="G19" s="126"/>
      <c r="H19" s="126"/>
      <c r="I19" s="127"/>
      <c r="K19" s="125"/>
      <c r="L19" s="126"/>
      <c r="M19" s="126"/>
      <c r="N19" s="126"/>
      <c r="O19" s="126"/>
      <c r="P19" s="126"/>
      <c r="Q19" s="126"/>
      <c r="R19" s="127"/>
    </row>
    <row r="20" spans="2:18" ht="17" thickBot="1" x14ac:dyDescent="0.25">
      <c r="B20" s="128" t="s">
        <v>67</v>
      </c>
      <c r="C20" s="123">
        <f>SUM(C9:C18)</f>
        <v>49732</v>
      </c>
      <c r="D20" s="123"/>
      <c r="E20" s="123"/>
      <c r="F20" s="123">
        <f>SUM(F9:F18)</f>
        <v>14412</v>
      </c>
      <c r="G20" s="123"/>
      <c r="H20" s="123"/>
      <c r="I20" s="129">
        <f>F20/C20</f>
        <v>0.28979329204536314</v>
      </c>
      <c r="K20" s="116" t="s">
        <v>67</v>
      </c>
      <c r="L20" s="117">
        <f>SUM(L9:L18)</f>
        <v>21315</v>
      </c>
      <c r="M20" s="117"/>
      <c r="N20" s="117"/>
      <c r="O20" s="117">
        <f>SUM(O9:O18)</f>
        <v>6197</v>
      </c>
      <c r="P20" s="117"/>
      <c r="Q20" s="117"/>
      <c r="R20" s="133">
        <f>O20/L20</f>
        <v>0.29073422472437249</v>
      </c>
    </row>
    <row r="40" spans="2:16" ht="17" thickBot="1" x14ac:dyDescent="0.25"/>
    <row r="41" spans="2:16" ht="20" thickBot="1" x14ac:dyDescent="0.3">
      <c r="B41" s="97"/>
      <c r="C41" s="98" t="s">
        <v>88</v>
      </c>
      <c r="D41" s="98"/>
      <c r="E41" s="99"/>
      <c r="L41" s="45" t="s">
        <v>94</v>
      </c>
      <c r="M41" s="93"/>
      <c r="N41" s="46"/>
    </row>
    <row r="43" spans="2:16" ht="17" thickBot="1" x14ac:dyDescent="0.25"/>
    <row r="44" spans="2:16" ht="17" thickBot="1" x14ac:dyDescent="0.25">
      <c r="B44" s="104" t="s">
        <v>89</v>
      </c>
      <c r="C44" s="105">
        <v>0</v>
      </c>
      <c r="D44" s="106">
        <v>1</v>
      </c>
      <c r="F44" s="100" t="s">
        <v>91</v>
      </c>
      <c r="G44" s="109">
        <f>C46/SUM(C46:D46)</f>
        <v>0.54297848244620617</v>
      </c>
      <c r="K44" s="103" t="s">
        <v>89</v>
      </c>
      <c r="L44" s="95">
        <v>0</v>
      </c>
      <c r="M44" s="96">
        <v>1</v>
      </c>
      <c r="O44" s="100" t="s">
        <v>91</v>
      </c>
      <c r="P44" s="109">
        <f>L46/SUM(L46:M46)</f>
        <v>0.53796798518322531</v>
      </c>
    </row>
    <row r="45" spans="2:16" ht="17" thickBot="1" x14ac:dyDescent="0.25">
      <c r="B45" s="103" t="s">
        <v>90</v>
      </c>
      <c r="C45" s="36"/>
      <c r="D45" s="37"/>
      <c r="F45" s="101"/>
      <c r="G45" s="37"/>
      <c r="K45" s="103" t="s">
        <v>90</v>
      </c>
      <c r="L45" s="36"/>
      <c r="M45" s="37"/>
      <c r="O45" s="101"/>
      <c r="P45" s="37"/>
    </row>
    <row r="46" spans="2:16" x14ac:dyDescent="0.2">
      <c r="B46" s="107">
        <v>0</v>
      </c>
      <c r="C46" s="1">
        <v>19178</v>
      </c>
      <c r="D46" s="1">
        <v>16142</v>
      </c>
      <c r="F46" s="101" t="s">
        <v>92</v>
      </c>
      <c r="G46" s="110">
        <f>D47/SUM(C47:D47)</f>
        <v>0.63093255620316402</v>
      </c>
      <c r="K46" s="107">
        <v>0</v>
      </c>
      <c r="L46" s="1">
        <v>8133</v>
      </c>
      <c r="M46" s="1">
        <v>6985</v>
      </c>
      <c r="O46" s="101" t="s">
        <v>92</v>
      </c>
      <c r="P46" s="110">
        <f>M47/SUM(L47:M47)</f>
        <v>0.62272067129256092</v>
      </c>
    </row>
    <row r="47" spans="2:16" ht="17" thickBot="1" x14ac:dyDescent="0.25">
      <c r="B47" s="108">
        <v>1</v>
      </c>
      <c r="C47" s="1">
        <v>5319</v>
      </c>
      <c r="D47" s="1">
        <v>9093</v>
      </c>
      <c r="F47" s="101"/>
      <c r="G47" s="37"/>
      <c r="K47" s="108">
        <v>1</v>
      </c>
      <c r="L47" s="1">
        <v>2338</v>
      </c>
      <c r="M47" s="1">
        <v>3859</v>
      </c>
      <c r="O47" s="101"/>
      <c r="P47" s="37"/>
    </row>
    <row r="48" spans="2:16" ht="17" thickBot="1" x14ac:dyDescent="0.25">
      <c r="F48" s="102" t="s">
        <v>93</v>
      </c>
      <c r="G48" s="111">
        <f>C46/SUM(C46:C47)</f>
        <v>0.78287137200473522</v>
      </c>
      <c r="O48" s="102" t="s">
        <v>93</v>
      </c>
      <c r="P48" s="111">
        <f>L46/SUM(L46:L47)</f>
        <v>0.77671664597459655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6" workbookViewId="0">
      <selection activeCell="N11" sqref="N11"/>
    </sheetView>
  </sheetViews>
  <sheetFormatPr baseColWidth="10" defaultColWidth="8.83203125" defaultRowHeight="16" x14ac:dyDescent="0.2"/>
  <cols>
    <col min="1" max="1" width="7.5" customWidth="1"/>
    <col min="2" max="2" width="6.83203125" bestFit="1" customWidth="1"/>
    <col min="3" max="3" width="7.5" bestFit="1" customWidth="1"/>
    <col min="4" max="4" width="9.83203125" bestFit="1" customWidth="1"/>
    <col min="5" max="5" width="8.33203125" bestFit="1" customWidth="1"/>
    <col min="6" max="6" width="9.83203125" bestFit="1" customWidth="1"/>
    <col min="7" max="7" width="13.83203125" customWidth="1"/>
    <col min="8" max="8" width="12.83203125" customWidth="1"/>
    <col min="9" max="12" width="10.5" customWidth="1"/>
    <col min="17" max="17" width="14.6640625" bestFit="1" customWidth="1"/>
    <col min="18" max="19" width="8.5" bestFit="1" customWidth="1"/>
  </cols>
  <sheetData>
    <row r="1" spans="1:19" x14ac:dyDescent="0.2">
      <c r="A1" s="92" t="s">
        <v>68</v>
      </c>
      <c r="B1" s="92"/>
      <c r="C1" s="92"/>
      <c r="D1" s="92"/>
      <c r="E1" s="92"/>
      <c r="F1" s="92"/>
      <c r="G1" s="92"/>
      <c r="H1" s="92"/>
      <c r="I1" s="92"/>
      <c r="J1" s="71"/>
      <c r="K1" s="71"/>
      <c r="L1" s="71"/>
    </row>
    <row r="2" spans="1:19" ht="36" x14ac:dyDescent="0.2">
      <c r="A2" s="72" t="s">
        <v>69</v>
      </c>
      <c r="B2" s="72" t="s">
        <v>70</v>
      </c>
      <c r="C2" s="72" t="s">
        <v>71</v>
      </c>
      <c r="D2" s="72" t="s">
        <v>72</v>
      </c>
      <c r="E2" s="72" t="s">
        <v>73</v>
      </c>
      <c r="F2" s="72" t="s">
        <v>74</v>
      </c>
      <c r="G2" s="72" t="s">
        <v>75</v>
      </c>
      <c r="H2" s="72" t="s">
        <v>76</v>
      </c>
      <c r="I2" s="72" t="s">
        <v>77</v>
      </c>
      <c r="J2" s="72" t="s">
        <v>78</v>
      </c>
      <c r="K2" s="72" t="s">
        <v>79</v>
      </c>
      <c r="L2" s="72" t="s">
        <v>80</v>
      </c>
      <c r="Q2" s="73" t="s">
        <v>81</v>
      </c>
      <c r="R2" s="73" t="s">
        <v>82</v>
      </c>
      <c r="S2" s="73" t="s">
        <v>83</v>
      </c>
    </row>
    <row r="3" spans="1:19" x14ac:dyDescent="0.2">
      <c r="A3" s="72">
        <v>0</v>
      </c>
      <c r="B3" s="72"/>
      <c r="C3" s="72"/>
      <c r="D3" s="72"/>
      <c r="E3" s="72"/>
      <c r="F3" s="72"/>
      <c r="G3" s="72"/>
      <c r="H3" s="72"/>
      <c r="I3" s="72">
        <v>0</v>
      </c>
      <c r="J3" s="74"/>
      <c r="K3" s="74"/>
      <c r="L3" s="74"/>
      <c r="Q3" s="1">
        <v>0</v>
      </c>
      <c r="R3" s="1">
        <v>0</v>
      </c>
      <c r="S3" s="1">
        <v>1</v>
      </c>
    </row>
    <row r="4" spans="1:19" x14ac:dyDescent="0.2">
      <c r="A4" s="75">
        <v>1</v>
      </c>
      <c r="B4" s="69">
        <v>0.40127339099999998</v>
      </c>
      <c r="C4" s="69">
        <v>1</v>
      </c>
      <c r="D4" s="68">
        <v>2252</v>
      </c>
      <c r="E4" s="68">
        <v>2722</v>
      </c>
      <c r="F4" s="76">
        <f>SUM(D4:E4)</f>
        <v>4974</v>
      </c>
      <c r="G4" s="77">
        <f>D4/F4</f>
        <v>0.4527543224768798</v>
      </c>
      <c r="H4" s="77">
        <f>D4/$D$14</f>
        <v>0.1562586733277824</v>
      </c>
      <c r="I4" s="77">
        <f>H4</f>
        <v>0.1562586733277824</v>
      </c>
      <c r="J4" s="77">
        <f>E4/$E$14</f>
        <v>7.7066817667044166E-2</v>
      </c>
      <c r="K4" s="77">
        <f>J4</f>
        <v>7.7066817667044166E-2</v>
      </c>
      <c r="L4" s="77">
        <f>ABS(I4-K4)</f>
        <v>7.9191855660738233E-2</v>
      </c>
      <c r="Q4" s="78">
        <v>0.1</v>
      </c>
      <c r="R4" s="79">
        <f t="shared" ref="R4:R13" si="0">I4/Q4</f>
        <v>1.5625867332778238</v>
      </c>
      <c r="S4" s="1">
        <v>1</v>
      </c>
    </row>
    <row r="5" spans="1:19" x14ac:dyDescent="0.2">
      <c r="A5" s="75">
        <v>2</v>
      </c>
      <c r="B5" s="69">
        <v>0.35564626300000002</v>
      </c>
      <c r="C5" s="69">
        <v>0.40127029199999997</v>
      </c>
      <c r="D5" s="68">
        <v>1898</v>
      </c>
      <c r="E5" s="68">
        <v>3075</v>
      </c>
      <c r="F5" s="76">
        <f t="shared" ref="F5:F13" si="1">SUM(D5:E5)</f>
        <v>4973</v>
      </c>
      <c r="G5" s="77">
        <f t="shared" ref="G5:G13" si="2">D5/F5</f>
        <v>0.38166096923386283</v>
      </c>
      <c r="H5" s="77">
        <f t="shared" ref="H5:H13" si="3">D5/$D$14</f>
        <v>0.13169580904801553</v>
      </c>
      <c r="I5" s="77">
        <f>I4+H5</f>
        <v>0.2879544823757979</v>
      </c>
      <c r="J5" s="77">
        <f t="shared" ref="J5:J13" si="4">E5/$E$14</f>
        <v>8.7061155152887884E-2</v>
      </c>
      <c r="K5" s="77">
        <f>K4+J5</f>
        <v>0.16412797281993205</v>
      </c>
      <c r="L5" s="77">
        <f t="shared" ref="L5:L13" si="5">ABS(I5-K5)</f>
        <v>0.12382650955586585</v>
      </c>
      <c r="N5" s="34" t="s">
        <v>95</v>
      </c>
      <c r="O5" s="34"/>
      <c r="P5" s="34"/>
      <c r="Q5" s="78">
        <v>0.2</v>
      </c>
      <c r="R5" s="20">
        <f t="shared" si="0"/>
        <v>1.4397724118789894</v>
      </c>
      <c r="S5" s="1">
        <v>1</v>
      </c>
    </row>
    <row r="6" spans="1:19" x14ac:dyDescent="0.2">
      <c r="A6" s="75">
        <v>3</v>
      </c>
      <c r="B6" s="69">
        <v>0.325964849</v>
      </c>
      <c r="C6" s="69">
        <v>0.35564583599999999</v>
      </c>
      <c r="D6" s="68">
        <v>1728</v>
      </c>
      <c r="E6" s="68">
        <v>3245</v>
      </c>
      <c r="F6" s="90">
        <f t="shared" si="1"/>
        <v>4973</v>
      </c>
      <c r="G6" s="91">
        <f t="shared" si="2"/>
        <v>0.34747637241101953</v>
      </c>
      <c r="H6" s="91">
        <f t="shared" si="3"/>
        <v>0.11990008326394672</v>
      </c>
      <c r="I6" s="91">
        <f t="shared" ref="I6:I13" si="6">I5+H6</f>
        <v>0.40785456563974465</v>
      </c>
      <c r="J6" s="91">
        <f t="shared" si="4"/>
        <v>9.1874292185730469E-2</v>
      </c>
      <c r="K6" s="91">
        <f t="shared" ref="K6:K13" si="7">K5+J6</f>
        <v>0.25600226500566253</v>
      </c>
      <c r="L6" s="91">
        <f t="shared" si="5"/>
        <v>0.15185230063408212</v>
      </c>
      <c r="Q6" s="78">
        <v>0.3</v>
      </c>
      <c r="R6" s="20">
        <f t="shared" si="0"/>
        <v>1.3595152187991488</v>
      </c>
      <c r="S6" s="1">
        <v>1</v>
      </c>
    </row>
    <row r="7" spans="1:19" x14ac:dyDescent="0.2">
      <c r="A7" s="75">
        <v>4</v>
      </c>
      <c r="B7" s="69">
        <v>0.30234708300000002</v>
      </c>
      <c r="C7" s="69">
        <v>0.32596313700000001</v>
      </c>
      <c r="D7" s="68">
        <v>1623</v>
      </c>
      <c r="E7" s="68">
        <v>3350</v>
      </c>
      <c r="F7" s="76">
        <f t="shared" si="1"/>
        <v>4973</v>
      </c>
      <c r="G7" s="77">
        <f t="shared" si="2"/>
        <v>0.32636235672632213</v>
      </c>
      <c r="H7" s="77">
        <f t="shared" si="3"/>
        <v>0.11261448792672772</v>
      </c>
      <c r="I7" s="77">
        <f t="shared" si="6"/>
        <v>0.52046905356647233</v>
      </c>
      <c r="J7" s="77">
        <f t="shared" si="4"/>
        <v>9.4847112117780297E-2</v>
      </c>
      <c r="K7" s="77">
        <f t="shared" si="7"/>
        <v>0.35084937712344283</v>
      </c>
      <c r="L7" s="77">
        <f t="shared" si="5"/>
        <v>0.1696196764430295</v>
      </c>
      <c r="Q7" s="78">
        <v>0.4</v>
      </c>
      <c r="R7" s="20">
        <f t="shared" si="0"/>
        <v>1.3011726339161807</v>
      </c>
      <c r="S7" s="1">
        <v>1</v>
      </c>
    </row>
    <row r="8" spans="1:19" x14ac:dyDescent="0.2">
      <c r="A8" s="75">
        <v>5</v>
      </c>
      <c r="B8" s="69">
        <v>0.281611632</v>
      </c>
      <c r="C8" s="69">
        <v>0.30234140599999998</v>
      </c>
      <c r="D8" s="68">
        <v>1487</v>
      </c>
      <c r="E8" s="68">
        <v>3486</v>
      </c>
      <c r="F8" s="76">
        <f t="shared" si="1"/>
        <v>4973</v>
      </c>
      <c r="G8" s="81">
        <f t="shared" si="2"/>
        <v>0.29901467926804748</v>
      </c>
      <c r="H8" s="81">
        <f t="shared" si="3"/>
        <v>0.10317790729947267</v>
      </c>
      <c r="I8" s="81">
        <f t="shared" si="6"/>
        <v>0.62364696086594495</v>
      </c>
      <c r="J8" s="81">
        <f t="shared" si="4"/>
        <v>9.8697621744054359E-2</v>
      </c>
      <c r="K8" s="81">
        <f t="shared" si="7"/>
        <v>0.44954699886749716</v>
      </c>
      <c r="L8" s="81">
        <f t="shared" si="5"/>
        <v>0.17409996199844779</v>
      </c>
      <c r="Q8" s="78">
        <v>0.5</v>
      </c>
      <c r="R8" s="20">
        <f t="shared" si="0"/>
        <v>1.2472939217318899</v>
      </c>
      <c r="S8" s="1">
        <v>1</v>
      </c>
    </row>
    <row r="9" spans="1:19" x14ac:dyDescent="0.2">
      <c r="A9" s="75">
        <v>6</v>
      </c>
      <c r="B9" s="69">
        <v>0.261549953</v>
      </c>
      <c r="C9" s="69">
        <v>0.28160366599999997</v>
      </c>
      <c r="D9" s="68">
        <v>1361</v>
      </c>
      <c r="E9" s="68">
        <v>3612</v>
      </c>
      <c r="F9" s="76">
        <f t="shared" si="1"/>
        <v>4973</v>
      </c>
      <c r="G9" s="77">
        <f t="shared" si="2"/>
        <v>0.27367786044641063</v>
      </c>
      <c r="H9" s="77">
        <f t="shared" si="3"/>
        <v>9.443519289480988E-2</v>
      </c>
      <c r="I9" s="77">
        <f t="shared" si="6"/>
        <v>0.71808215376075479</v>
      </c>
      <c r="J9" s="77">
        <f t="shared" si="4"/>
        <v>0.10226500566251416</v>
      </c>
      <c r="K9" s="77">
        <f t="shared" si="7"/>
        <v>0.55181200453001134</v>
      </c>
      <c r="L9" s="77">
        <f t="shared" si="5"/>
        <v>0.16627014923074346</v>
      </c>
      <c r="Q9" s="78">
        <v>0.6</v>
      </c>
      <c r="R9" s="20">
        <f t="shared" si="0"/>
        <v>1.1968035896012581</v>
      </c>
      <c r="S9" s="1">
        <v>1</v>
      </c>
    </row>
    <row r="10" spans="1:19" x14ac:dyDescent="0.2">
      <c r="A10" s="75">
        <v>7</v>
      </c>
      <c r="B10" s="69">
        <v>0.24109230500000001</v>
      </c>
      <c r="C10" s="69">
        <v>0.26154957499999998</v>
      </c>
      <c r="D10" s="68">
        <v>1257</v>
      </c>
      <c r="E10" s="68">
        <v>3716</v>
      </c>
      <c r="F10" s="76">
        <f t="shared" si="1"/>
        <v>4973</v>
      </c>
      <c r="G10" s="77">
        <f t="shared" si="2"/>
        <v>0.25276493062537703</v>
      </c>
      <c r="H10" s="77">
        <f t="shared" si="3"/>
        <v>8.721898417985012E-2</v>
      </c>
      <c r="I10" s="77">
        <f t="shared" si="6"/>
        <v>0.80530113794060487</v>
      </c>
      <c r="J10" s="77">
        <f t="shared" si="4"/>
        <v>0.10520951302378256</v>
      </c>
      <c r="K10" s="77">
        <f t="shared" si="7"/>
        <v>0.6570215175537939</v>
      </c>
      <c r="L10" s="77">
        <f t="shared" si="5"/>
        <v>0.14827962038681097</v>
      </c>
      <c r="Q10" s="78">
        <v>0.7</v>
      </c>
      <c r="R10" s="20">
        <f t="shared" si="0"/>
        <v>1.1504301970580071</v>
      </c>
      <c r="S10" s="1">
        <v>1</v>
      </c>
    </row>
    <row r="11" spans="1:19" x14ac:dyDescent="0.2">
      <c r="A11" s="75">
        <v>8</v>
      </c>
      <c r="B11" s="69">
        <v>0.216618006</v>
      </c>
      <c r="C11" s="69">
        <v>0.241078968</v>
      </c>
      <c r="D11" s="68">
        <v>1168</v>
      </c>
      <c r="E11" s="68">
        <v>3805</v>
      </c>
      <c r="F11" s="76">
        <f t="shared" si="1"/>
        <v>4973</v>
      </c>
      <c r="G11" s="77">
        <f t="shared" si="2"/>
        <v>0.23486828875930021</v>
      </c>
      <c r="H11" s="77">
        <f t="shared" si="3"/>
        <v>8.10435747987788E-2</v>
      </c>
      <c r="I11" s="77">
        <f t="shared" si="6"/>
        <v>0.88634471273938364</v>
      </c>
      <c r="J11" s="77">
        <f t="shared" si="4"/>
        <v>0.10772933182332955</v>
      </c>
      <c r="K11" s="77">
        <f t="shared" si="7"/>
        <v>0.76475084937712345</v>
      </c>
      <c r="L11" s="77">
        <f t="shared" si="5"/>
        <v>0.12159386336226019</v>
      </c>
      <c r="Q11" s="78">
        <v>0.8</v>
      </c>
      <c r="R11" s="20">
        <f t="shared" si="0"/>
        <v>1.1079308909242296</v>
      </c>
      <c r="S11" s="1">
        <v>1</v>
      </c>
    </row>
    <row r="12" spans="1:19" x14ac:dyDescent="0.2">
      <c r="A12" s="75">
        <v>9</v>
      </c>
      <c r="B12" s="69">
        <v>0.184036753</v>
      </c>
      <c r="C12" s="69">
        <v>0.21660766000000001</v>
      </c>
      <c r="D12" s="68">
        <v>951</v>
      </c>
      <c r="E12" s="68">
        <v>4022</v>
      </c>
      <c r="F12" s="76">
        <f t="shared" si="1"/>
        <v>4973</v>
      </c>
      <c r="G12" s="77">
        <f t="shared" si="2"/>
        <v>0.19123265634425901</v>
      </c>
      <c r="H12" s="77">
        <f t="shared" si="3"/>
        <v>6.5986677768526222E-2</v>
      </c>
      <c r="I12" s="77">
        <f t="shared" si="6"/>
        <v>0.95233139050790983</v>
      </c>
      <c r="J12" s="77">
        <f t="shared" si="4"/>
        <v>0.11387315968289921</v>
      </c>
      <c r="K12" s="77">
        <f t="shared" si="7"/>
        <v>0.87862400906002269</v>
      </c>
      <c r="L12" s="77">
        <f t="shared" si="5"/>
        <v>7.3707381447887133E-2</v>
      </c>
      <c r="Q12" s="78">
        <v>0.9</v>
      </c>
      <c r="R12" s="20">
        <f t="shared" si="0"/>
        <v>1.058145989453233</v>
      </c>
      <c r="S12" s="1">
        <v>1</v>
      </c>
    </row>
    <row r="13" spans="1:19" x14ac:dyDescent="0.2">
      <c r="A13" s="75">
        <v>10</v>
      </c>
      <c r="B13" s="69">
        <v>4.4820270000000004E-3</v>
      </c>
      <c r="C13" s="69">
        <v>0.18403501899999999</v>
      </c>
      <c r="D13" s="68">
        <v>687</v>
      </c>
      <c r="E13" s="68">
        <v>4287</v>
      </c>
      <c r="F13" s="76">
        <f t="shared" si="1"/>
        <v>4974</v>
      </c>
      <c r="G13" s="77">
        <f t="shared" si="2"/>
        <v>0.13811821471652594</v>
      </c>
      <c r="H13" s="77">
        <f t="shared" si="3"/>
        <v>4.7668609492089925E-2</v>
      </c>
      <c r="I13" s="77">
        <f t="shared" si="6"/>
        <v>0.99999999999999978</v>
      </c>
      <c r="J13" s="77">
        <f t="shared" si="4"/>
        <v>0.12137599093997735</v>
      </c>
      <c r="K13" s="77">
        <f t="shared" si="7"/>
        <v>1</v>
      </c>
      <c r="L13" s="77">
        <f t="shared" si="5"/>
        <v>2.2204460492503131E-16</v>
      </c>
      <c r="Q13" s="78">
        <v>1</v>
      </c>
      <c r="R13" s="20">
        <f t="shared" si="0"/>
        <v>0.99999999999999978</v>
      </c>
      <c r="S13" s="82">
        <v>1</v>
      </c>
    </row>
    <row r="14" spans="1:19" x14ac:dyDescent="0.2">
      <c r="A14" s="83"/>
      <c r="B14" s="84"/>
      <c r="C14" s="84"/>
      <c r="D14" s="85">
        <f>SUM(D4:D13)</f>
        <v>14412</v>
      </c>
      <c r="E14" s="85">
        <f>SUM(E4:E13)</f>
        <v>35320</v>
      </c>
      <c r="F14" s="85">
        <f>SUM(F4:F13)</f>
        <v>49732</v>
      </c>
      <c r="G14" s="86">
        <f>D14/F14</f>
        <v>0.28979329204536314</v>
      </c>
      <c r="H14" s="83"/>
      <c r="I14" s="83"/>
      <c r="J14" s="87"/>
      <c r="K14" s="88" t="s">
        <v>80</v>
      </c>
      <c r="L14" s="89">
        <f>MAX(L4:L13)</f>
        <v>0.17409996199844779</v>
      </c>
    </row>
    <row r="16" spans="1:19" x14ac:dyDescent="0.2">
      <c r="A16" s="92" t="s">
        <v>84</v>
      </c>
      <c r="B16" s="92"/>
      <c r="C16" s="92"/>
      <c r="D16" s="92"/>
      <c r="E16" s="92"/>
      <c r="F16" s="92"/>
      <c r="G16" s="92"/>
      <c r="H16" s="92"/>
      <c r="I16" s="92"/>
      <c r="J16" s="71"/>
      <c r="K16" s="71"/>
      <c r="L16" s="71"/>
    </row>
    <row r="17" spans="1:19" ht="36" x14ac:dyDescent="0.2">
      <c r="A17" s="72" t="s">
        <v>69</v>
      </c>
      <c r="B17" s="72" t="s">
        <v>70</v>
      </c>
      <c r="C17" s="72" t="s">
        <v>71</v>
      </c>
      <c r="D17" s="72" t="s">
        <v>72</v>
      </c>
      <c r="E17" s="72" t="s">
        <v>73</v>
      </c>
      <c r="F17" s="72" t="s">
        <v>74</v>
      </c>
      <c r="G17" s="72" t="s">
        <v>75</v>
      </c>
      <c r="H17" s="72" t="s">
        <v>76</v>
      </c>
      <c r="I17" s="72" t="s">
        <v>77</v>
      </c>
      <c r="J17" s="72" t="s">
        <v>78</v>
      </c>
      <c r="K17" s="72" t="s">
        <v>79</v>
      </c>
      <c r="L17" s="72" t="s">
        <v>80</v>
      </c>
      <c r="Q17" s="73" t="s">
        <v>81</v>
      </c>
      <c r="R17" s="73" t="s">
        <v>82</v>
      </c>
      <c r="S17" s="73" t="s">
        <v>83</v>
      </c>
    </row>
    <row r="18" spans="1:19" x14ac:dyDescent="0.2">
      <c r="A18" s="72">
        <v>0</v>
      </c>
      <c r="B18" s="72"/>
      <c r="C18" s="72"/>
      <c r="D18" s="72"/>
      <c r="E18" s="72"/>
      <c r="F18" s="72"/>
      <c r="G18" s="72"/>
      <c r="H18" s="72"/>
      <c r="I18" s="72">
        <v>0</v>
      </c>
      <c r="J18" s="74"/>
      <c r="K18" s="74"/>
      <c r="L18" s="74"/>
      <c r="Q18" s="1">
        <v>0</v>
      </c>
      <c r="R18" s="1"/>
      <c r="S18" s="1">
        <v>1</v>
      </c>
    </row>
    <row r="19" spans="1:19" x14ac:dyDescent="0.2">
      <c r="A19" s="75">
        <v>1</v>
      </c>
      <c r="B19" s="70">
        <v>0.40146154618980401</v>
      </c>
      <c r="C19" s="70">
        <v>0.85760315196336301</v>
      </c>
      <c r="D19">
        <v>943</v>
      </c>
      <c r="E19">
        <v>1189</v>
      </c>
      <c r="F19" s="76">
        <f>SUM(D19:E19)</f>
        <v>2132</v>
      </c>
      <c r="G19" s="77">
        <f>D19/F19</f>
        <v>0.44230769230769229</v>
      </c>
      <c r="H19" s="77">
        <f>D19/$D$29</f>
        <v>0.1521704050346942</v>
      </c>
      <c r="I19" s="77">
        <f>H19</f>
        <v>0.1521704050346942</v>
      </c>
      <c r="J19" s="77">
        <f>E19/$E$29</f>
        <v>7.8647969308109536E-2</v>
      </c>
      <c r="K19" s="77">
        <f>J19</f>
        <v>7.8647969308109536E-2</v>
      </c>
      <c r="L19" s="77">
        <f>ABS(I19-K19)</f>
        <v>7.3522435726584665E-2</v>
      </c>
      <c r="P19" s="78"/>
      <c r="Q19" s="78">
        <v>0.1</v>
      </c>
      <c r="R19" s="79">
        <f t="shared" ref="R19:R28" si="8">I19/Q19</f>
        <v>1.5217040503469419</v>
      </c>
      <c r="S19" s="1">
        <v>1</v>
      </c>
    </row>
    <row r="20" spans="1:19" x14ac:dyDescent="0.2">
      <c r="A20" s="75">
        <v>2</v>
      </c>
      <c r="B20" s="70">
        <v>0.35638470521704602</v>
      </c>
      <c r="C20" s="70">
        <v>0.40145142078920698</v>
      </c>
      <c r="D20">
        <v>769</v>
      </c>
      <c r="E20">
        <v>1362</v>
      </c>
      <c r="F20" s="76">
        <f t="shared" ref="F20:F28" si="9">SUM(D20:E20)</f>
        <v>2131</v>
      </c>
      <c r="G20" s="77">
        <f t="shared" ref="G20:G28" si="10">D20/F20</f>
        <v>0.36086344439230406</v>
      </c>
      <c r="H20" s="77">
        <f t="shared" ref="H20:H28" si="11">D20/$D$29</f>
        <v>0.12409230272712603</v>
      </c>
      <c r="I20" s="77">
        <f>I19+H20</f>
        <v>0.27626270776182021</v>
      </c>
      <c r="J20" s="77">
        <f t="shared" ref="J20:J28" si="12">E20/$E$29</f>
        <v>9.0091281915597302E-2</v>
      </c>
      <c r="K20" s="77">
        <f>K19+J20</f>
        <v>0.16873925122370684</v>
      </c>
      <c r="L20" s="77">
        <f t="shared" ref="L20:L28" si="13">ABS(I20-K20)</f>
        <v>0.10752345653811338</v>
      </c>
      <c r="P20" s="78"/>
      <c r="Q20" s="78">
        <v>0.2</v>
      </c>
      <c r="R20" s="20">
        <f t="shared" si="8"/>
        <v>1.3813135388091009</v>
      </c>
      <c r="S20" s="1">
        <v>1</v>
      </c>
    </row>
    <row r="21" spans="1:19" x14ac:dyDescent="0.2">
      <c r="A21" s="75">
        <v>3</v>
      </c>
      <c r="B21" s="70">
        <v>0.32600670460062697</v>
      </c>
      <c r="C21" s="70">
        <v>0.35637045126086903</v>
      </c>
      <c r="D21">
        <v>712</v>
      </c>
      <c r="E21">
        <v>1420</v>
      </c>
      <c r="F21" s="80">
        <f t="shared" si="9"/>
        <v>2132</v>
      </c>
      <c r="G21" s="91">
        <f t="shared" si="10"/>
        <v>0.33395872420262662</v>
      </c>
      <c r="H21" s="91">
        <f t="shared" si="11"/>
        <v>0.11489430369533646</v>
      </c>
      <c r="I21" s="91">
        <f t="shared" ref="I21:I28" si="14">I20+H21</f>
        <v>0.39115701145715664</v>
      </c>
      <c r="J21" s="91">
        <f t="shared" si="12"/>
        <v>9.3927768223309963E-2</v>
      </c>
      <c r="K21" s="91">
        <f t="shared" ref="K21:K28" si="15">K20+J21</f>
        <v>0.26266701944701681</v>
      </c>
      <c r="L21" s="91">
        <f t="shared" si="13"/>
        <v>0.12848999201013983</v>
      </c>
      <c r="P21" s="78"/>
      <c r="Q21" s="78">
        <v>0.3</v>
      </c>
      <c r="R21" s="20">
        <f t="shared" si="8"/>
        <v>1.303856704857189</v>
      </c>
      <c r="S21" s="1">
        <v>1</v>
      </c>
    </row>
    <row r="22" spans="1:19" x14ac:dyDescent="0.2">
      <c r="A22" s="75">
        <v>4</v>
      </c>
      <c r="B22" s="70">
        <v>0.30200574674714797</v>
      </c>
      <c r="C22" s="70">
        <v>0.32599930771324698</v>
      </c>
      <c r="D22">
        <v>725</v>
      </c>
      <c r="E22">
        <v>1406</v>
      </c>
      <c r="F22" s="76">
        <f t="shared" si="9"/>
        <v>2131</v>
      </c>
      <c r="G22" s="77">
        <f t="shared" si="10"/>
        <v>0.340215861098076</v>
      </c>
      <c r="H22" s="77">
        <f t="shared" si="11"/>
        <v>0.11699209294820075</v>
      </c>
      <c r="I22" s="77">
        <f t="shared" si="14"/>
        <v>0.50814910440535743</v>
      </c>
      <c r="J22" s="77">
        <f t="shared" si="12"/>
        <v>9.3001719804206906E-2</v>
      </c>
      <c r="K22" s="77">
        <f t="shared" si="15"/>
        <v>0.35566873925122372</v>
      </c>
      <c r="L22" s="77">
        <f t="shared" si="13"/>
        <v>0.15248036515413371</v>
      </c>
      <c r="P22" s="78"/>
      <c r="Q22" s="78">
        <v>0.4</v>
      </c>
      <c r="R22" s="20">
        <f t="shared" si="8"/>
        <v>1.2703727610133935</v>
      </c>
      <c r="S22" s="1">
        <v>1</v>
      </c>
    </row>
    <row r="23" spans="1:19" x14ac:dyDescent="0.2">
      <c r="A23" s="75">
        <v>5</v>
      </c>
      <c r="B23" s="70">
        <v>0.281410749090516</v>
      </c>
      <c r="C23" s="70">
        <v>0.30200369981205599</v>
      </c>
      <c r="D23">
        <v>665</v>
      </c>
      <c r="E23">
        <v>1467</v>
      </c>
      <c r="F23" s="76">
        <f t="shared" si="9"/>
        <v>2132</v>
      </c>
      <c r="G23" s="81">
        <f t="shared" si="10"/>
        <v>0.31191369606003755</v>
      </c>
      <c r="H23" s="81">
        <f t="shared" si="11"/>
        <v>0.10730998870421171</v>
      </c>
      <c r="I23" s="81">
        <f t="shared" si="14"/>
        <v>0.61545909310956914</v>
      </c>
      <c r="J23" s="81">
        <f t="shared" si="12"/>
        <v>9.7036645058870219E-2</v>
      </c>
      <c r="K23" s="81">
        <f t="shared" si="15"/>
        <v>0.45270538431009394</v>
      </c>
      <c r="L23" s="81">
        <f t="shared" si="13"/>
        <v>0.16275370879947521</v>
      </c>
      <c r="P23" s="78"/>
      <c r="Q23" s="78">
        <v>0.5</v>
      </c>
      <c r="R23" s="20">
        <f t="shared" si="8"/>
        <v>1.2309181862191383</v>
      </c>
      <c r="S23" s="1">
        <v>1</v>
      </c>
    </row>
    <row r="24" spans="1:19" x14ac:dyDescent="0.2">
      <c r="A24" s="75">
        <v>6</v>
      </c>
      <c r="B24" s="70">
        <v>0.261613415763503</v>
      </c>
      <c r="C24" s="70">
        <v>0.28140688262662999</v>
      </c>
      <c r="D24">
        <v>606</v>
      </c>
      <c r="E24">
        <v>1525</v>
      </c>
      <c r="F24" s="76">
        <f t="shared" si="9"/>
        <v>2131</v>
      </c>
      <c r="G24" s="77">
        <f t="shared" si="10"/>
        <v>0.28437353355232287</v>
      </c>
      <c r="H24" s="77">
        <f t="shared" si="11"/>
        <v>9.7789252864289175E-2</v>
      </c>
      <c r="I24" s="77">
        <f t="shared" si="14"/>
        <v>0.71324834597385833</v>
      </c>
      <c r="J24" s="77">
        <f t="shared" si="12"/>
        <v>0.10087313136658288</v>
      </c>
      <c r="K24" s="77">
        <f t="shared" si="15"/>
        <v>0.55357851567667682</v>
      </c>
      <c r="L24" s="77">
        <f t="shared" si="13"/>
        <v>0.15966983029718151</v>
      </c>
      <c r="P24" s="78"/>
      <c r="Q24" s="78">
        <v>0.6</v>
      </c>
      <c r="R24" s="20">
        <f t="shared" si="8"/>
        <v>1.1887472432897639</v>
      </c>
      <c r="S24" s="1">
        <v>1</v>
      </c>
    </row>
    <row r="25" spans="1:19" x14ac:dyDescent="0.2">
      <c r="A25" s="75">
        <v>7</v>
      </c>
      <c r="B25" s="70">
        <v>0.239979046829428</v>
      </c>
      <c r="C25" s="70">
        <v>0.26159749791438802</v>
      </c>
      <c r="D25">
        <v>574</v>
      </c>
      <c r="E25">
        <v>1557</v>
      </c>
      <c r="F25" s="76">
        <f t="shared" si="9"/>
        <v>2131</v>
      </c>
      <c r="G25" s="77">
        <f t="shared" si="10"/>
        <v>0.26935710933833878</v>
      </c>
      <c r="H25" s="77">
        <f t="shared" si="11"/>
        <v>9.2625463934161698E-2</v>
      </c>
      <c r="I25" s="77">
        <f t="shared" si="14"/>
        <v>0.80587380990802004</v>
      </c>
      <c r="J25" s="77">
        <f t="shared" si="12"/>
        <v>0.10298981346738986</v>
      </c>
      <c r="K25" s="77">
        <f t="shared" si="15"/>
        <v>0.65656832914406671</v>
      </c>
      <c r="L25" s="77">
        <f t="shared" si="13"/>
        <v>0.14930548076395334</v>
      </c>
      <c r="P25" s="78"/>
      <c r="Q25" s="78">
        <v>0.7</v>
      </c>
      <c r="R25" s="20">
        <f t="shared" si="8"/>
        <v>1.1512482998686002</v>
      </c>
      <c r="S25" s="1">
        <v>1</v>
      </c>
    </row>
    <row r="26" spans="1:19" x14ac:dyDescent="0.2">
      <c r="A26" s="75">
        <v>8</v>
      </c>
      <c r="B26" s="70">
        <v>0.21732878288105401</v>
      </c>
      <c r="C26" s="70">
        <v>0.239972139504637</v>
      </c>
      <c r="D26">
        <v>487</v>
      </c>
      <c r="E26">
        <v>1645</v>
      </c>
      <c r="F26" s="76">
        <f t="shared" si="9"/>
        <v>2132</v>
      </c>
      <c r="G26" s="77">
        <f t="shared" si="10"/>
        <v>0.22842401500938087</v>
      </c>
      <c r="H26" s="77">
        <f t="shared" si="11"/>
        <v>7.8586412780377604E-2</v>
      </c>
      <c r="I26" s="77">
        <f t="shared" si="14"/>
        <v>0.88446022268839763</v>
      </c>
      <c r="J26" s="77">
        <f t="shared" si="12"/>
        <v>0.10881068924460907</v>
      </c>
      <c r="K26" s="77">
        <f t="shared" si="15"/>
        <v>0.76537901838867572</v>
      </c>
      <c r="L26" s="77">
        <f t="shared" si="13"/>
        <v>0.11908120429972191</v>
      </c>
      <c r="P26" s="78"/>
      <c r="Q26" s="78">
        <v>0.8</v>
      </c>
      <c r="R26" s="20">
        <f t="shared" si="8"/>
        <v>1.1055752783604971</v>
      </c>
      <c r="S26" s="1">
        <v>1</v>
      </c>
    </row>
    <row r="27" spans="1:19" x14ac:dyDescent="0.2">
      <c r="A27" s="75">
        <v>9</v>
      </c>
      <c r="B27" s="70">
        <v>0.18445393626718001</v>
      </c>
      <c r="C27" s="70">
        <v>0.217305498551638</v>
      </c>
      <c r="D27">
        <v>394</v>
      </c>
      <c r="E27">
        <v>1737</v>
      </c>
      <c r="F27" s="76">
        <f t="shared" si="9"/>
        <v>2131</v>
      </c>
      <c r="G27" s="77">
        <f t="shared" si="10"/>
        <v>0.18488972313467855</v>
      </c>
      <c r="H27" s="77">
        <f t="shared" si="11"/>
        <v>6.3579151202194609E-2</v>
      </c>
      <c r="I27" s="77">
        <f t="shared" si="14"/>
        <v>0.94803937389059223</v>
      </c>
      <c r="J27" s="77">
        <f t="shared" si="12"/>
        <v>0.11489615028442916</v>
      </c>
      <c r="K27" s="77">
        <f t="shared" si="15"/>
        <v>0.88027516867310485</v>
      </c>
      <c r="L27" s="77">
        <f t="shared" si="13"/>
        <v>6.7764205217487383E-2</v>
      </c>
      <c r="P27" s="78"/>
      <c r="Q27" s="78">
        <v>0.9</v>
      </c>
      <c r="R27" s="20">
        <f t="shared" si="8"/>
        <v>1.0533770821006581</v>
      </c>
      <c r="S27" s="1">
        <v>1</v>
      </c>
    </row>
    <row r="28" spans="1:19" x14ac:dyDescent="0.2">
      <c r="A28" s="75">
        <v>10</v>
      </c>
      <c r="B28" s="70">
        <v>5.3269575789093603E-2</v>
      </c>
      <c r="C28" s="70">
        <v>0.184449894549473</v>
      </c>
      <c r="D28">
        <v>322</v>
      </c>
      <c r="E28">
        <v>1810</v>
      </c>
      <c r="F28" s="76">
        <f t="shared" si="9"/>
        <v>2132</v>
      </c>
      <c r="G28" s="77">
        <f t="shared" si="10"/>
        <v>0.15103189493433397</v>
      </c>
      <c r="H28" s="77">
        <f t="shared" si="11"/>
        <v>5.1960626109407777E-2</v>
      </c>
      <c r="I28" s="77">
        <f t="shared" si="14"/>
        <v>1</v>
      </c>
      <c r="J28" s="77">
        <f t="shared" si="12"/>
        <v>0.1197248313268951</v>
      </c>
      <c r="K28" s="77">
        <f t="shared" si="15"/>
        <v>1</v>
      </c>
      <c r="L28" s="77">
        <f t="shared" si="13"/>
        <v>0</v>
      </c>
      <c r="P28" s="78"/>
      <c r="Q28" s="78">
        <v>1</v>
      </c>
      <c r="R28" s="20">
        <f t="shared" si="8"/>
        <v>1</v>
      </c>
      <c r="S28" s="82">
        <v>1</v>
      </c>
    </row>
    <row r="29" spans="1:19" x14ac:dyDescent="0.2">
      <c r="A29" s="83"/>
      <c r="B29" s="84"/>
      <c r="C29" s="84"/>
      <c r="D29" s="85">
        <f>SUM(D19:D28)</f>
        <v>6197</v>
      </c>
      <c r="E29" s="85">
        <f>SUM(E19:E28)</f>
        <v>15118</v>
      </c>
      <c r="F29" s="85">
        <f>SUM(F19:F28)</f>
        <v>21315</v>
      </c>
      <c r="G29" s="86">
        <f>D29/F29</f>
        <v>0.29073422472437249</v>
      </c>
      <c r="H29" s="83"/>
      <c r="I29" s="83"/>
      <c r="J29" s="87"/>
      <c r="K29" s="88" t="s">
        <v>80</v>
      </c>
      <c r="L29" s="89">
        <f>MAX(L19:L28)</f>
        <v>0.16275370879947521</v>
      </c>
    </row>
  </sheetData>
  <mergeCells count="2">
    <mergeCell ref="A1:I1"/>
    <mergeCell ref="A16:I16"/>
  </mergeCells>
  <conditionalFormatting sqref="G6:G13 G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{BC364C18-B716-8F40-9F9B-0FA7C2CA77F0}</x14:id>
        </ext>
      </extLst>
    </cfRule>
  </conditionalFormatting>
  <conditionalFormatting sqref="G21:G28 G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{8FBFD5CC-BD05-7646-BFA5-5B5881A712D0}</x14:id>
        </ext>
      </extLst>
    </cfRule>
  </conditionalFormatting>
  <conditionalFormatting sqref="G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{5576F978-1C1C-4F49-8DFD-32D1F404F39E}</x14:id>
        </ext>
      </extLst>
    </cfRule>
  </conditionalFormatting>
  <conditionalFormatting sqref="G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{F26A328C-6F0F-D84E-A15C-AA71642C60FC}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364C18-B716-8F40-9F9B-0FA7C2CA77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G6:G13 G4</xm:sqref>
        </x14:conditionalFormatting>
        <x14:conditionalFormatting xmlns:xm="http://schemas.microsoft.com/office/excel/2006/main">
          <x14:cfRule type="dataBar" id="{8FBFD5CC-BD05-7646-BFA5-5B5881A712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G21:G28 G19</xm:sqref>
        </x14:conditionalFormatting>
        <x14:conditionalFormatting xmlns:xm="http://schemas.microsoft.com/office/excel/2006/main">
          <x14:cfRule type="dataBar" id="{5576F978-1C1C-4F49-8DFD-32D1F404F3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F26A328C-6F0F-D84E-A15C-AA71642C6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Diags</vt:lpstr>
      <vt:lpstr>Correlation </vt:lpstr>
      <vt:lpstr>Factor Analysis</vt:lpstr>
      <vt:lpstr>Deciling</vt:lpstr>
      <vt:lpstr>Model 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2017-01-27T23:28:24Z</dcterms:created>
  <dcterms:modified xsi:type="dcterms:W3CDTF">2017-01-28T08:27:22Z</dcterms:modified>
</cp:coreProperties>
</file>