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Paola Fajardo\Downloads\"/>
    </mc:Choice>
  </mc:AlternateContent>
  <xr:revisionPtr revIDLastSave="0" documentId="13_ncr:1_{200BA6A5-31A5-4DE9-85F7-ED05CEA2D3FA}" xr6:coauthVersionLast="45" xr6:coauthVersionMax="45" xr10:uidLastSave="{00000000-0000-0000-0000-000000000000}"/>
  <bookViews>
    <workbookView xWindow="-110" yWindow="-110" windowWidth="19420" windowHeight="10420" activeTab="2" xr2:uid="{697E0B3F-7130-415E-993A-8AD87E12B9CD}"/>
  </bookViews>
  <sheets>
    <sheet name="Dashboard" sheetId="7" r:id="rId1"/>
    <sheet name="Project" sheetId="2" r:id="rId2"/>
    <sheet name="Rubricas" sheetId="9" r:id="rId3"/>
    <sheet name="Tools" sheetId="8" r:id="rId4"/>
    <sheet name="Refe" sheetId="6" r:id="rId5"/>
  </sheets>
  <definedNames>
    <definedName name="Slicer_Estructura">#N/A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7" l="1"/>
  <c r="I4" i="2"/>
  <c r="I3" i="2"/>
  <c r="I2" i="2"/>
  <c r="B6" i="6"/>
  <c r="B5" i="6"/>
  <c r="B4" i="6"/>
  <c r="B3" i="6"/>
  <c r="B2" i="6"/>
  <c r="D3" i="2"/>
  <c r="C34" i="9" l="1"/>
  <c r="C26" i="9"/>
  <c r="C15" i="9"/>
  <c r="G15" i="7" l="1"/>
  <c r="F3" i="2" l="1"/>
  <c r="F2" i="2"/>
  <c r="F4" i="2" l="1"/>
  <c r="H15" i="7"/>
  <c r="I15" i="7" s="1"/>
  <c r="J15" i="7" s="1"/>
  <c r="K15" i="7" s="1"/>
  <c r="L15" i="7" s="1"/>
  <c r="M15" i="7" s="1"/>
  <c r="N15" i="7" s="1"/>
  <c r="O15" i="7" s="1"/>
  <c r="P15" i="7" s="1"/>
  <c r="Q15" i="7" s="1"/>
  <c r="R15" i="7" s="1"/>
  <c r="S15" i="7" s="1"/>
  <c r="T15" i="7" s="1"/>
  <c r="U15" i="7" s="1"/>
  <c r="V15" i="7" s="1"/>
  <c r="W15" i="7" s="1"/>
  <c r="X15" i="7" s="1"/>
  <c r="Y15" i="7" s="1"/>
  <c r="Z15" i="7" s="1"/>
  <c r="AA15" i="7" s="1"/>
  <c r="AB15" i="7" s="1"/>
  <c r="AC15" i="7" s="1"/>
  <c r="AD15" i="7" s="1"/>
  <c r="AE15" i="7" s="1"/>
  <c r="AF15" i="7" s="1"/>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CE15" i="7" s="1"/>
  <c r="CF15" i="7" s="1"/>
  <c r="CG15" i="7" s="1"/>
  <c r="CH15" i="7" s="1"/>
  <c r="CI15" i="7" s="1"/>
  <c r="CJ15" i="7" s="1"/>
  <c r="CK15" i="7" s="1"/>
  <c r="CL15" i="7" s="1"/>
  <c r="CM15" i="7" s="1"/>
  <c r="CN15" i="7" s="1"/>
  <c r="CO15" i="7" s="1"/>
  <c r="CP15" i="7" s="1"/>
  <c r="CQ15" i="7" s="1"/>
  <c r="CR15" i="7" s="1"/>
  <c r="CS15" i="7" s="1"/>
  <c r="CT15" i="7" s="1"/>
  <c r="CU15" i="7" s="1"/>
  <c r="CV15" i="7" s="1"/>
  <c r="CW15" i="7" s="1"/>
  <c r="CX15" i="7" s="1"/>
  <c r="CY15" i="7" s="1"/>
  <c r="CZ15" i="7" s="1"/>
  <c r="DA15" i="7" s="1"/>
  <c r="DB15" i="7" s="1"/>
  <c r="DC15" i="7" s="1"/>
  <c r="DD15" i="7" s="1"/>
  <c r="DE15" i="7" s="1"/>
  <c r="DF15" i="7" s="1"/>
  <c r="DG15" i="7" s="1"/>
  <c r="DH15" i="7" s="1"/>
  <c r="DI15" i="7" s="1"/>
  <c r="DJ15" i="7" s="1"/>
  <c r="DK15" i="7" s="1"/>
  <c r="DL15" i="7" s="1"/>
  <c r="DM15" i="7" s="1"/>
  <c r="DN15" i="7" s="1"/>
  <c r="DO15" i="7" s="1"/>
  <c r="DP15" i="7" s="1"/>
  <c r="DQ15" i="7" s="1"/>
  <c r="DR15" i="7" s="1"/>
  <c r="DS15" i="7" s="1"/>
  <c r="DT15" i="7" s="1"/>
  <c r="DU15" i="7" s="1"/>
  <c r="DV15" i="7" s="1"/>
  <c r="DW15" i="7" s="1"/>
  <c r="DX15" i="7" s="1"/>
  <c r="DY15" i="7" s="1"/>
  <c r="DZ15" i="7" s="1"/>
  <c r="EA15" i="7" s="1"/>
  <c r="EB15" i="7" s="1"/>
  <c r="EC15" i="7" s="1"/>
  <c r="ED15" i="7" s="1"/>
  <c r="EE15" i="7" s="1"/>
  <c r="EF15" i="7" s="1"/>
  <c r="EG15" i="7" s="1"/>
  <c r="EH15" i="7" s="1"/>
  <c r="EI15" i="7" s="1"/>
  <c r="EJ15" i="7" s="1"/>
  <c r="EK15" i="7" s="1"/>
  <c r="EL15" i="7" s="1"/>
  <c r="EM15" i="7" s="1"/>
  <c r="EN15" i="7" s="1"/>
  <c r="EO15" i="7" s="1"/>
  <c r="EP15" i="7" s="1"/>
  <c r="EQ15" i="7" s="1"/>
  <c r="ER15" i="7" s="1"/>
  <c r="ES15" i="7" s="1"/>
  <c r="ET15" i="7" s="1"/>
  <c r="EU15" i="7" s="1"/>
  <c r="EV15" i="7" s="1"/>
  <c r="EW15" i="7" s="1"/>
  <c r="EX15" i="7" s="1"/>
  <c r="EY15" i="7" s="1"/>
  <c r="EZ15" i="7" s="1"/>
  <c r="FA15" i="7" s="1"/>
  <c r="FB15" i="7" s="1"/>
  <c r="FC15" i="7" s="1"/>
  <c r="FD15" i="7" s="1"/>
  <c r="FE15" i="7" s="1"/>
  <c r="FF15" i="7" s="1"/>
  <c r="FG15" i="7" s="1"/>
  <c r="FH15" i="7" s="1"/>
  <c r="FI15" i="7" s="1"/>
  <c r="FJ15" i="7" s="1"/>
  <c r="FK15" i="7" s="1"/>
  <c r="FL15" i="7" s="1"/>
  <c r="FM15" i="7" s="1"/>
  <c r="FN15" i="7" s="1"/>
  <c r="FO15" i="7" s="1"/>
  <c r="FP15" i="7" s="1"/>
  <c r="FQ15" i="7" s="1"/>
  <c r="FR15" i="7" s="1"/>
  <c r="FS15" i="7" s="1"/>
  <c r="FT15" i="7" s="1"/>
  <c r="FU15" i="7" s="1"/>
  <c r="FV15" i="7" s="1"/>
  <c r="FW15" i="7" s="1"/>
  <c r="FX15" i="7" s="1"/>
  <c r="FY15" i="7" s="1"/>
  <c r="FZ15" i="7" s="1"/>
  <c r="GA15" i="7" s="1"/>
  <c r="GB15" i="7" s="1"/>
  <c r="GC15" i="7" s="1"/>
  <c r="GD15" i="7" s="1"/>
  <c r="GE15" i="7" s="1"/>
  <c r="GF15" i="7" s="1"/>
  <c r="GG15" i="7" s="1"/>
  <c r="GH15" i="7" s="1"/>
  <c r="GI15" i="7" s="1"/>
  <c r="GJ15" i="7" s="1"/>
  <c r="GK15" i="7" s="1"/>
  <c r="GL15" i="7" s="1"/>
  <c r="GM15" i="7" s="1"/>
  <c r="GN15" i="7" s="1"/>
  <c r="GO15" i="7" s="1"/>
  <c r="GP15" i="7" s="1"/>
  <c r="GQ15" i="7" s="1"/>
  <c r="GR15" i="7" s="1"/>
  <c r="GS15" i="7" s="1"/>
  <c r="GT15" i="7" s="1"/>
  <c r="GU15" i="7" s="1"/>
  <c r="GV15" i="7" s="1"/>
  <c r="GW15" i="7" s="1"/>
  <c r="GX15" i="7" s="1"/>
  <c r="GY15" i="7" s="1"/>
  <c r="GZ15" i="7" s="1"/>
  <c r="HA15" i="7" s="1"/>
  <c r="HB15" i="7" s="1"/>
  <c r="HC15" i="7" s="1"/>
  <c r="HD15" i="7" s="1"/>
  <c r="HE15" i="7" s="1"/>
  <c r="HF15" i="7" s="1"/>
  <c r="HG15" i="7" s="1"/>
  <c r="HH15" i="7" s="1"/>
  <c r="HI15" i="7" s="1"/>
  <c r="HJ15" i="7" s="1"/>
  <c r="HK15" i="7" s="1"/>
  <c r="HL15" i="7" s="1"/>
  <c r="HM15" i="7" s="1"/>
  <c r="HN15" i="7" s="1"/>
  <c r="HO15" i="7" s="1"/>
  <c r="HP15" i="7" s="1"/>
  <c r="HQ15" i="7" s="1"/>
  <c r="HR15" i="7" s="1"/>
  <c r="HS15" i="7" s="1"/>
  <c r="HT15" i="7" s="1"/>
  <c r="HU15" i="7" s="1"/>
  <c r="HV15" i="7" s="1"/>
  <c r="HW15" i="7" s="1"/>
  <c r="HX15" i="7" s="1"/>
  <c r="HY15" i="7" s="1"/>
  <c r="HZ15" i="7" s="1"/>
  <c r="IA15" i="7" s="1"/>
  <c r="IB15" i="7" s="1"/>
  <c r="IC15" i="7" s="1"/>
  <c r="ID15" i="7" s="1"/>
  <c r="IE15" i="7" s="1"/>
  <c r="IF15" i="7" s="1"/>
  <c r="IG15" i="7" s="1"/>
  <c r="IH15" i="7" s="1"/>
  <c r="II15" i="7" s="1"/>
  <c r="IJ15" i="7" s="1"/>
  <c r="IK15" i="7" s="1"/>
  <c r="IL15" i="7" s="1"/>
  <c r="IM15" i="7" s="1"/>
  <c r="IN15" i="7" s="1"/>
  <c r="IO15" i="7" s="1"/>
  <c r="IP15" i="7" s="1"/>
  <c r="IQ15" i="7" s="1"/>
  <c r="IR15" i="7" s="1"/>
  <c r="IS15" i="7" s="1"/>
  <c r="IT15" i="7" s="1"/>
  <c r="IU15" i="7" s="1"/>
  <c r="IV15" i="7" s="1"/>
  <c r="IW15" i="7" s="1"/>
  <c r="IX15" i="7" s="1"/>
  <c r="IY15" i="7" s="1"/>
  <c r="IZ15" i="7" s="1"/>
  <c r="JA15" i="7" s="1"/>
  <c r="JB15" i="7" s="1"/>
  <c r="JC15" i="7" s="1"/>
  <c r="JD15" i="7" s="1"/>
  <c r="JE15" i="7" s="1"/>
  <c r="JF15" i="7" s="1"/>
  <c r="JG15" i="7" s="1"/>
  <c r="JH15" i="7" s="1"/>
  <c r="JI15" i="7" s="1"/>
  <c r="JJ15" i="7" s="1"/>
  <c r="JK15" i="7" s="1"/>
  <c r="JL15" i="7" s="1"/>
  <c r="JM15" i="7" s="1"/>
  <c r="JN15" i="7" s="1"/>
  <c r="JO15" i="7" s="1"/>
  <c r="JP15" i="7" s="1"/>
  <c r="JQ15" i="7" s="1"/>
  <c r="JR15" i="7" s="1"/>
  <c r="JS15" i="7" s="1"/>
  <c r="JT15" i="7" s="1"/>
  <c r="JU15" i="7" s="1"/>
  <c r="JV15" i="7" s="1"/>
  <c r="JW15" i="7" s="1"/>
  <c r="JX15" i="7" s="1"/>
  <c r="JY15" i="7" s="1"/>
  <c r="JZ15" i="7" s="1"/>
  <c r="KA15" i="7" s="1"/>
  <c r="KB15" i="7" s="1"/>
  <c r="KC15" i="7" s="1"/>
  <c r="KD15" i="7" s="1"/>
  <c r="KE15" i="7" s="1"/>
  <c r="KF15" i="7" s="1"/>
  <c r="KG15" i="7" s="1"/>
  <c r="KH15" i="7" s="1"/>
  <c r="KI15" i="7" s="1"/>
  <c r="KJ15" i="7" s="1"/>
  <c r="KK15" i="7" s="1"/>
  <c r="KL15" i="7" s="1"/>
  <c r="KM15" i="7" s="1"/>
  <c r="KN15" i="7" s="1"/>
  <c r="KO15" i="7" s="1"/>
  <c r="KP15" i="7" s="1"/>
  <c r="KQ15" i="7" s="1"/>
  <c r="KR15" i="7" s="1"/>
  <c r="KS15" i="7" s="1"/>
  <c r="KT15" i="7" s="1"/>
  <c r="KU15" i="7" s="1"/>
  <c r="KV15" i="7" s="1"/>
  <c r="KW15" i="7" s="1"/>
  <c r="KX15" i="7" s="1"/>
  <c r="KY15" i="7" s="1"/>
  <c r="KZ15" i="7" s="1"/>
  <c r="LA15" i="7" s="1"/>
  <c r="LB15" i="7" s="1"/>
  <c r="LC15" i="7" s="1"/>
  <c r="LD15" i="7" s="1"/>
  <c r="LE15" i="7" s="1"/>
  <c r="LF15" i="7" s="1"/>
  <c r="LG15" i="7" s="1"/>
  <c r="LH15" i="7" s="1"/>
  <c r="LI15" i="7" s="1"/>
  <c r="LJ15" i="7" s="1"/>
  <c r="LK15" i="7" s="1"/>
  <c r="LL15" i="7" s="1"/>
  <c r="LM15" i="7" s="1"/>
  <c r="LN15" i="7" s="1"/>
  <c r="LO15" i="7" s="1"/>
  <c r="LP15" i="7" s="1"/>
  <c r="LQ15" i="7" s="1"/>
  <c r="LR15" i="7" s="1"/>
  <c r="LS15" i="7" s="1"/>
  <c r="LT15" i="7" s="1"/>
  <c r="LU15" i="7" s="1"/>
  <c r="LV15" i="7" s="1"/>
  <c r="LW15" i="7" s="1"/>
  <c r="LX15" i="7" s="1"/>
  <c r="LY15" i="7" s="1"/>
  <c r="LZ15" i="7" s="1"/>
  <c r="MA15" i="7" s="1"/>
  <c r="MB15" i="7" s="1"/>
  <c r="MC15" i="7" s="1"/>
  <c r="MD15" i="7" s="1"/>
  <c r="ME15" i="7" s="1"/>
  <c r="MF15" i="7" s="1"/>
  <c r="MG15" i="7" s="1"/>
  <c r="MH15" i="7" s="1"/>
  <c r="MI15" i="7" s="1"/>
  <c r="MJ15" i="7" s="1"/>
  <c r="MK15" i="7" s="1"/>
  <c r="ML15" i="7" s="1"/>
  <c r="MM15" i="7" s="1"/>
  <c r="MN15" i="7" s="1"/>
  <c r="MO15" i="7" s="1"/>
  <c r="MP15" i="7" s="1"/>
  <c r="MQ15" i="7" s="1"/>
  <c r="MR15" i="7" s="1"/>
  <c r="MS15" i="7" s="1"/>
  <c r="MT15" i="7" s="1"/>
  <c r="MU15" i="7" s="1"/>
  <c r="MV15" i="7" s="1"/>
  <c r="MW15" i="7" s="1"/>
  <c r="MX15" i="7" s="1"/>
  <c r="MY15" i="7" s="1"/>
  <c r="MZ15" i="7" s="1"/>
  <c r="NA15" i="7" s="1"/>
  <c r="NB15" i="7" s="1"/>
  <c r="NC15" i="7" s="1"/>
  <c r="ND15" i="7" s="1"/>
  <c r="NE15" i="7" s="1"/>
  <c r="NF15" i="7" s="1"/>
  <c r="NG15" i="7" s="1"/>
  <c r="NH15" i="7" s="1"/>
  <c r="NI15" i="7" s="1"/>
  <c r="NJ15" i="7" s="1"/>
  <c r="NK15" i="7" s="1"/>
  <c r="NL15" i="7" s="1"/>
  <c r="NM15" i="7" s="1"/>
  <c r="NN15" i="7" s="1"/>
  <c r="NO15" i="7" s="1"/>
  <c r="NP15" i="7" s="1"/>
  <c r="NQ15" i="7" s="1"/>
  <c r="NR15" i="7" s="1"/>
  <c r="NS15" i="7" s="1"/>
  <c r="NT15" i="7" s="1"/>
  <c r="NU15" i="7" s="1"/>
  <c r="NV15" i="7" s="1"/>
  <c r="NW15" i="7" s="1"/>
  <c r="NX15" i="7" s="1"/>
  <c r="NY15" i="7" s="1"/>
  <c r="NZ15" i="7" s="1"/>
  <c r="OA15" i="7" s="1"/>
  <c r="OB15" i="7" s="1"/>
  <c r="OC15" i="7" s="1"/>
  <c r="OD15" i="7" s="1"/>
  <c r="OE15" i="7" s="1"/>
  <c r="OF15" i="7" s="1"/>
  <c r="OG15" i="7" s="1"/>
  <c r="OH15" i="7" s="1"/>
  <c r="OI15" i="7" s="1"/>
  <c r="OJ15" i="7" s="1"/>
  <c r="OK15" i="7" s="1"/>
  <c r="OL15" i="7" s="1"/>
  <c r="OM15" i="7" s="1"/>
  <c r="ON15" i="7" s="1"/>
  <c r="OO15" i="7" s="1"/>
  <c r="OP15" i="7" s="1"/>
  <c r="OQ15" i="7" s="1"/>
  <c r="OR15" i="7" s="1"/>
  <c r="OS15" i="7" s="1"/>
  <c r="OT15" i="7" s="1"/>
  <c r="OU15" i="7" s="1"/>
  <c r="OV15" i="7" s="1"/>
  <c r="OW15" i="7" s="1"/>
  <c r="OX15" i="7" s="1"/>
  <c r="OY15" i="7" s="1"/>
  <c r="OZ15" i="7" s="1"/>
  <c r="PA15" i="7" s="1"/>
  <c r="PB15" i="7" s="1"/>
  <c r="PC15" i="7" s="1"/>
  <c r="PD15" i="7" s="1"/>
  <c r="PE15" i="7" s="1"/>
  <c r="PF15" i="7" s="1"/>
  <c r="PG15" i="7" s="1"/>
  <c r="PH15" i="7" s="1"/>
  <c r="PI15" i="7" s="1"/>
  <c r="PJ15" i="7" s="1"/>
  <c r="PK15" i="7" s="1"/>
  <c r="PL15" i="7" s="1"/>
  <c r="PM15" i="7" s="1"/>
  <c r="PN15" i="7" s="1"/>
  <c r="PO15" i="7" s="1"/>
  <c r="PP15" i="7" s="1"/>
  <c r="PQ15" i="7" s="1"/>
  <c r="PR15" i="7" s="1"/>
  <c r="PS15" i="7" s="1"/>
  <c r="PT15" i="7" s="1"/>
  <c r="B7" i="6"/>
  <c r="B10" i="6" l="1"/>
  <c r="B11" i="6"/>
  <c r="F5" i="2"/>
  <c r="F6" i="2" l="1"/>
  <c r="F7" i="2" l="1"/>
  <c r="F8" i="2" l="1"/>
  <c r="F9" i="2" l="1"/>
  <c r="F10" i="2" l="1"/>
  <c r="F11" i="2" l="1"/>
  <c r="F12" i="2" l="1"/>
  <c r="F13" i="2" l="1"/>
  <c r="F14" i="2" l="1"/>
  <c r="F15" i="2" l="1"/>
  <c r="F16" i="2" l="1"/>
  <c r="F17" i="2" l="1"/>
  <c r="F18" i="2" l="1"/>
  <c r="F19" i="2" l="1"/>
  <c r="F20" i="2" l="1"/>
  <c r="F21" i="2" l="1"/>
  <c r="F22" i="2" l="1"/>
  <c r="F23" i="2" l="1"/>
  <c r="F24" i="2" l="1"/>
  <c r="F25" i="2"/>
</calcChain>
</file>

<file path=xl/sharedStrings.xml><?xml version="1.0" encoding="utf-8"?>
<sst xmlns="http://schemas.openxmlformats.org/spreadsheetml/2006/main" count="283" uniqueCount="96">
  <si>
    <t>Task</t>
  </si>
  <si>
    <t>Start Date</t>
  </si>
  <si>
    <t>Finish Date</t>
  </si>
  <si>
    <t>Gantt Duration</t>
  </si>
  <si>
    <t>Status</t>
  </si>
  <si>
    <t>Done</t>
  </si>
  <si>
    <t>Task Description</t>
  </si>
  <si>
    <t>Not started</t>
  </si>
  <si>
    <t>Cancelled</t>
  </si>
  <si>
    <t>In progress</t>
  </si>
  <si>
    <t>On hold</t>
  </si>
  <si>
    <t>Total task</t>
  </si>
  <si>
    <t>Days Remaining</t>
  </si>
  <si>
    <t xml:space="preserve">Days Completed </t>
  </si>
  <si>
    <t>Min of Start Date</t>
  </si>
  <si>
    <t>Max of Finish Date</t>
  </si>
  <si>
    <t>COUNT STATUS TASKS</t>
  </si>
  <si>
    <t>PROGRESS</t>
  </si>
  <si>
    <t>DATES PER PROJECT</t>
  </si>
  <si>
    <t>SCROLL BAR</t>
  </si>
  <si>
    <t>Definicion del proyecto a presentar</t>
  </si>
  <si>
    <t>Envio del correo al PI</t>
  </si>
  <si>
    <t xml:space="preserve">Definicion de Problemas </t>
  </si>
  <si>
    <t>https://diytoolkit.org/tools/problem-definition-2/</t>
  </si>
  <si>
    <t>Analisis DOFA</t>
  </si>
  <si>
    <t>https://diytoolkit.org/tools/swot-analysis-2/</t>
  </si>
  <si>
    <t>Monitoria Matematicas</t>
  </si>
  <si>
    <t>Matemáticas: Alejandro Calle Saldarriaga (acalles@eafit.edu.co) Miércoles de 18:00 a 21:00</t>
  </si>
  <si>
    <t>Monitoria Estadistica</t>
  </si>
  <si>
    <t>Estadística: Santiago Ortiz Arias (sortiza2@eafit.edu.co) Lunes de 18:00 a 21:00</t>
  </si>
  <si>
    <t xml:space="preserve">En el momento de definir su proyecto, deben anunciarlo en este medio (en la pestaña publicaciones nombrándome).Juan Carlos Monroy Osorio
Enviar mensaje a Lalinde con copia a Juan carlos Monroy, explicar el tema y los participantes del equipo </t>
  </si>
  <si>
    <t xml:space="preserve">Propuesta - Documento </t>
  </si>
  <si>
    <t>•	&lt;titulo&gt;
•	&lt;integrantes,emails&gt;
•	&lt;descripción-problema,contexto&gt;
•	&lt;utilización-y-uso-de-una-metodología&gt;: CRISP-DM o Microsoft-TDSP (colocar otras secciones de acuerdo a la metodología)
•	&lt;fuentes-datos&gt;
•	&lt;entregables&gt;
•	&lt;requerimientos-tecnológicos-o-definición-tecnología&gt;
•	&lt;fechas-entregas&gt;</t>
  </si>
  <si>
    <t>Estructura</t>
  </si>
  <si>
    <t>Definicion</t>
  </si>
  <si>
    <t xml:space="preserve">Avance 1 </t>
  </si>
  <si>
    <t>Definicion del proyecto</t>
  </si>
  <si>
    <t>Entendimiento del problema</t>
  </si>
  <si>
    <t>Entendimiento de los datos</t>
  </si>
  <si>
    <t>Creacion de presentacion Publica</t>
  </si>
  <si>
    <t>Creacion proyecto en github</t>
  </si>
  <si>
    <t>Reporte tecnico y modelos</t>
  </si>
  <si>
    <t>Avance 2</t>
  </si>
  <si>
    <t>Entregable</t>
  </si>
  <si>
    <t xml:space="preserve">Disposicion tecnologias para el proyecto </t>
  </si>
  <si>
    <t>Definir que metodo de almacenamiento, transferencia y seguridad utilizaremos</t>
  </si>
  <si>
    <t>Preparacion de los datos</t>
  </si>
  <si>
    <t>Transformaciones necesarias</t>
  </si>
  <si>
    <t>Modelos preliminares</t>
  </si>
  <si>
    <t>Avance 3</t>
  </si>
  <si>
    <t>Modelos preliminares validos</t>
  </si>
  <si>
    <t>producto-desplegado</t>
  </si>
  <si>
    <t>Evaluacion</t>
  </si>
  <si>
    <t>Modelos finales validos</t>
  </si>
  <si>
    <t xml:space="preserve">                               Maestria en Ciencia de los datos </t>
  </si>
  <si>
    <t xml:space="preserve">                               Daian Fajardo, Hernan Sepulveda, Juan Carlos Agudelo , Juan David Sanz</t>
  </si>
  <si>
    <t xml:space="preserve">                         Proyecto Integrado 202001</t>
  </si>
  <si>
    <t>Ambiente tecnológico: Servidores, Nube,  etc</t>
  </si>
  <si>
    <t>Origen de los datos</t>
  </si>
  <si>
    <t>Ingesta de datos (modos: batch, ETL, streaming)</t>
  </si>
  <si>
    <t>Frameworks de procesamiento de datos.</t>
  </si>
  <si>
    <t>Almacenamiento y Recuperación de Información.</t>
  </si>
  <si>
    <t>Check</t>
  </si>
  <si>
    <t>Tarea</t>
  </si>
  <si>
    <t>Subtarea</t>
  </si>
  <si>
    <t xml:space="preserve">Ciclo de vida de los datos y procesamiento analítico </t>
  </si>
  <si>
    <t>Almacenamiento de los datos, Uso de sistemas de archivos distribuidos</t>
  </si>
  <si>
    <t>Almacenamiento de los datos, Uso de bases de datos SQL o NoSQL de acuerdo a la problemática</t>
  </si>
  <si>
    <t>Despliegue de modelos, Almacenamiento, motores SQL o NoSQL de acuerdo a la problemática</t>
  </si>
  <si>
    <t>Despliegue de modelos, Persistencia de modelos y publicación en APIs.</t>
  </si>
  <si>
    <t>Comentarios</t>
  </si>
  <si>
    <t>Obligatorio</t>
  </si>
  <si>
    <t>Mineria de Texto</t>
  </si>
  <si>
    <t xml:space="preserve">Si esta relacionado con procesamiento de texto </t>
  </si>
  <si>
    <t>preparación de los datos (limpieza, tokenización, remoción de palabras de parada, stemming, lemmatization, POS.</t>
  </si>
  <si>
    <t>modelos de representación de documentos, embedding, reducción de dimensionalidad</t>
  </si>
  <si>
    <t>modelos de indexación, búsqueda, ranking, o diferentes técnicas en text mining como: tópicos, clasificación, agrupación, análisis de sentimientos, comunidades, etc, de acuerdo al caso</t>
  </si>
  <si>
    <t>validación y escalabilidad de los modelos</t>
  </si>
  <si>
    <t>Algebra de datos</t>
  </si>
  <si>
    <t>Limpieza y filtrado de datos a traves de metricas y distancias adecuadas</t>
  </si>
  <si>
    <t>Aplicacion de valores y vectores propios en la identificacion de proyecciones y reducción de dimension</t>
  </si>
  <si>
    <t>Normas y determinantes para calcular varianzas globales</t>
  </si>
  <si>
    <t>Productos internos para la identificacion de asociaciones lineales entre variables.</t>
  </si>
  <si>
    <t>Aplicacion de la descomposicion en valores singulares</t>
  </si>
  <si>
    <t>Numero condicion de las matrices de covarianzas.</t>
  </si>
  <si>
    <t>Identificacion de outliers</t>
  </si>
  <si>
    <t>Algebra</t>
  </si>
  <si>
    <t>Estadistica en Analitica</t>
  </si>
  <si>
    <t>Descripción de los datos multivariantes</t>
  </si>
  <si>
    <t>Regresiones y correlaciones</t>
  </si>
  <si>
    <t>Clasificación no supervisada y segmentación en grupos</t>
  </si>
  <si>
    <t>Clasificación supervisada con entrenamiento y validación</t>
  </si>
  <si>
    <t>Estadistica</t>
  </si>
  <si>
    <t>Tareas completas</t>
  </si>
  <si>
    <t>Estados</t>
  </si>
  <si>
    <t>Count of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</si>
</sst>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
    <numFmt numFmtId="166" formatCode="0.0%"/>
  </numFmts>
  <fonts count="19" x14ac:knownFonts="1">
    <font>
      <sz val="11"/>
      <color theme="1"/>
      <name val="Calibri"/>
      <family val="2"/>
      <scheme val="minor"/>
    </font>
    <font>
      <sz val="11"/>
      <color theme="1"/>
      <name val="Calibri"/>
      <family val="2"/>
      <scheme val="minor"/>
    </font>
    <font>
      <b/>
      <sz val="11"/>
      <color rgb="FF3F3F3F"/>
      <name val="Calibri"/>
      <family val="2"/>
      <scheme val="minor"/>
    </font>
    <font>
      <sz val="9"/>
      <color theme="1"/>
      <name val="Calibri"/>
      <family val="2"/>
      <scheme val="minor"/>
    </font>
    <font>
      <b/>
      <sz val="9"/>
      <color theme="1"/>
      <name val="Calibri"/>
      <family val="2"/>
      <scheme val="minor"/>
    </font>
    <font>
      <sz val="9"/>
      <color theme="1"/>
      <name val="Calibri Light"/>
      <family val="2"/>
      <scheme val="major"/>
    </font>
    <font>
      <b/>
      <sz val="9"/>
      <color theme="1"/>
      <name val="Calibri Light"/>
      <family val="2"/>
      <scheme val="major"/>
    </font>
    <font>
      <b/>
      <sz val="9"/>
      <color theme="0"/>
      <name val="Calibri Light"/>
      <family val="2"/>
      <scheme val="major"/>
    </font>
    <font>
      <b/>
      <sz val="14"/>
      <color rgb="FFFFFFFF"/>
      <name val="Calibri"/>
      <family val="2"/>
      <scheme val="minor"/>
    </font>
    <font>
      <sz val="14"/>
      <color rgb="FFFFFFFF"/>
      <name val="Calibri"/>
      <family val="2"/>
      <scheme val="minor"/>
    </font>
    <font>
      <sz val="12"/>
      <color rgb="FFFFFFFF"/>
      <name val="Calibri"/>
      <family val="2"/>
      <scheme val="minor"/>
    </font>
    <font>
      <b/>
      <sz val="11"/>
      <name val="Calibri"/>
      <family val="2"/>
      <scheme val="minor"/>
    </font>
    <font>
      <b/>
      <sz val="11"/>
      <color theme="0"/>
      <name val="Calibri"/>
      <family val="2"/>
      <scheme val="minor"/>
    </font>
    <font>
      <u/>
      <sz val="11"/>
      <color theme="10"/>
      <name val="Calibri"/>
      <family val="2"/>
      <scheme val="minor"/>
    </font>
    <font>
      <u/>
      <sz val="9"/>
      <color theme="10"/>
      <name val="Calibri"/>
      <family val="2"/>
      <scheme val="minor"/>
    </font>
    <font>
      <sz val="8"/>
      <name val="Calibri"/>
      <family val="2"/>
      <scheme val="minor"/>
    </font>
    <font>
      <sz val="12"/>
      <color rgb="FF000000"/>
      <name val="Calibri"/>
      <family val="2"/>
      <scheme val="minor"/>
    </font>
    <font>
      <sz val="9"/>
      <color theme="0"/>
      <name val="Calibri"/>
      <family val="2"/>
      <scheme val="minor"/>
    </font>
    <font>
      <b/>
      <sz val="9"/>
      <color theme="0"/>
      <name val="Calibri"/>
      <family val="2"/>
      <scheme val="minor"/>
    </font>
  </fonts>
  <fills count="8">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theme="0" tint="-0.34998626667073579"/>
        <bgColor indexed="64"/>
      </patternFill>
    </fill>
    <fill>
      <patternFill patternType="solid">
        <fgColor theme="1"/>
        <bgColor indexed="64"/>
      </patternFill>
    </fill>
    <fill>
      <patternFill patternType="solid">
        <fgColor theme="5"/>
        <bgColor indexed="64"/>
      </patternFill>
    </fill>
    <fill>
      <patternFill patternType="solid">
        <fgColor theme="4"/>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s>
  <cellStyleXfs count="5">
    <xf numFmtId="0" fontId="0" fillId="0" borderId="0"/>
    <xf numFmtId="0" fontId="2" fillId="2" borderId="1" applyNumberFormat="0" applyAlignment="0" applyProtection="0"/>
    <xf numFmtId="0" fontId="1" fillId="3" borderId="0" applyNumberFormat="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49">
    <xf numFmtId="0" fontId="0" fillId="0" borderId="0" xfId="0"/>
    <xf numFmtId="0" fontId="4" fillId="0" borderId="0" xfId="0" applyFont="1" applyAlignment="1">
      <alignment horizontal="center"/>
    </xf>
    <xf numFmtId="0" fontId="3" fillId="0" borderId="0" xfId="0" applyFont="1"/>
    <xf numFmtId="0" fontId="5" fillId="0" borderId="0" xfId="2" applyFont="1" applyFill="1" applyBorder="1" applyAlignment="1">
      <alignment horizontal="center" vertical="center" wrapText="1"/>
    </xf>
    <xf numFmtId="0" fontId="5" fillId="0" borderId="0" xfId="2" applyFont="1" applyFill="1" applyBorder="1" applyAlignment="1">
      <alignment vertical="center" wrapText="1"/>
    </xf>
    <xf numFmtId="14" fontId="5" fillId="0" borderId="0" xfId="2" applyNumberFormat="1" applyFont="1" applyFill="1" applyBorder="1" applyAlignment="1">
      <alignment horizontal="center" vertical="center" wrapText="1"/>
    </xf>
    <xf numFmtId="0" fontId="5" fillId="0" borderId="0" xfId="0" applyFont="1" applyAlignment="1">
      <alignment vertical="center"/>
    </xf>
    <xf numFmtId="0" fontId="5" fillId="0" borderId="0" xfId="0" applyFont="1" applyBorder="1" applyAlignment="1">
      <alignment vertical="center"/>
    </xf>
    <xf numFmtId="0" fontId="7" fillId="0" borderId="0" xfId="1" applyFont="1" applyFill="1" applyBorder="1" applyAlignment="1">
      <alignment horizontal="center" vertical="center" wrapText="1"/>
    </xf>
    <xf numFmtId="0" fontId="7" fillId="0" borderId="0" xfId="1" applyFont="1" applyFill="1" applyBorder="1" applyAlignment="1">
      <alignment horizontal="center" vertical="center"/>
    </xf>
    <xf numFmtId="0" fontId="0" fillId="0" borderId="0" xfId="0" pivotButton="1"/>
    <xf numFmtId="0" fontId="0" fillId="0" borderId="0" xfId="0" applyNumberFormat="1"/>
    <xf numFmtId="14" fontId="0" fillId="0" borderId="0" xfId="0" applyNumberFormat="1"/>
    <xf numFmtId="0" fontId="0" fillId="0" borderId="2" xfId="0" applyBorder="1"/>
    <xf numFmtId="0" fontId="0" fillId="4" borderId="0" xfId="0" applyFill="1"/>
    <xf numFmtId="9" fontId="0" fillId="0" borderId="0" xfId="3" applyNumberFormat="1" applyFont="1"/>
    <xf numFmtId="0" fontId="8" fillId="4" borderId="0" xfId="0" applyFont="1" applyFill="1" applyAlignment="1">
      <alignment vertical="center"/>
    </xf>
    <xf numFmtId="14" fontId="9" fillId="4" borderId="0" xfId="0" applyNumberFormat="1" applyFont="1" applyFill="1" applyAlignment="1">
      <alignment vertical="center"/>
    </xf>
    <xf numFmtId="0" fontId="9" fillId="4" borderId="0" xfId="0" applyFont="1" applyFill="1" applyAlignment="1">
      <alignment horizontal="center" vertical="center"/>
    </xf>
    <xf numFmtId="14" fontId="10" fillId="4" borderId="0" xfId="0" applyNumberFormat="1" applyFont="1" applyFill="1" applyAlignment="1">
      <alignment vertical="center"/>
    </xf>
    <xf numFmtId="0" fontId="0" fillId="0" borderId="0" xfId="0" applyAlignment="1">
      <alignment horizontal="left" vertical="center" wrapText="1"/>
    </xf>
    <xf numFmtId="0" fontId="11" fillId="0" borderId="0" xfId="0" applyFont="1"/>
    <xf numFmtId="16" fontId="0" fillId="0" borderId="0" xfId="0" applyNumberFormat="1"/>
    <xf numFmtId="0" fontId="5" fillId="0" borderId="0" xfId="2" applyFont="1" applyFill="1" applyAlignment="1">
      <alignment vertical="center" wrapText="1"/>
    </xf>
    <xf numFmtId="0" fontId="5" fillId="0" borderId="0" xfId="2" applyFont="1" applyFill="1" applyAlignment="1">
      <alignment horizontal="center" vertical="center" wrapText="1"/>
    </xf>
    <xf numFmtId="164" fontId="5" fillId="0" borderId="0" xfId="2" applyNumberFormat="1" applyFont="1" applyFill="1" applyAlignment="1">
      <alignment horizontal="center" vertical="center" wrapText="1"/>
    </xf>
    <xf numFmtId="0" fontId="0" fillId="0" borderId="0" xfId="0" applyAlignment="1">
      <alignment vertical="center"/>
    </xf>
    <xf numFmtId="0" fontId="14" fillId="0" borderId="0" xfId="4" applyFont="1" applyAlignment="1">
      <alignment horizontal="left" vertical="center" wrapText="1"/>
    </xf>
    <xf numFmtId="0" fontId="14" fillId="0" borderId="0" xfId="4" applyFont="1"/>
    <xf numFmtId="0" fontId="14" fillId="0" borderId="0" xfId="4" applyFont="1" applyAlignment="1">
      <alignment vertical="center" wrapText="1"/>
    </xf>
    <xf numFmtId="0" fontId="6" fillId="0" borderId="0" xfId="2" applyFont="1" applyFill="1" applyAlignment="1">
      <alignment vertical="center" wrapText="1"/>
    </xf>
    <xf numFmtId="0" fontId="12" fillId="4" borderId="0" xfId="0" applyFont="1" applyFill="1"/>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6" fillId="0" borderId="0" xfId="0" applyFont="1" applyAlignment="1">
      <alignment horizontal="left" vertical="center"/>
    </xf>
    <xf numFmtId="0" fontId="3" fillId="0" borderId="0" xfId="0" applyFont="1" applyAlignment="1">
      <alignment vertical="center"/>
    </xf>
    <xf numFmtId="0" fontId="3" fillId="0" borderId="0" xfId="0" applyFont="1" applyAlignment="1">
      <alignment vertical="center" wrapText="1"/>
    </xf>
    <xf numFmtId="0" fontId="16" fillId="0" borderId="0" xfId="0" applyFont="1" applyAlignment="1">
      <alignment vertical="center"/>
    </xf>
    <xf numFmtId="165" fontId="17" fillId="0" borderId="0" xfId="0" applyNumberFormat="1" applyFont="1" applyAlignment="1">
      <alignment vertical="center"/>
    </xf>
    <xf numFmtId="0" fontId="3" fillId="5" borderId="0" xfId="0" applyFont="1" applyFill="1" applyAlignment="1">
      <alignment vertical="center"/>
    </xf>
    <xf numFmtId="0" fontId="0" fillId="5" borderId="0" xfId="0" applyFill="1" applyAlignment="1">
      <alignment vertical="center"/>
    </xf>
    <xf numFmtId="0" fontId="18" fillId="5" borderId="0" xfId="0" applyFont="1" applyFill="1" applyAlignment="1">
      <alignment horizontal="left" vertical="center"/>
    </xf>
    <xf numFmtId="0" fontId="17" fillId="5" borderId="0" xfId="0" applyFont="1" applyFill="1" applyAlignment="1">
      <alignment horizontal="center" vertical="center"/>
    </xf>
    <xf numFmtId="0" fontId="0" fillId="6" borderId="0" xfId="0" applyFill="1"/>
    <xf numFmtId="0" fontId="12" fillId="7" borderId="0" xfId="0" applyFont="1" applyFill="1"/>
    <xf numFmtId="164" fontId="5" fillId="0" borderId="0" xfId="0" applyNumberFormat="1" applyFont="1" applyAlignment="1">
      <alignment vertical="center"/>
    </xf>
    <xf numFmtId="166" fontId="0" fillId="0" borderId="0" xfId="3" applyNumberFormat="1" applyFont="1"/>
    <xf numFmtId="0" fontId="0" fillId="0" borderId="0" xfId="0" applyFill="1"/>
    <xf numFmtId="0" fontId="12" fillId="5" borderId="0" xfId="0" applyFont="1" applyFill="1" applyAlignment="1">
      <alignment horizontal="center" vertical="center"/>
    </xf>
  </cellXfs>
  <cellStyles count="5">
    <cellStyle name="20% - Accent1" xfId="2" builtinId="30"/>
    <cellStyle name="Hyperlink" xfId="4" builtinId="8"/>
    <cellStyle name="Normal" xfId="0" builtinId="0"/>
    <cellStyle name="Output" xfId="1" builtinId="21"/>
    <cellStyle name="Percent" xfId="3" builtinId="5"/>
  </cellStyles>
  <dxfs count="2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b val="0"/>
        <i val="0"/>
        <strike val="0"/>
        <condense val="0"/>
        <extend val="0"/>
        <outline val="0"/>
        <shadow val="0"/>
        <u val="none"/>
        <vertAlign val="baseline"/>
        <sz val="9"/>
        <color theme="1"/>
        <name val="Calibri Light"/>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numFmt numFmtId="164"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numFmt numFmtId="164"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9"/>
        <color theme="1"/>
        <name val="Calibri Light"/>
        <family val="2"/>
        <scheme val="major"/>
      </font>
      <alignment horizontal="general" vertical="center" textRotation="0" wrapText="0" indent="0" justifyLastLine="0" shrinkToFit="0" readingOrder="0"/>
    </dxf>
    <dxf>
      <font>
        <b/>
        <i val="0"/>
        <strike val="0"/>
        <condense val="0"/>
        <extend val="0"/>
        <outline val="0"/>
        <shadow val="0"/>
        <u val="none"/>
        <vertAlign val="baseline"/>
        <sz val="9"/>
        <color theme="0"/>
        <name val="Calibri Light"/>
        <family val="2"/>
        <scheme val="major"/>
      </font>
      <fill>
        <patternFill patternType="none">
          <fgColor indexed="64"/>
          <bgColor indexed="65"/>
        </patternFill>
      </fill>
      <alignment horizontal="center" vertical="center" textRotation="0" wrapText="1" indent="0" justifyLastLine="0" shrinkToFit="0" readingOrder="0"/>
    </dxf>
    <dxf>
      <fill>
        <patternFill patternType="lightUp">
          <bgColor theme="0"/>
        </patternFill>
      </fill>
    </dxf>
    <dxf>
      <fill>
        <patternFill>
          <bgColor theme="5"/>
        </patternFill>
      </fill>
      <border>
        <top style="thin">
          <color theme="0"/>
        </top>
        <bottom style="thin">
          <color theme="0"/>
        </bottom>
        <vertical/>
        <horizontal/>
      </border>
    </dxf>
    <dxf>
      <fill>
        <patternFill patternType="lightUp">
          <bgColor theme="0"/>
        </patternFill>
      </fill>
    </dxf>
    <dxf>
      <fill>
        <patternFill>
          <bgColor theme="5"/>
        </patternFill>
      </fill>
      <border>
        <top style="thin">
          <color theme="0"/>
        </top>
        <bottom style="thin">
          <color theme="0"/>
        </bottom>
        <vertical/>
        <horizontal/>
      </border>
    </dxf>
    <dxf>
      <fill>
        <patternFill patternType="lightUp">
          <bgColor theme="0"/>
        </patternFill>
      </fill>
    </dxf>
    <dxf>
      <fill>
        <patternFill>
          <bgColor theme="4"/>
        </patternFill>
      </fill>
      <border>
        <top style="thin">
          <color theme="0"/>
        </top>
        <bottom style="thin">
          <color theme="0"/>
        </bottom>
        <vertical/>
        <horizontal/>
      </border>
    </dxf>
    <dxf>
      <fill>
        <patternFill patternType="lightUp">
          <bgColor theme="0"/>
        </patternFill>
      </fill>
    </dxf>
    <dxf>
      <fill>
        <patternFill>
          <bgColor theme="5"/>
        </patternFill>
      </fill>
      <border>
        <top style="thin">
          <color theme="0"/>
        </top>
        <bottom style="thin">
          <color theme="0"/>
        </bottom>
        <vertical/>
        <horizontal/>
      </border>
    </dxf>
    <dxf>
      <fill>
        <patternFill>
          <bgColor theme="0" tint="-0.14996795556505021"/>
        </patternFill>
      </fill>
      <border>
        <left style="thin">
          <color theme="0"/>
        </left>
        <right style="thin">
          <color theme="0"/>
        </right>
        <vertical/>
        <horizontal/>
      </border>
    </dxf>
    <dxf>
      <fill>
        <patternFill>
          <bgColor theme="4"/>
        </patternFill>
      </fill>
      <border>
        <top style="thin">
          <color theme="0"/>
        </top>
        <bottom style="thin">
          <color theme="0"/>
        </bottom>
        <vertical/>
        <horizontal/>
      </border>
    </dxf>
    <dxf>
      <fill>
        <patternFill>
          <bgColor theme="5"/>
        </patternFill>
      </fill>
      <border>
        <top style="thin">
          <color theme="0"/>
        </top>
        <bottom style="thin">
          <color theme="0"/>
        </bottom>
        <vertical/>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4-4A1B-BD26-51D175B06189}"/>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3-5194-4A1B-BD26-51D175B06189}"/>
              </c:ext>
            </c:extLst>
          </c:dPt>
          <c:cat>
            <c:strRef>
              <c:f>Refe!$A$10:$A$11</c:f>
              <c:strCache>
                <c:ptCount val="2"/>
                <c:pt idx="0">
                  <c:v>Days Remaining</c:v>
                </c:pt>
                <c:pt idx="1">
                  <c:v>Days Completed </c:v>
                </c:pt>
              </c:strCache>
            </c:strRef>
          </c:cat>
          <c:val>
            <c:numRef>
              <c:f>Refe!$B$10:$B$11</c:f>
              <c:numCache>
                <c:formatCode>0%</c:formatCode>
                <c:ptCount val="2"/>
                <c:pt idx="0" formatCode="0.0%">
                  <c:v>0.47368421052631576</c:v>
                </c:pt>
                <c:pt idx="1">
                  <c:v>0.78947368421052633</c:v>
                </c:pt>
              </c:numCache>
            </c:numRef>
          </c:val>
          <c:extLst>
            <c:ext xmlns:c16="http://schemas.microsoft.com/office/drawing/2014/chart" uri="{C3380CC4-5D6E-409C-BE32-E72D297353CC}">
              <c16:uniqueId val="{00000004-5194-4A1B-BD26-51D175B06189}"/>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800">
                <a:solidFill>
                  <a:schemeClr val="bg1"/>
                </a:solidFill>
              </a:rPr>
              <a:t>Overall Task Process</a:t>
            </a:r>
          </a:p>
        </c:rich>
      </c:tx>
      <c:layout>
        <c:manualLayout>
          <c:xMode val="edge"/>
          <c:yMode val="edge"/>
          <c:x val="5.3347112860892387E-2"/>
          <c:y val="6.9264069264069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55555555555555E-2"/>
          <c:y val="0.27503808117735284"/>
          <c:w val="0.93888888888888888"/>
          <c:h val="0.64311668072740913"/>
        </c:manualLayout>
      </c:layout>
      <c:barChart>
        <c:barDir val="bar"/>
        <c:grouping val="stacked"/>
        <c:varyColors val="0"/>
        <c:ser>
          <c:idx val="0"/>
          <c:order val="0"/>
          <c:tx>
            <c:strRef>
              <c:f>Refe!$A$2</c:f>
              <c:strCache>
                <c:ptCount val="1"/>
                <c:pt idx="0">
                  <c:v>In progress</c:v>
                </c:pt>
              </c:strCache>
            </c:strRef>
          </c:tx>
          <c:spPr>
            <a:solidFill>
              <a:schemeClr val="accent1"/>
            </a:solidFill>
            <a:ln w="1905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Refe!$B$2</c:f>
              <c:numCache>
                <c:formatCode>General</c:formatCode>
                <c:ptCount val="1"/>
                <c:pt idx="0">
                  <c:v>5</c:v>
                </c:pt>
              </c:numCache>
            </c:numRef>
          </c:val>
          <c:extLst>
            <c:ext xmlns:c16="http://schemas.microsoft.com/office/drawing/2014/chart" uri="{C3380CC4-5D6E-409C-BE32-E72D297353CC}">
              <c16:uniqueId val="{00000000-9559-4FD2-93C1-9F46ACF54F64}"/>
            </c:ext>
          </c:extLst>
        </c:ser>
        <c:ser>
          <c:idx val="1"/>
          <c:order val="1"/>
          <c:tx>
            <c:strRef>
              <c:f>Refe!$A$3</c:f>
              <c:strCache>
                <c:ptCount val="1"/>
                <c:pt idx="0">
                  <c:v>Done</c:v>
                </c:pt>
              </c:strCache>
            </c:strRef>
          </c:tx>
          <c:spPr>
            <a:solidFill>
              <a:schemeClr val="accent2"/>
            </a:solidFill>
            <a:ln w="190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Refe!$B$3</c:f>
              <c:numCache>
                <c:formatCode>General</c:formatCode>
                <c:ptCount val="1"/>
                <c:pt idx="0">
                  <c:v>15</c:v>
                </c:pt>
              </c:numCache>
            </c:numRef>
          </c:val>
          <c:extLst>
            <c:ext xmlns:c16="http://schemas.microsoft.com/office/drawing/2014/chart" uri="{C3380CC4-5D6E-409C-BE32-E72D297353CC}">
              <c16:uniqueId val="{00000001-9559-4FD2-93C1-9F46ACF54F64}"/>
            </c:ext>
          </c:extLst>
        </c:ser>
        <c:ser>
          <c:idx val="2"/>
          <c:order val="2"/>
          <c:tx>
            <c:strRef>
              <c:f>Refe!$A$4</c:f>
              <c:strCache>
                <c:ptCount val="1"/>
                <c:pt idx="0">
                  <c:v>Not started</c:v>
                </c:pt>
              </c:strCache>
            </c:strRef>
          </c:tx>
          <c:spPr>
            <a:noFill/>
            <a:ln w="190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Refe!$B$4</c:f>
              <c:numCache>
                <c:formatCode>General</c:formatCode>
                <c:ptCount val="1"/>
                <c:pt idx="0">
                  <c:v>4</c:v>
                </c:pt>
              </c:numCache>
            </c:numRef>
          </c:val>
          <c:extLst>
            <c:ext xmlns:c16="http://schemas.microsoft.com/office/drawing/2014/chart" uri="{C3380CC4-5D6E-409C-BE32-E72D297353CC}">
              <c16:uniqueId val="{00000002-9559-4FD2-93C1-9F46ACF54F64}"/>
            </c:ext>
          </c:extLst>
        </c:ser>
        <c:ser>
          <c:idx val="3"/>
          <c:order val="3"/>
          <c:tx>
            <c:strRef>
              <c:f>Refe!$A$5</c:f>
              <c:strCache>
                <c:ptCount val="1"/>
                <c:pt idx="0">
                  <c:v>Cancelled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Refe!$B$5</c:f>
              <c:numCache>
                <c:formatCode>General</c:formatCode>
                <c:ptCount val="1"/>
                <c:pt idx="0">
                  <c:v>0</c:v>
                </c:pt>
              </c:numCache>
            </c:numRef>
          </c:val>
          <c:extLst>
            <c:ext xmlns:c16="http://schemas.microsoft.com/office/drawing/2014/chart" uri="{C3380CC4-5D6E-409C-BE32-E72D297353CC}">
              <c16:uniqueId val="{00000003-9559-4FD2-93C1-9F46ACF54F64}"/>
            </c:ext>
          </c:extLst>
        </c:ser>
        <c:ser>
          <c:idx val="4"/>
          <c:order val="4"/>
          <c:tx>
            <c:strRef>
              <c:f>Refe!$A$6</c:f>
              <c:strCache>
                <c:ptCount val="1"/>
                <c:pt idx="0">
                  <c:v>On hold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Refe!$B$6</c:f>
              <c:numCache>
                <c:formatCode>General</c:formatCode>
                <c:ptCount val="1"/>
                <c:pt idx="0">
                  <c:v>0</c:v>
                </c:pt>
              </c:numCache>
            </c:numRef>
          </c:val>
          <c:extLst>
            <c:ext xmlns:c16="http://schemas.microsoft.com/office/drawing/2014/chart" uri="{C3380CC4-5D6E-409C-BE32-E72D297353CC}">
              <c16:uniqueId val="{00000004-9559-4FD2-93C1-9F46ACF54F64}"/>
            </c:ext>
          </c:extLst>
        </c:ser>
        <c:dLbls>
          <c:dLblPos val="ctr"/>
          <c:showLegendKey val="0"/>
          <c:showVal val="1"/>
          <c:showCatName val="0"/>
          <c:showSerName val="0"/>
          <c:showPercent val="0"/>
          <c:showBubbleSize val="0"/>
        </c:dLbls>
        <c:gapWidth val="150"/>
        <c:overlap val="100"/>
        <c:axId val="959989328"/>
        <c:axId val="955587920"/>
      </c:barChart>
      <c:catAx>
        <c:axId val="959989328"/>
        <c:scaling>
          <c:orientation val="minMax"/>
        </c:scaling>
        <c:delete val="1"/>
        <c:axPos val="l"/>
        <c:numFmt formatCode="General" sourceLinked="1"/>
        <c:majorTickMark val="none"/>
        <c:minorTickMark val="none"/>
        <c:tickLblPos val="nextTo"/>
        <c:crossAx val="955587920"/>
        <c:crosses val="autoZero"/>
        <c:auto val="1"/>
        <c:lblAlgn val="ctr"/>
        <c:lblOffset val="100"/>
        <c:noMultiLvlLbl val="0"/>
      </c:catAx>
      <c:valAx>
        <c:axId val="955587920"/>
        <c:scaling>
          <c:orientation val="minMax"/>
        </c:scaling>
        <c:delete val="1"/>
        <c:axPos val="b"/>
        <c:numFmt formatCode="General" sourceLinked="1"/>
        <c:majorTickMark val="none"/>
        <c:minorTickMark val="none"/>
        <c:tickLblPos val="nextTo"/>
        <c:crossAx val="959989328"/>
        <c:crosses val="autoZero"/>
        <c:crossBetween val="between"/>
      </c:valAx>
      <c:spPr>
        <a:noFill/>
        <a:ln>
          <a:noFill/>
        </a:ln>
        <a:effectLst/>
      </c:spPr>
    </c:plotArea>
    <c:legend>
      <c:legendPos val="t"/>
      <c:layout>
        <c:manualLayout>
          <c:xMode val="edge"/>
          <c:yMode val="edge"/>
          <c:x val="1.5427821522309711E-2"/>
          <c:y val="0.27783549783549788"/>
          <c:w val="0.71914435695538059"/>
          <c:h val="0.1461049187033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0D-4A02-A3C4-DC497BAC7218}"/>
              </c:ext>
            </c:extLst>
          </c:dPt>
          <c:dPt>
            <c:idx val="1"/>
            <c:bubble3D val="0"/>
            <c:explosion val="1"/>
            <c:spPr>
              <a:solidFill>
                <a:schemeClr val="accent2"/>
              </a:solidFill>
              <a:ln w="19050">
                <a:solidFill>
                  <a:schemeClr val="lt1"/>
                </a:solidFill>
              </a:ln>
              <a:effectLst/>
            </c:spPr>
            <c:extLst>
              <c:ext xmlns:c16="http://schemas.microsoft.com/office/drawing/2014/chart" uri="{C3380CC4-5D6E-409C-BE32-E72D297353CC}">
                <c16:uniqueId val="{00000001-36B0-47A3-A11E-B5B33B27919F}"/>
              </c:ext>
            </c:extLst>
          </c:dPt>
          <c:cat>
            <c:strRef>
              <c:f>Refe!$A$10:$A$11</c:f>
              <c:strCache>
                <c:ptCount val="2"/>
                <c:pt idx="0">
                  <c:v>Days Remaining</c:v>
                </c:pt>
                <c:pt idx="1">
                  <c:v>Days Completed </c:v>
                </c:pt>
              </c:strCache>
            </c:strRef>
          </c:cat>
          <c:val>
            <c:numRef>
              <c:f>Refe!$B$10:$B$11</c:f>
              <c:numCache>
                <c:formatCode>0%</c:formatCode>
                <c:ptCount val="2"/>
                <c:pt idx="0" formatCode="0.0%">
                  <c:v>0.47368421052631576</c:v>
                </c:pt>
                <c:pt idx="1">
                  <c:v>0.78947368421052633</c:v>
                </c:pt>
              </c:numCache>
            </c:numRef>
          </c:val>
          <c:extLst>
            <c:ext xmlns:c16="http://schemas.microsoft.com/office/drawing/2014/chart" uri="{C3380CC4-5D6E-409C-BE32-E72D297353CC}">
              <c16:uniqueId val="{00000000-36B0-47A3-A11E-B5B33B27919F}"/>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2289472266092961"/>
          <c:y val="6.6642761564093364E-2"/>
          <c:w val="0.75420972562479538"/>
          <c:h val="0.35820746713777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Refe!$A$19" horiz="1" max="200" page="7" val="0"/>
</file>

<file path=xl/ctrlProps/ctrlProp10.xml><?xml version="1.0" encoding="utf-8"?>
<formControlPr xmlns="http://schemas.microsoft.com/office/spreadsheetml/2009/9/main" objectType="CheckBox" checked="Checked" fmlaLink="$A$11" lockText="1" noThreeD="1"/>
</file>

<file path=xl/ctrlProps/ctrlProp11.xml><?xml version="1.0" encoding="utf-8"?>
<formControlPr xmlns="http://schemas.microsoft.com/office/spreadsheetml/2009/9/main" objectType="CheckBox" checked="Checked" fmlaLink="$A$12" lockText="1" noThreeD="1"/>
</file>

<file path=xl/ctrlProps/ctrlProp12.xml><?xml version="1.0" encoding="utf-8"?>
<formControlPr xmlns="http://schemas.microsoft.com/office/spreadsheetml/2009/9/main" objectType="CheckBox" fmlaLink="$A$13" lockText="1" noThreeD="1"/>
</file>

<file path=xl/ctrlProps/ctrlProp13.xml><?xml version="1.0" encoding="utf-8"?>
<formControlPr xmlns="http://schemas.microsoft.com/office/spreadsheetml/2009/9/main" objectType="CheckBox" fmlaLink="$A$14" lockText="1" noThreeD="1"/>
</file>

<file path=xl/ctrlProps/ctrlProp14.xml><?xml version="1.0" encoding="utf-8"?>
<formControlPr xmlns="http://schemas.microsoft.com/office/spreadsheetml/2009/9/main" objectType="CheckBox" fmlaLink="$A$19" lockText="1" noThreeD="1"/>
</file>

<file path=xl/ctrlProps/ctrlProp15.xml><?xml version="1.0" encoding="utf-8"?>
<formControlPr xmlns="http://schemas.microsoft.com/office/spreadsheetml/2009/9/main" objectType="CheckBox" fmlaLink="$A$20" lockText="1" noThreeD="1"/>
</file>

<file path=xl/ctrlProps/ctrlProp16.xml><?xml version="1.0" encoding="utf-8"?>
<formControlPr xmlns="http://schemas.microsoft.com/office/spreadsheetml/2009/9/main" objectType="CheckBox" fmlaLink="$A$21" lockText="1" noThreeD="1"/>
</file>

<file path=xl/ctrlProps/ctrlProp17.xml><?xml version="1.0" encoding="utf-8"?>
<formControlPr xmlns="http://schemas.microsoft.com/office/spreadsheetml/2009/9/main" objectType="CheckBox" fmlaLink="$A$22" lockText="1" noThreeD="1"/>
</file>

<file path=xl/ctrlProps/ctrlProp18.xml><?xml version="1.0" encoding="utf-8"?>
<formControlPr xmlns="http://schemas.microsoft.com/office/spreadsheetml/2009/9/main" objectType="CheckBox" fmlaLink="$A$23" lockText="1" noThreeD="1"/>
</file>

<file path=xl/ctrlProps/ctrlProp19.xml><?xml version="1.0" encoding="utf-8"?>
<formControlPr xmlns="http://schemas.microsoft.com/office/spreadsheetml/2009/9/main" objectType="CheckBox" fmlaLink="$A$24" lockText="1" noThreeD="1"/>
</file>

<file path=xl/ctrlProps/ctrlProp2.xml><?xml version="1.0" encoding="utf-8"?>
<formControlPr xmlns="http://schemas.microsoft.com/office/spreadsheetml/2009/9/main" objectType="CheckBox" fmlaLink="$A$3" lockText="1" noThreeD="1"/>
</file>

<file path=xl/ctrlProps/ctrlProp20.xml><?xml version="1.0" encoding="utf-8"?>
<formControlPr xmlns="http://schemas.microsoft.com/office/spreadsheetml/2009/9/main" objectType="CheckBox" fmlaLink="$A$25" lockText="1" noThreeD="1"/>
</file>

<file path=xl/ctrlProps/ctrlProp21.xml><?xml version="1.0" encoding="utf-8"?>
<formControlPr xmlns="http://schemas.microsoft.com/office/spreadsheetml/2009/9/main" objectType="CheckBox" fmlaLink="$A$30" lockText="1" noThreeD="1"/>
</file>

<file path=xl/ctrlProps/ctrlProp22.xml><?xml version="1.0" encoding="utf-8"?>
<formControlPr xmlns="http://schemas.microsoft.com/office/spreadsheetml/2009/9/main" objectType="CheckBox" fmlaLink="$A$31" lockText="1" noThreeD="1"/>
</file>

<file path=xl/ctrlProps/ctrlProp23.xml><?xml version="1.0" encoding="utf-8"?>
<formControlPr xmlns="http://schemas.microsoft.com/office/spreadsheetml/2009/9/main" objectType="CheckBox" checked="Checked" fmlaLink="$A$32" lockText="1" noThreeD="1"/>
</file>

<file path=xl/ctrlProps/ctrlProp24.xml><?xml version="1.0" encoding="utf-8"?>
<formControlPr xmlns="http://schemas.microsoft.com/office/spreadsheetml/2009/9/main" objectType="CheckBox" checked="Checked" fmlaLink="$A$33" lockText="1" noThreeD="1"/>
</file>

<file path=xl/ctrlProps/ctrlProp3.xml><?xml version="1.0" encoding="utf-8"?>
<formControlPr xmlns="http://schemas.microsoft.com/office/spreadsheetml/2009/9/main" objectType="CheckBox" fmlaLink="$A$4" lockText="1" noThreeD="1"/>
</file>

<file path=xl/ctrlProps/ctrlProp4.xml><?xml version="1.0" encoding="utf-8"?>
<formControlPr xmlns="http://schemas.microsoft.com/office/spreadsheetml/2009/9/main" objectType="CheckBox" fmlaLink="$A$5" lockText="1" noThreeD="1"/>
</file>

<file path=xl/ctrlProps/ctrlProp5.xml><?xml version="1.0" encoding="utf-8"?>
<formControlPr xmlns="http://schemas.microsoft.com/office/spreadsheetml/2009/9/main" objectType="CheckBox" fmlaLink="$A$6" lockText="1" noThreeD="1"/>
</file>

<file path=xl/ctrlProps/ctrlProp6.xml><?xml version="1.0" encoding="utf-8"?>
<formControlPr xmlns="http://schemas.microsoft.com/office/spreadsheetml/2009/9/main" objectType="CheckBox" fmlaLink="$A$7" lockText="1" noThreeD="1"/>
</file>

<file path=xl/ctrlProps/ctrlProp7.xml><?xml version="1.0" encoding="utf-8"?>
<formControlPr xmlns="http://schemas.microsoft.com/office/spreadsheetml/2009/9/main" objectType="CheckBox" fmlaLink="$A$8" lockText="1" noThreeD="1"/>
</file>

<file path=xl/ctrlProps/ctrlProp8.xml><?xml version="1.0" encoding="utf-8"?>
<formControlPr xmlns="http://schemas.microsoft.com/office/spreadsheetml/2009/9/main" objectType="CheckBox" fmlaLink="$A$9" lockText="1" noThreeD="1"/>
</file>

<file path=xl/ctrlProps/ctrlProp9.xml><?xml version="1.0" encoding="utf-8"?>
<formControlPr xmlns="http://schemas.microsoft.com/office/spreadsheetml/2009/9/main" objectType="CheckBox" fmlaLink="$A$10"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350520</xdr:colOff>
      <xdr:row>1</xdr:row>
      <xdr:rowOff>114300</xdr:rowOff>
    </xdr:from>
    <xdr:to>
      <xdr:col>9</xdr:col>
      <xdr:colOff>342900</xdr:colOff>
      <xdr:row>7</xdr:row>
      <xdr:rowOff>175260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241300</xdr:colOff>
          <xdr:row>2</xdr:row>
          <xdr:rowOff>146050</xdr:rowOff>
        </xdr:from>
        <xdr:to>
          <xdr:col>6</xdr:col>
          <xdr:colOff>44450</xdr:colOff>
          <xdr:row>2</xdr:row>
          <xdr:rowOff>292100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9</xdr:col>
      <xdr:colOff>205740</xdr:colOff>
      <xdr:row>1</xdr:row>
      <xdr:rowOff>137160</xdr:rowOff>
    </xdr:from>
    <xdr:to>
      <xdr:col>18</xdr:col>
      <xdr:colOff>457200</xdr:colOff>
      <xdr:row>9</xdr:row>
      <xdr:rowOff>129540</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8</xdr:row>
      <xdr:rowOff>0</xdr:rowOff>
    </xdr:from>
    <xdr:to>
      <xdr:col>5</xdr:col>
      <xdr:colOff>304800</xdr:colOff>
      <xdr:row>9</xdr:row>
      <xdr:rowOff>125095</xdr:rowOff>
    </xdr:to>
    <xdr:sp macro="" textlink="">
      <xdr:nvSpPr>
        <xdr:cNvPr id="7173" name="AutoShape 5" descr="Morales &amp; Besa Advises SMU on Placement of $111M Bond Deal ...">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597408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59765</xdr:colOff>
      <xdr:row>0</xdr:row>
      <xdr:rowOff>1</xdr:rowOff>
    </xdr:from>
    <xdr:to>
      <xdr:col>0</xdr:col>
      <xdr:colOff>826059</xdr:colOff>
      <xdr:row>2</xdr:row>
      <xdr:rowOff>406973</xdr:rowOff>
    </xdr:to>
    <xdr:pic>
      <xdr:nvPicPr>
        <xdr:cNvPr id="12" name="Picture 11" descr="Data Science Icon of Gradient style - Available in SVG, PNG, EPS ...">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765" y="1"/>
          <a:ext cx="769469" cy="783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29507</xdr:colOff>
      <xdr:row>3</xdr:row>
      <xdr:rowOff>29508</xdr:rowOff>
    </xdr:from>
    <xdr:to>
      <xdr:col>1</xdr:col>
      <xdr:colOff>801408</xdr:colOff>
      <xdr:row>13</xdr:row>
      <xdr:rowOff>0</xdr:rowOff>
    </xdr:to>
    <mc:AlternateContent xmlns:mc="http://schemas.openxmlformats.org/markup-compatibility/2006" xmlns:a14="http://schemas.microsoft.com/office/drawing/2010/main">
      <mc:Choice Requires="a14">
        <xdr:graphicFrame macro="">
          <xdr:nvGraphicFramePr>
            <xdr:cNvPr id="6" name="Estructura">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Estructura"/>
            </a:graphicData>
          </a:graphic>
        </xdr:graphicFrame>
      </mc:Choice>
      <mc:Fallback xmlns="">
        <xdr:sp macro="" textlink="">
          <xdr:nvSpPr>
            <xdr:cNvPr id="0" name=""/>
            <xdr:cNvSpPr>
              <a:spLocks noTextEdit="1"/>
            </xdr:cNvSpPr>
          </xdr:nvSpPr>
          <xdr:spPr>
            <a:xfrm>
              <a:off x="29507" y="836332"/>
              <a:ext cx="1726082" cy="1838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0.21846</cdr:x>
      <cdr:y>0.31903</cdr:y>
    </cdr:from>
    <cdr:to>
      <cdr:x>1</cdr:x>
      <cdr:y>1</cdr:y>
    </cdr:to>
    <cdr:sp macro="" textlink="">
      <cdr:nvSpPr>
        <cdr:cNvPr id="2" name="TextBox 1">
          <a:extLst xmlns:a="http://schemas.openxmlformats.org/drawingml/2006/main">
            <a:ext uri="{FF2B5EF4-FFF2-40B4-BE49-F238E27FC236}">
              <a16:creationId xmlns:a16="http://schemas.microsoft.com/office/drawing/2014/main" id="{5D51FDF1-5348-4D67-A2F2-032E18061175}"/>
            </a:ext>
          </a:extLst>
        </cdr:cNvPr>
        <cdr:cNvSpPr txBox="1"/>
      </cdr:nvSpPr>
      <cdr:spPr>
        <a:xfrm xmlns:a="http://schemas.openxmlformats.org/drawingml/2006/main">
          <a:off x="441960" y="902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0.21846</cdr:x>
      <cdr:y>0.31903</cdr:y>
    </cdr:from>
    <cdr:to>
      <cdr:x>1</cdr:x>
      <cdr:y>1</cdr:y>
    </cdr:to>
    <cdr:sp macro="" textlink="">
      <cdr:nvSpPr>
        <cdr:cNvPr id="3" name="TextBox 2">
          <a:extLst xmlns:a="http://schemas.openxmlformats.org/drawingml/2006/main">
            <a:ext uri="{FF2B5EF4-FFF2-40B4-BE49-F238E27FC236}">
              <a16:creationId xmlns:a16="http://schemas.microsoft.com/office/drawing/2014/main" id="{4EF94F59-32DD-41D3-B5CF-59ED700C7344}"/>
            </a:ext>
          </a:extLst>
        </cdr:cNvPr>
        <cdr:cNvSpPr txBox="1"/>
      </cdr:nvSpPr>
      <cdr:spPr>
        <a:xfrm xmlns:a="http://schemas.openxmlformats.org/drawingml/2006/main">
          <a:off x="541020" y="7734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0.35169</cdr:x>
      <cdr:y>0.54194</cdr:y>
    </cdr:from>
    <cdr:to>
      <cdr:x>0.67082</cdr:x>
      <cdr:y>0.7519</cdr:y>
    </cdr:to>
    <cdr:sp macro="" textlink="Refe!$B$11">
      <cdr:nvSpPr>
        <cdr:cNvPr id="4" name="TextBox 3">
          <a:extLst xmlns:a="http://schemas.openxmlformats.org/drawingml/2006/main">
            <a:ext uri="{FF2B5EF4-FFF2-40B4-BE49-F238E27FC236}">
              <a16:creationId xmlns:a16="http://schemas.microsoft.com/office/drawing/2014/main" id="{2B6E0C00-75BD-4376-A882-01FD3D9EEDA3}"/>
            </a:ext>
          </a:extLst>
        </cdr:cNvPr>
        <cdr:cNvSpPr txBox="1"/>
      </cdr:nvSpPr>
      <cdr:spPr>
        <a:xfrm xmlns:a="http://schemas.openxmlformats.org/drawingml/2006/main">
          <a:off x="411481" y="727711"/>
          <a:ext cx="373382" cy="2819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974C649-6BF8-422D-8A93-CF28BB6FA6E3}" type="TxLink">
            <a:rPr lang="en-US" sz="1400" b="1" i="0" u="none" strike="noStrike">
              <a:solidFill>
                <a:schemeClr val="tx1"/>
              </a:solidFill>
              <a:latin typeface="Calibri"/>
              <a:cs typeface="Calibri"/>
            </a:rPr>
            <a:pPr/>
            <a:t>79%</a:t>
          </a:fld>
          <a:endParaRPr lang="es-CO" sz="1600" b="1">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31750</xdr:rowOff>
        </xdr:from>
        <xdr:to>
          <xdr:col>0</xdr:col>
          <xdr:colOff>368300</xdr:colOff>
          <xdr:row>2</xdr:row>
          <xdr:rowOff>177800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2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xdr:row>
          <xdr:rowOff>31750</xdr:rowOff>
        </xdr:from>
        <xdr:to>
          <xdr:col>0</xdr:col>
          <xdr:colOff>368300</xdr:colOff>
          <xdr:row>3</xdr:row>
          <xdr:rowOff>177800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4</xdr:row>
          <xdr:rowOff>31750</xdr:rowOff>
        </xdr:from>
        <xdr:to>
          <xdr:col>0</xdr:col>
          <xdr:colOff>368300</xdr:colOff>
          <xdr:row>4</xdr:row>
          <xdr:rowOff>177800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2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5</xdr:row>
          <xdr:rowOff>31750</xdr:rowOff>
        </xdr:from>
        <xdr:to>
          <xdr:col>0</xdr:col>
          <xdr:colOff>368300</xdr:colOff>
          <xdr:row>5</xdr:row>
          <xdr:rowOff>177800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6</xdr:row>
          <xdr:rowOff>31750</xdr:rowOff>
        </xdr:from>
        <xdr:to>
          <xdr:col>0</xdr:col>
          <xdr:colOff>368300</xdr:colOff>
          <xdr:row>6</xdr:row>
          <xdr:rowOff>177800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7</xdr:row>
          <xdr:rowOff>31750</xdr:rowOff>
        </xdr:from>
        <xdr:to>
          <xdr:col>0</xdr:col>
          <xdr:colOff>368300</xdr:colOff>
          <xdr:row>7</xdr:row>
          <xdr:rowOff>177800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2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8</xdr:row>
          <xdr:rowOff>31750</xdr:rowOff>
        </xdr:from>
        <xdr:to>
          <xdr:col>0</xdr:col>
          <xdr:colOff>368300</xdr:colOff>
          <xdr:row>8</xdr:row>
          <xdr:rowOff>177800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2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xdr:row>
          <xdr:rowOff>31750</xdr:rowOff>
        </xdr:from>
        <xdr:to>
          <xdr:col>0</xdr:col>
          <xdr:colOff>368300</xdr:colOff>
          <xdr:row>9</xdr:row>
          <xdr:rowOff>177800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2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10</xdr:row>
          <xdr:rowOff>82550</xdr:rowOff>
        </xdr:from>
        <xdr:to>
          <xdr:col>0</xdr:col>
          <xdr:colOff>368300</xdr:colOff>
          <xdr:row>10</xdr:row>
          <xdr:rowOff>228600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2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11</xdr:row>
          <xdr:rowOff>31750</xdr:rowOff>
        </xdr:from>
        <xdr:to>
          <xdr:col>0</xdr:col>
          <xdr:colOff>368300</xdr:colOff>
          <xdr:row>11</xdr:row>
          <xdr:rowOff>177800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2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12</xdr:row>
          <xdr:rowOff>69850</xdr:rowOff>
        </xdr:from>
        <xdr:to>
          <xdr:col>0</xdr:col>
          <xdr:colOff>368300</xdr:colOff>
          <xdr:row>12</xdr:row>
          <xdr:rowOff>215900</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2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13</xdr:row>
          <xdr:rowOff>31750</xdr:rowOff>
        </xdr:from>
        <xdr:to>
          <xdr:col>0</xdr:col>
          <xdr:colOff>368300</xdr:colOff>
          <xdr:row>13</xdr:row>
          <xdr:rowOff>177800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2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18</xdr:row>
          <xdr:rowOff>31750</xdr:rowOff>
        </xdr:from>
        <xdr:to>
          <xdr:col>0</xdr:col>
          <xdr:colOff>368300</xdr:colOff>
          <xdr:row>18</xdr:row>
          <xdr:rowOff>177800</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2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19</xdr:row>
          <xdr:rowOff>31750</xdr:rowOff>
        </xdr:from>
        <xdr:to>
          <xdr:col>0</xdr:col>
          <xdr:colOff>368300</xdr:colOff>
          <xdr:row>19</xdr:row>
          <xdr:rowOff>177800</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2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20</xdr:row>
          <xdr:rowOff>31750</xdr:rowOff>
        </xdr:from>
        <xdr:to>
          <xdr:col>0</xdr:col>
          <xdr:colOff>368300</xdr:colOff>
          <xdr:row>20</xdr:row>
          <xdr:rowOff>177800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2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21</xdr:row>
          <xdr:rowOff>31750</xdr:rowOff>
        </xdr:from>
        <xdr:to>
          <xdr:col>0</xdr:col>
          <xdr:colOff>368300</xdr:colOff>
          <xdr:row>21</xdr:row>
          <xdr:rowOff>177800</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2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22</xdr:row>
          <xdr:rowOff>31750</xdr:rowOff>
        </xdr:from>
        <xdr:to>
          <xdr:col>0</xdr:col>
          <xdr:colOff>368300</xdr:colOff>
          <xdr:row>22</xdr:row>
          <xdr:rowOff>177800</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2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23</xdr:row>
          <xdr:rowOff>31750</xdr:rowOff>
        </xdr:from>
        <xdr:to>
          <xdr:col>0</xdr:col>
          <xdr:colOff>368300</xdr:colOff>
          <xdr:row>23</xdr:row>
          <xdr:rowOff>177800</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2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24</xdr:row>
          <xdr:rowOff>31750</xdr:rowOff>
        </xdr:from>
        <xdr:to>
          <xdr:col>0</xdr:col>
          <xdr:colOff>368300</xdr:colOff>
          <xdr:row>24</xdr:row>
          <xdr:rowOff>177800</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2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29</xdr:row>
          <xdr:rowOff>31750</xdr:rowOff>
        </xdr:from>
        <xdr:to>
          <xdr:col>0</xdr:col>
          <xdr:colOff>368300</xdr:colOff>
          <xdr:row>29</xdr:row>
          <xdr:rowOff>177800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2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30</xdr:row>
          <xdr:rowOff>31750</xdr:rowOff>
        </xdr:from>
        <xdr:to>
          <xdr:col>0</xdr:col>
          <xdr:colOff>368300</xdr:colOff>
          <xdr:row>30</xdr:row>
          <xdr:rowOff>177800</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2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31</xdr:row>
          <xdr:rowOff>31750</xdr:rowOff>
        </xdr:from>
        <xdr:to>
          <xdr:col>0</xdr:col>
          <xdr:colOff>368300</xdr:colOff>
          <xdr:row>31</xdr:row>
          <xdr:rowOff>177800</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2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32</xdr:row>
          <xdr:rowOff>31750</xdr:rowOff>
        </xdr:from>
        <xdr:to>
          <xdr:col>0</xdr:col>
          <xdr:colOff>368300</xdr:colOff>
          <xdr:row>32</xdr:row>
          <xdr:rowOff>177800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2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3</xdr:col>
      <xdr:colOff>8889</xdr:colOff>
      <xdr:row>7</xdr:row>
      <xdr:rowOff>7620</xdr:rowOff>
    </xdr:from>
    <xdr:to>
      <xdr:col>5</xdr:col>
      <xdr:colOff>123825</xdr:colOff>
      <xdr:row>12</xdr:row>
      <xdr:rowOff>95250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0.21846</cdr:x>
      <cdr:y>0.31903</cdr:y>
    </cdr:from>
    <cdr:to>
      <cdr:x>1</cdr:x>
      <cdr:y>1</cdr:y>
    </cdr:to>
    <cdr:sp macro="" textlink="">
      <cdr:nvSpPr>
        <cdr:cNvPr id="2" name="TextBox 1">
          <a:extLst xmlns:a="http://schemas.openxmlformats.org/drawingml/2006/main">
            <a:ext uri="{FF2B5EF4-FFF2-40B4-BE49-F238E27FC236}">
              <a16:creationId xmlns:a16="http://schemas.microsoft.com/office/drawing/2014/main" id="{5D51FDF1-5348-4D67-A2F2-032E18061175}"/>
            </a:ext>
          </a:extLst>
        </cdr:cNvPr>
        <cdr:cNvSpPr txBox="1"/>
      </cdr:nvSpPr>
      <cdr:spPr>
        <a:xfrm xmlns:a="http://schemas.openxmlformats.org/drawingml/2006/main">
          <a:off x="441960" y="90297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0.21846</cdr:x>
      <cdr:y>0.31903</cdr:y>
    </cdr:from>
    <cdr:to>
      <cdr:x>1</cdr:x>
      <cdr:y>1</cdr:y>
    </cdr:to>
    <cdr:sp macro="" textlink="">
      <cdr:nvSpPr>
        <cdr:cNvPr id="3" name="TextBox 2">
          <a:extLst xmlns:a="http://schemas.openxmlformats.org/drawingml/2006/main">
            <a:ext uri="{FF2B5EF4-FFF2-40B4-BE49-F238E27FC236}">
              <a16:creationId xmlns:a16="http://schemas.microsoft.com/office/drawing/2014/main" id="{4EF94F59-32DD-41D3-B5CF-59ED700C7344}"/>
            </a:ext>
          </a:extLst>
        </cdr:cNvPr>
        <cdr:cNvSpPr txBox="1"/>
      </cdr:nvSpPr>
      <cdr:spPr>
        <a:xfrm xmlns:a="http://schemas.openxmlformats.org/drawingml/2006/main">
          <a:off x="541020" y="77343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CO" sz="1100"/>
        </a:p>
      </cdr:txBody>
    </cdr:sp>
  </cdr:relSizeAnchor>
  <cdr:relSizeAnchor xmlns:cdr="http://schemas.openxmlformats.org/drawingml/2006/chartDrawing">
    <cdr:from>
      <cdr:x>0.3685</cdr:x>
      <cdr:y>0.57031</cdr:y>
    </cdr:from>
    <cdr:to>
      <cdr:x>0.68763</cdr:x>
      <cdr:y>0.78027</cdr:y>
    </cdr:to>
    <cdr:sp macro="" textlink="Refe!$B$11">
      <cdr:nvSpPr>
        <cdr:cNvPr id="4" name="TextBox 3">
          <a:extLst xmlns:a="http://schemas.openxmlformats.org/drawingml/2006/main">
            <a:ext uri="{FF2B5EF4-FFF2-40B4-BE49-F238E27FC236}">
              <a16:creationId xmlns:a16="http://schemas.microsoft.com/office/drawing/2014/main" id="{2B6E0C00-75BD-4376-A882-01FD3D9EEDA3}"/>
            </a:ext>
          </a:extLst>
        </cdr:cNvPr>
        <cdr:cNvSpPr txBox="1"/>
      </cdr:nvSpPr>
      <cdr:spPr>
        <a:xfrm xmlns:a="http://schemas.openxmlformats.org/drawingml/2006/main">
          <a:off x="481685" y="765810"/>
          <a:ext cx="417151" cy="2819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6F2E9ECF-9D94-471D-A84A-5B548F25612D}" type="TxLink">
            <a:rPr lang="en-US" sz="1100" b="0" i="0" u="none" strike="noStrike">
              <a:solidFill>
                <a:srgbClr val="44546A"/>
              </a:solidFill>
              <a:latin typeface="Calibri"/>
              <a:cs typeface="Calibri"/>
            </a:rPr>
            <a:pPr/>
            <a:t>79%</a:t>
          </a:fld>
          <a:endParaRPr lang="es-CO" sz="1200" b="1">
            <a:solidFill>
              <a:schemeClr val="bg1">
                <a:lumMod val="6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Fajardo" refreshedDate="43988.712012847223" createdVersion="6" refreshedVersion="6" minRefreshableVersion="3" recordCount="24" xr:uid="{48E9957B-4345-49A8-8F34-6C62A15752E9}">
  <cacheSource type="worksheet">
    <worksheetSource name="Table3"/>
  </cacheSource>
  <cacheFields count="7">
    <cacheField name="Estructura" numFmtId="0">
      <sharedItems count="5">
        <s v="Definicion"/>
        <s v="Avance 1 "/>
        <s v="Avance 2"/>
        <s v="Avance 3"/>
        <s v="Evaluacion"/>
      </sharedItems>
    </cacheField>
    <cacheField name="Task" numFmtId="0">
      <sharedItems count="51">
        <s v="Definicion del proyecto a presentar"/>
        <s v="Envio del correo al PI"/>
        <s v="Propuesta - Documento "/>
        <s v="Definicion del proyecto"/>
        <s v="Entendimiento del problema"/>
        <s v="Entendimiento de los datos"/>
        <s v="Creacion de presentacion Publica"/>
        <s v="Creacion proyecto en github"/>
        <s v="Reporte tecnico y modelos"/>
        <s v="Disposicion tecnologias para el proyecto "/>
        <s v="Preparacion de los datos"/>
        <s v="Modelos preliminares"/>
        <s v="Modelos preliminares validos"/>
        <s v="producto-desplegado"/>
        <s v="Modelos finales validos"/>
        <s v="sign off promotional feeds" u="1"/>
        <s v="sign off Financial feeds" u="1"/>
        <s v="Sign off" u="1"/>
        <s v="outbound envio archivos promocionales" u="1"/>
        <s v="Validation of feeds" u="1"/>
        <s v="Revisar Consent Flag" u="1"/>
        <s v="Actualizacion DIS" u="1"/>
        <s v="Transferencia sample consent flag" u="1"/>
        <s v="ETL changes" u="1"/>
        <s v="Revisar hash file" u="1"/>
        <s v="Transferencia hash" u="1"/>
        <s v="Data tansfer" u="1"/>
        <s v="Transferencia sample hahses" u="1"/>
        <s v="Prerequisities " u="1"/>
        <s v="Conocer archivos dh-SMU" u="1"/>
        <s v="inbound envio archivos Financieros" u="1"/>
        <s v="Load files in EASL " u="1"/>
        <s v="Automatization transfer" u="1"/>
        <s v="sign off recepcion de archivos" u="1"/>
        <s v="DIS and datalake update" u="1"/>
        <s v="Revisar conexión e integraciones SMU" u="1"/>
        <s v="Creacion tablas datalake " u="1"/>
        <s v="Conocer archivos Financieros" u="1"/>
        <s v="Decommission weekly or daily feeds" u="1"/>
        <s v="Transferencia consent flag" u="1"/>
        <s v="Revisar archivos actuales y enviados por sharefile" u="1"/>
        <s v="Set up del datalake para recepcion del conset flag" u="1"/>
        <s v="Inbound envio archivos promocionales" u="1"/>
        <s v="Data assessment" u="1"/>
        <s v="Set up del datalake para recepcion de los hash" u="1"/>
        <s v="Sample Feeds" u="1"/>
        <s v="Production " u="1"/>
        <s v="Handover to PMT" u="1"/>
        <s v="Conocer archivos SMU-dh" u="1"/>
        <s v="Feedback ADS" u="1"/>
        <s v="Storage daily feeds" u="1"/>
      </sharedItems>
    </cacheField>
    <cacheField name="Task Description" numFmtId="0">
      <sharedItems containsBlank="1" longText="1"/>
    </cacheField>
    <cacheField name="Start Date" numFmtId="164">
      <sharedItems containsSemiMixedTypes="0" containsNonDate="0" containsDate="1" containsString="0" minDate="2020-01-01T00:00:00" maxDate="2020-11-06T00:00:00" count="44">
        <d v="2020-05-01T00:00:00"/>
        <d v="2020-05-10T00:00:00"/>
        <d v="2020-05-25T00:00:00"/>
        <d v="2020-06-02T00:00:00"/>
        <d v="2020-06-14T00:00:00"/>
        <d v="2020-06-24T00:00:00" u="1"/>
        <d v="2020-10-06T00:00:00" u="1"/>
        <d v="2020-07-29T00:00:00" u="1"/>
        <d v="2020-01-30T00:00:00" u="1"/>
        <d v="2020-05-12T00:00:00" u="1"/>
        <d v="2020-05-05T00:00:00" u="1"/>
        <d v="2020-06-03T00:00:00" u="1"/>
        <d v="2020-09-25T00:00:00" u="1"/>
        <d v="2020-07-08T00:00:00" u="1"/>
        <d v="2020-07-01T00:00:00" u="1"/>
        <d v="2020-05-29T00:00:00" u="1"/>
        <d v="2020-06-08T00:00:00" u="1"/>
        <d v="2020-09-04T00:00:00" u="1"/>
        <d v="2020-06-01T00:00:00" u="1"/>
        <d v="2020-04-29T00:00:00" u="1"/>
        <d v="2020-08-11T00:00:00" u="1"/>
        <d v="2020-10-21T00:00:00" u="1"/>
        <d v="2020-08-04T00:00:00" u="1"/>
        <d v="2020-04-27T00:00:00" u="1"/>
        <d v="2020-07-23T00:00:00" u="1"/>
        <d v="2020-11-05T00:00:00" u="1"/>
        <d v="2020-06-11T00:00:00" u="1"/>
        <d v="2020-07-16T00:00:00" u="1"/>
        <d v="2020-05-18T00:00:00" u="1"/>
        <d v="2020-05-11T00:00:00" u="1"/>
        <d v="2020-07-14T00:00:00" u="1"/>
        <d v="2020-04-30T00:00:00" u="1"/>
        <d v="2020-01-01T00:00:00" u="1"/>
        <d v="2020-04-23T00:00:00" u="1"/>
        <d v="2020-05-28T00:00:00" u="1"/>
        <d v="2020-09-29T00:00:00" u="1"/>
        <d v="2020-06-26T00:00:00" u="1"/>
        <d v="2020-07-31T00:00:00" u="1"/>
        <d v="2020-05-14T00:00:00" u="1"/>
        <d v="2020-04-28T00:00:00" u="1"/>
        <d v="2020-06-19T00:00:00" u="1"/>
        <d v="2020-08-03T00:00:00" u="1"/>
        <d v="2020-05-26T00:00:00" u="1"/>
        <d v="2020-07-10T00:00:00" u="1"/>
      </sharedItems>
    </cacheField>
    <cacheField name="Finish Date" numFmtId="0">
      <sharedItems containsSemiMixedTypes="0" containsNonDate="0" containsDate="1" containsString="0" minDate="2020-01-16T00:00:00" maxDate="2020-11-21T00:00:00" count="47">
        <d v="2020-05-02T00:00:00"/>
        <d v="2020-05-03T00:00:00"/>
        <d v="2020-05-21T00:00:00"/>
        <d v="2020-05-25T00:00:00"/>
        <d v="2020-06-02T00:00:00"/>
        <d v="2020-06-14T00:00:00"/>
        <d v="2020-06-20T00:00:00"/>
        <d v="2020-06-24T00:00:00" u="1"/>
        <d v="2020-10-06T00:00:00" u="1"/>
        <d v="2020-07-29T00:00:00" u="1"/>
        <d v="2020-05-12T00:00:00" u="1"/>
        <d v="2020-05-05T00:00:00" u="1"/>
        <d v="2020-01-16T00:00:00" u="1"/>
        <d v="2020-06-03T00:00:00" u="1"/>
        <d v="2020-09-25T00:00:00" u="1"/>
        <d v="2020-07-08T00:00:00" u="1"/>
        <d v="2020-07-01T00:00:00" u="1"/>
        <d v="2020-08-06T00:00:00" u="1"/>
        <d v="2020-05-29T00:00:00" u="1"/>
        <d v="2020-06-08T00:00:00" u="1"/>
        <d v="2020-09-04T00:00:00" u="1"/>
        <d v="2020-06-01T00:00:00" u="1"/>
        <d v="2020-04-29T00:00:00" u="1"/>
        <d v="2020-08-11T00:00:00" u="1"/>
        <d v="2020-10-21T00:00:00" u="1"/>
        <d v="2020-08-04T00:00:00" u="1"/>
        <d v="2020-04-27T00:00:00" u="1"/>
        <d v="2020-07-23T00:00:00" u="1"/>
        <d v="2020-11-05T00:00:00" u="1"/>
        <d v="2020-06-11T00:00:00" u="1"/>
        <d v="2020-07-16T00:00:00" u="1"/>
        <d v="2020-05-18T00:00:00" u="1"/>
        <d v="2020-05-11T00:00:00" u="1"/>
        <d v="2020-07-14T00:00:00" u="1"/>
        <d v="2020-04-30T00:00:00" u="1"/>
        <d v="2020-05-28T00:00:00" u="1"/>
        <d v="2020-09-29T00:00:00" u="1"/>
        <d v="2020-11-20T00:00:00" u="1"/>
        <d v="2020-06-26T00:00:00" u="1"/>
        <d v="2020-07-31T00:00:00" u="1"/>
        <d v="2020-05-14T00:00:00" u="1"/>
        <d v="2020-04-28T00:00:00" u="1"/>
        <d v="2020-06-19T00:00:00" u="1"/>
        <d v="2020-08-03T00:00:00" u="1"/>
        <d v="2020-05-26T00:00:00" u="1"/>
        <d v="2020-04-14T00:00:00" u="1"/>
        <d v="2020-07-10T00:00:00" u="1"/>
      </sharedItems>
    </cacheField>
    <cacheField name="Gantt Duration" numFmtId="0">
      <sharedItems containsSemiMixedTypes="0" containsString="0" containsNumber="1" containsInteger="1" minValue="0" maxValue="90" count="16">
        <n v="1"/>
        <n v="2"/>
        <n v="11"/>
        <n v="15"/>
        <n v="8"/>
        <n v="12"/>
        <n v="6"/>
        <n v="0" u="1"/>
        <n v="75" u="1"/>
        <n v="5" u="1"/>
        <n v="90" u="1"/>
        <n v="7" u="1"/>
        <n v="21" u="1"/>
        <n v="3" u="1"/>
        <n v="24" u="1"/>
        <n v="4" u="1"/>
      </sharedItems>
    </cacheField>
    <cacheField name="Estados" numFmtId="0">
      <sharedItems count="3">
        <s v="Done"/>
        <s v="In progress"/>
        <s v="Not start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s v="Definicion del proyecto a presentar"/>
    <x v="0"/>
    <x v="0"/>
    <x v="0"/>
    <x v="0"/>
  </r>
  <r>
    <x v="0"/>
    <x v="1"/>
    <s v="En el momento de definir su proyecto, deben anunciarlo en este medio (en la pestaña publicaciones nombrándome).Juan Carlos Monroy Osorio_x000a_Enviar mensaje a Lalinde con copia a Juan carlos Monroy, explicar el tema y los participantes del equipo "/>
    <x v="0"/>
    <x v="1"/>
    <x v="1"/>
    <x v="0"/>
  </r>
  <r>
    <x v="0"/>
    <x v="2"/>
    <s v="•_x0009_&lt;titulo&gt;_x000a_•_x0009_&lt;integrantes,emails&gt;_x000a_•_x0009_&lt;descripción-problema,contexto&gt;_x000a_•_x0009_&lt;utilización-y-uso-de-una-metodología&gt;: CRISP-DM o Microsoft-TDSP (colocar otras secciones de acuerdo a la metodología)_x000a_•_x0009_&lt;fuentes-datos&gt;_x000a_•_x0009_&lt;entregables&gt;_x000a_•_x0009_&lt;requerimientos-tecnológicos-o-definición-tecnología&gt;_x000a_•_x0009_&lt;fechas-entregas&gt;"/>
    <x v="1"/>
    <x v="2"/>
    <x v="2"/>
    <x v="0"/>
  </r>
  <r>
    <x v="1"/>
    <x v="3"/>
    <m/>
    <x v="1"/>
    <x v="3"/>
    <x v="3"/>
    <x v="0"/>
  </r>
  <r>
    <x v="1"/>
    <x v="4"/>
    <m/>
    <x v="1"/>
    <x v="3"/>
    <x v="3"/>
    <x v="0"/>
  </r>
  <r>
    <x v="1"/>
    <x v="5"/>
    <m/>
    <x v="1"/>
    <x v="3"/>
    <x v="3"/>
    <x v="0"/>
  </r>
  <r>
    <x v="1"/>
    <x v="6"/>
    <s v="Entregable"/>
    <x v="1"/>
    <x v="3"/>
    <x v="3"/>
    <x v="0"/>
  </r>
  <r>
    <x v="1"/>
    <x v="7"/>
    <s v="Entregable"/>
    <x v="1"/>
    <x v="3"/>
    <x v="3"/>
    <x v="0"/>
  </r>
  <r>
    <x v="1"/>
    <x v="8"/>
    <s v="Entregable"/>
    <x v="1"/>
    <x v="3"/>
    <x v="3"/>
    <x v="0"/>
  </r>
  <r>
    <x v="2"/>
    <x v="9"/>
    <s v="Definir que metodo de almacenamiento, transferencia y seguridad utilizaremos"/>
    <x v="2"/>
    <x v="4"/>
    <x v="4"/>
    <x v="0"/>
  </r>
  <r>
    <x v="2"/>
    <x v="10"/>
    <s v="Transformaciones necesarias"/>
    <x v="2"/>
    <x v="4"/>
    <x v="4"/>
    <x v="0"/>
  </r>
  <r>
    <x v="2"/>
    <x v="11"/>
    <m/>
    <x v="2"/>
    <x v="4"/>
    <x v="4"/>
    <x v="0"/>
  </r>
  <r>
    <x v="2"/>
    <x v="6"/>
    <s v="Entregable"/>
    <x v="2"/>
    <x v="4"/>
    <x v="4"/>
    <x v="0"/>
  </r>
  <r>
    <x v="2"/>
    <x v="7"/>
    <s v="Entregable"/>
    <x v="2"/>
    <x v="4"/>
    <x v="4"/>
    <x v="0"/>
  </r>
  <r>
    <x v="2"/>
    <x v="8"/>
    <s v="Entregable"/>
    <x v="2"/>
    <x v="4"/>
    <x v="4"/>
    <x v="0"/>
  </r>
  <r>
    <x v="3"/>
    <x v="12"/>
    <m/>
    <x v="3"/>
    <x v="5"/>
    <x v="5"/>
    <x v="1"/>
  </r>
  <r>
    <x v="3"/>
    <x v="6"/>
    <s v="Entregable"/>
    <x v="3"/>
    <x v="5"/>
    <x v="5"/>
    <x v="1"/>
  </r>
  <r>
    <x v="3"/>
    <x v="7"/>
    <s v="Entregable"/>
    <x v="3"/>
    <x v="5"/>
    <x v="5"/>
    <x v="1"/>
  </r>
  <r>
    <x v="3"/>
    <x v="8"/>
    <s v="Entregable"/>
    <x v="3"/>
    <x v="5"/>
    <x v="5"/>
    <x v="1"/>
  </r>
  <r>
    <x v="3"/>
    <x v="13"/>
    <s v="Entregable"/>
    <x v="3"/>
    <x v="5"/>
    <x v="5"/>
    <x v="1"/>
  </r>
  <r>
    <x v="4"/>
    <x v="14"/>
    <m/>
    <x v="4"/>
    <x v="6"/>
    <x v="6"/>
    <x v="2"/>
  </r>
  <r>
    <x v="4"/>
    <x v="6"/>
    <s v="Entregable"/>
    <x v="4"/>
    <x v="6"/>
    <x v="6"/>
    <x v="2"/>
  </r>
  <r>
    <x v="4"/>
    <x v="7"/>
    <s v="Entregable"/>
    <x v="4"/>
    <x v="6"/>
    <x v="6"/>
    <x v="2"/>
  </r>
  <r>
    <x v="4"/>
    <x v="8"/>
    <s v="Entregable"/>
    <x v="4"/>
    <x v="6"/>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FABFA-AC54-41CD-B04D-224CD210E812}" name="TablaPrincipal" cacheId="0"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fieldListSortAscending="1" customListSort="0">
  <location ref="A15:F39" firstHeaderRow="1" firstDataRow="1" firstDataCol="6"/>
  <pivotFields count="7">
    <pivotField axis="axisRow" compact="0" outline="0" subtotalTop="0" showAll="0" defaultSubtotal="0">
      <items count="5">
        <item x="1"/>
        <item x="2"/>
        <item x="3"/>
        <item x="0"/>
        <item x="4"/>
      </items>
      <extLst>
        <ext xmlns:x14="http://schemas.microsoft.com/office/spreadsheetml/2009/9/main" uri="{2946ED86-A175-432a-8AC1-64E0C546D7DE}">
          <x14:pivotField fillDownLabels="1"/>
        </ext>
      </extLst>
    </pivotField>
    <pivotField axis="axisRow" compact="0" outline="0" showAll="0" defaultSubtotal="0">
      <items count="51">
        <item m="1" x="28"/>
        <item m="1" x="43"/>
        <item m="1" x="32"/>
        <item m="1" x="45"/>
        <item m="1" x="50"/>
        <item m="1" x="26"/>
        <item m="1" x="34"/>
        <item m="1" x="19"/>
        <item m="1" x="23"/>
        <item m="1" x="31"/>
        <item m="1" x="17"/>
        <item m="1" x="49"/>
        <item m="1" x="46"/>
        <item m="1" x="47"/>
        <item m="1" x="38"/>
        <item m="1" x="48"/>
        <item m="1" x="29"/>
        <item m="1" x="40"/>
        <item m="1" x="21"/>
        <item m="1" x="37"/>
        <item m="1" x="30"/>
        <item m="1" x="36"/>
        <item m="1" x="16"/>
        <item m="1" x="42"/>
        <item m="1" x="15"/>
        <item m="1" x="18"/>
        <item m="1" x="35"/>
        <item m="1" x="33"/>
        <item m="1" x="20"/>
        <item m="1" x="41"/>
        <item m="1" x="22"/>
        <item m="1" x="39"/>
        <item m="1" x="24"/>
        <item m="1" x="44"/>
        <item m="1" x="27"/>
        <item m="1" x="2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4" outline="0" showAll="0" defaultSubtotal="0">
      <items count="44">
        <item m="1" x="32"/>
        <item m="1" x="8"/>
        <item m="1" x="23"/>
        <item m="1" x="10"/>
        <item m="1" x="9"/>
        <item m="1" x="38"/>
        <item m="1" x="41"/>
        <item m="1" x="20"/>
        <item m="1" x="17"/>
        <item m="1" x="12"/>
        <item m="1" x="35"/>
        <item m="1" x="6"/>
        <item m="1" x="21"/>
        <item m="1" x="25"/>
        <item m="1" x="33"/>
        <item m="1" x="39"/>
        <item m="1" x="19"/>
        <item m="1" x="15"/>
        <item m="1" x="31"/>
        <item m="1" x="29"/>
        <item m="1" x="28"/>
        <item m="1" x="42"/>
        <item m="1" x="34"/>
        <item m="1" x="18"/>
        <item m="1" x="11"/>
        <item m="1" x="16"/>
        <item m="1" x="26"/>
        <item m="1" x="40"/>
        <item m="1" x="5"/>
        <item m="1" x="36"/>
        <item m="1" x="14"/>
        <item m="1" x="13"/>
        <item m="1" x="43"/>
        <item m="1" x="30"/>
        <item m="1" x="27"/>
        <item m="1" x="24"/>
        <item m="1" x="7"/>
        <item m="1" x="37"/>
        <item m="1" x="22"/>
        <item x="0"/>
        <item x="1"/>
        <item x="2"/>
        <item x="3"/>
        <item x="4"/>
      </items>
      <extLst>
        <ext xmlns:x14="http://schemas.microsoft.com/office/spreadsheetml/2009/9/main" uri="{2946ED86-A175-432a-8AC1-64E0C546D7DE}">
          <x14:pivotField fillDownLabels="1"/>
        </ext>
      </extLst>
    </pivotField>
    <pivotField axis="axisRow" compact="0" numFmtId="14" outline="0" showAll="0" defaultSubtotal="0">
      <items count="47">
        <item m="1" x="12"/>
        <item m="1" x="45"/>
        <item m="1" x="11"/>
        <item m="1" x="10"/>
        <item m="1" x="40"/>
        <item m="1" x="31"/>
        <item m="1" x="43"/>
        <item m="1" x="23"/>
        <item m="1" x="20"/>
        <item m="1" x="14"/>
        <item m="1" x="36"/>
        <item m="1" x="8"/>
        <item m="1" x="24"/>
        <item m="1" x="28"/>
        <item m="1" x="37"/>
        <item m="1" x="26"/>
        <item m="1" x="41"/>
        <item m="1" x="22"/>
        <item m="1" x="18"/>
        <item m="1" x="34"/>
        <item m="1" x="32"/>
        <item m="1" x="44"/>
        <item m="1" x="35"/>
        <item m="1" x="21"/>
        <item m="1" x="13"/>
        <item m="1" x="19"/>
        <item m="1" x="29"/>
        <item m="1" x="42"/>
        <item m="1" x="7"/>
        <item m="1" x="38"/>
        <item m="1" x="16"/>
        <item m="1" x="15"/>
        <item m="1" x="46"/>
        <item m="1" x="33"/>
        <item m="1" x="30"/>
        <item m="1" x="27"/>
        <item m="1" x="9"/>
        <item m="1" x="39"/>
        <item m="1" x="25"/>
        <item m="1" x="17"/>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16">
        <item x="1"/>
        <item m="1" x="15"/>
        <item m="1" x="11"/>
        <item x="4"/>
        <item x="3"/>
        <item m="1" x="12"/>
        <item m="1" x="14"/>
        <item m="1" x="8"/>
        <item m="1" x="10"/>
        <item m="1" x="7"/>
        <item x="0"/>
        <item m="1" x="9"/>
        <item x="6"/>
        <item m="1" x="13"/>
        <item x="2"/>
        <item x="5"/>
      </items>
      <extLst>
        <ext xmlns:x14="http://schemas.microsoft.com/office/spreadsheetml/2009/9/main" uri="{2946ED86-A175-432a-8AC1-64E0C546D7DE}">
          <x14:pivotField fillDownLabels="1"/>
        </ext>
      </extLst>
    </pivotField>
    <pivotField axis="axisRow" compact="0" outline="0" subtotalTop="0" showAll="0" defaultSubtotal="0">
      <items count="3">
        <item x="2"/>
        <item x="0"/>
        <item x="1"/>
      </items>
      <extLst>
        <ext xmlns:x14="http://schemas.microsoft.com/office/spreadsheetml/2009/9/main" uri="{2946ED86-A175-432a-8AC1-64E0C546D7DE}">
          <x14:pivotField fillDownLabels="1"/>
        </ext>
      </extLst>
    </pivotField>
  </pivotFields>
  <rowFields count="6">
    <field x="0"/>
    <field x="6"/>
    <field x="1"/>
    <field x="3"/>
    <field x="4"/>
    <field x="5"/>
  </rowFields>
  <rowItems count="24">
    <i>
      <x/>
      <x v="1"/>
      <x v="39"/>
      <x v="40"/>
      <x v="43"/>
      <x v="4"/>
    </i>
    <i r="2">
      <x v="40"/>
      <x v="40"/>
      <x v="43"/>
      <x v="4"/>
    </i>
    <i r="2">
      <x v="41"/>
      <x v="40"/>
      <x v="43"/>
      <x v="4"/>
    </i>
    <i r="2">
      <x v="42"/>
      <x v="40"/>
      <x v="43"/>
      <x v="4"/>
    </i>
    <i r="2">
      <x v="43"/>
      <x v="40"/>
      <x v="43"/>
      <x v="4"/>
    </i>
    <i r="2">
      <x v="44"/>
      <x v="40"/>
      <x v="43"/>
      <x v="4"/>
    </i>
    <i>
      <x v="1"/>
      <x v="1"/>
      <x v="42"/>
      <x v="41"/>
      <x v="44"/>
      <x v="3"/>
    </i>
    <i r="2">
      <x v="43"/>
      <x v="41"/>
      <x v="44"/>
      <x v="3"/>
    </i>
    <i r="2">
      <x v="44"/>
      <x v="41"/>
      <x v="44"/>
      <x v="3"/>
    </i>
    <i r="2">
      <x v="45"/>
      <x v="41"/>
      <x v="44"/>
      <x v="3"/>
    </i>
    <i r="2">
      <x v="46"/>
      <x v="41"/>
      <x v="44"/>
      <x v="3"/>
    </i>
    <i r="2">
      <x v="47"/>
      <x v="41"/>
      <x v="44"/>
      <x v="3"/>
    </i>
    <i>
      <x v="2"/>
      <x v="2"/>
      <x v="42"/>
      <x v="42"/>
      <x v="45"/>
      <x v="15"/>
    </i>
    <i r="2">
      <x v="43"/>
      <x v="42"/>
      <x v="45"/>
      <x v="15"/>
    </i>
    <i r="2">
      <x v="44"/>
      <x v="42"/>
      <x v="45"/>
      <x v="15"/>
    </i>
    <i r="2">
      <x v="48"/>
      <x v="42"/>
      <x v="45"/>
      <x v="15"/>
    </i>
    <i r="2">
      <x v="49"/>
      <x v="42"/>
      <x v="45"/>
      <x v="15"/>
    </i>
    <i>
      <x v="3"/>
      <x v="1"/>
      <x v="36"/>
      <x v="39"/>
      <x v="40"/>
      <x v="10"/>
    </i>
    <i r="2">
      <x v="37"/>
      <x v="39"/>
      <x v="41"/>
      <x/>
    </i>
    <i r="2">
      <x v="38"/>
      <x v="40"/>
      <x v="42"/>
      <x v="14"/>
    </i>
    <i>
      <x v="4"/>
      <x/>
      <x v="42"/>
      <x v="43"/>
      <x v="46"/>
      <x v="12"/>
    </i>
    <i r="2">
      <x v="43"/>
      <x v="43"/>
      <x v="46"/>
      <x v="12"/>
    </i>
    <i r="2">
      <x v="44"/>
      <x v="43"/>
      <x v="46"/>
      <x v="12"/>
    </i>
    <i r="2">
      <x v="50"/>
      <x v="43"/>
      <x v="46"/>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D5E49C-13DC-445C-BA4B-79521EEC2B6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A22" firstHeaderRow="1" firstDataRow="1" firstDataCol="0"/>
  <pivotFields count="7">
    <pivotField showAll="0"/>
    <pivotField showAll="0"/>
    <pivotField showAll="0"/>
    <pivotField dataField="1" numFmtId="164" showAll="0"/>
    <pivotField showAll="0"/>
    <pivotField showAll="0">
      <items count="17">
        <item m="1" x="7"/>
        <item x="0"/>
        <item x="1"/>
        <item m="1" x="13"/>
        <item m="1" x="15"/>
        <item m="1" x="9"/>
        <item x="6"/>
        <item m="1" x="11"/>
        <item x="4"/>
        <item x="2"/>
        <item x="5"/>
        <item x="3"/>
        <item m="1" x="12"/>
        <item m="1" x="14"/>
        <item m="1" x="8"/>
        <item m="1" x="10"/>
        <item t="default"/>
      </items>
    </pivotField>
    <pivotField showAll="0"/>
  </pivotFields>
  <rowItems count="1">
    <i/>
  </rowItems>
  <colItems count="1">
    <i/>
  </colItems>
  <dataFields count="1">
    <dataField name="Count of Start 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DE207-A32A-42FE-B495-70664FCE7E90}"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5" firstHeaderRow="0" firstDataRow="1" firstDataCol="0"/>
  <pivotFields count="7">
    <pivotField showAll="0"/>
    <pivotField showAll="0"/>
    <pivotField showAll="0"/>
    <pivotField dataField="1" numFmtId="14" showAll="0"/>
    <pivotField dataField="1" numFmtId="14" showAll="0"/>
    <pivotField showAll="0"/>
    <pivotField showAll="0"/>
  </pivotFields>
  <rowItems count="1">
    <i/>
  </rowItems>
  <colFields count="1">
    <field x="-2"/>
  </colFields>
  <colItems count="2">
    <i>
      <x/>
    </i>
    <i i="1">
      <x v="1"/>
    </i>
  </colItems>
  <dataFields count="2">
    <dataField name="Min of Start Date" fld="3" subtotal="min" baseField="0" baseItem="0"/>
    <dataField name="Max of Finish Date" fld="4"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ructura" xr10:uid="{D10BAA6A-CE77-4F53-917A-F34AD4C7943C}" sourceName="Estructura">
  <pivotTables>
    <pivotTable tabId="7" name="TablaPrincipal"/>
  </pivotTables>
  <data>
    <tabular pivotCacheId="1">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ructura" xr10:uid="{10CDD643-8FB2-491B-8517-C25928A754AC}" cache="Slicer_Estructura" caption="Estructura"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F31284-855C-4DDA-853C-524036B53748}" name="Table3" displayName="Table3" ref="A1:G25" totalsRowShown="0" headerRowDxfId="12" headerRowCellStyle="Output">
  <autoFilter ref="A1:G25" xr:uid="{8FB1990F-5A3A-45A0-8C3F-9BFC3FD2A2F5}"/>
  <tableColumns count="7">
    <tableColumn id="1" xr3:uid="{2231A5CF-EC09-4B59-B12F-5B8BCD30F20B}" name="Estructura" dataDxfId="11"/>
    <tableColumn id="2" xr3:uid="{F959720E-624F-4B94-8DBF-5566D7656E01}" name="Task" dataDxfId="10" dataCellStyle="20% - Accent1"/>
    <tableColumn id="3" xr3:uid="{B3B8D893-818A-4D04-BFD9-AC65935C1B50}" name="Task Description" dataDxfId="9" dataCellStyle="20% - Accent1"/>
    <tableColumn id="4" xr3:uid="{8B49AF22-87FB-4506-8ACC-EBC29768B148}" name="Start Date" dataDxfId="8" dataCellStyle="20% - Accent1"/>
    <tableColumn id="6" xr3:uid="{BB40DA41-059C-4717-9F6F-32532063A2C8}" name="Finish Date" dataDxfId="7" dataCellStyle="20% - Accent1">
      <calculatedColumnFormula>WORKDAY(D2,#REF!,Refe!#REF!)</calculatedColumnFormula>
    </tableColumn>
    <tableColumn id="7" xr3:uid="{7F45C7C9-5773-4237-AA96-520A4C4A4D7A}" name="Gantt Duration" dataDxfId="6" dataCellStyle="20% - Accent1">
      <calculatedColumnFormula>E2-D2</calculatedColumnFormula>
    </tableColumn>
    <tableColumn id="9" xr3:uid="{6C53F335-1748-439D-87E5-DA7DD3DDA195}" name="Estados" dataDxfId="5"/>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Project Manager">
      <a:dk1>
        <a:srgbClr val="44546A"/>
      </a:dk1>
      <a:lt1>
        <a:sysClr val="window" lastClr="FFFFFF"/>
      </a:lt1>
      <a:dk2>
        <a:srgbClr val="44546A"/>
      </a:dk2>
      <a:lt2>
        <a:srgbClr val="FFFFFF"/>
      </a:lt2>
      <a:accent1>
        <a:srgbClr val="A5C7C5"/>
      </a:accent1>
      <a:accent2>
        <a:srgbClr val="F97771"/>
      </a:accent2>
      <a:accent3>
        <a:srgbClr val="19BFDB"/>
      </a:accent3>
      <a:accent4>
        <a:srgbClr val="3AAE9E"/>
      </a:accent4>
      <a:accent5>
        <a:srgbClr val="318054"/>
      </a:accent5>
      <a:accent6>
        <a:srgbClr val="1E7EAA"/>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3.xml"/><Relationship Id="rId6" Type="http://schemas.openxmlformats.org/officeDocument/2006/relationships/ctrlProp" Target="../ctrlProps/ctrlProp5.xml"/><Relationship Id="rId11" Type="http://schemas.openxmlformats.org/officeDocument/2006/relationships/ctrlProp" Target="../ctrlProps/ctrlProp10.xml"/><Relationship Id="rId24" Type="http://schemas.openxmlformats.org/officeDocument/2006/relationships/ctrlProp" Target="../ctrlProps/ctrlProp23.xml"/><Relationship Id="rId5" Type="http://schemas.openxmlformats.org/officeDocument/2006/relationships/ctrlProp" Target="../ctrlProps/ctrlProp4.xml"/><Relationship Id="rId15" Type="http://schemas.openxmlformats.org/officeDocument/2006/relationships/ctrlProp" Target="../ctrlProps/ctrlProp14.xml"/><Relationship Id="rId23" Type="http://schemas.openxmlformats.org/officeDocument/2006/relationships/ctrlProp" Target="../ctrlProps/ctrlProp22.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4.xml.rels><?xml version="1.0" encoding="UTF-8" standalone="yes"?>
<Relationships xmlns="http://schemas.openxmlformats.org/package/2006/relationships"><Relationship Id="rId3" Type="http://schemas.openxmlformats.org/officeDocument/2006/relationships/hyperlink" Target="mailto:acalles@eafit.edu.co" TargetMode="External"/><Relationship Id="rId2" Type="http://schemas.openxmlformats.org/officeDocument/2006/relationships/hyperlink" Target="https://diytoolkit.org/tools/swot-analysis-2/" TargetMode="External"/><Relationship Id="rId1" Type="http://schemas.openxmlformats.org/officeDocument/2006/relationships/hyperlink" Target="https://diytoolkit.org/tools/problem-definition-2/" TargetMode="External"/><Relationship Id="rId5" Type="http://schemas.openxmlformats.org/officeDocument/2006/relationships/printerSettings" Target="../printerSettings/printerSettings3.bin"/><Relationship Id="rId4" Type="http://schemas.openxmlformats.org/officeDocument/2006/relationships/hyperlink" Target="mailto:sortiza2@eafit.edu.co"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51787-5C8B-4DEE-9FCC-E4ABB010F1FE}">
  <sheetPr codeName="Sheet3"/>
  <dimension ref="A1:PT52"/>
  <sheetViews>
    <sheetView showGridLines="0" zoomScale="85" zoomScaleNormal="85" workbookViewId="0">
      <pane ySplit="15" topLeftCell="A25" activePane="bottomLeft" state="frozen"/>
      <selection pane="bottomLeft" activeCell="F8" sqref="F8"/>
    </sheetView>
  </sheetViews>
  <sheetFormatPr defaultRowHeight="14.5" x14ac:dyDescent="0.35"/>
  <cols>
    <col min="1" max="1" width="13.7265625" customWidth="1"/>
    <col min="2" max="2" width="11.81640625" customWidth="1"/>
    <col min="3" max="3" width="24.6328125" customWidth="1"/>
    <col min="4" max="4" width="11.453125" customWidth="1"/>
    <col min="5" max="5" width="12.7265625" customWidth="1"/>
    <col min="6" max="6" width="15.90625" bestFit="1" customWidth="1"/>
    <col min="7" max="436" width="7" customWidth="1"/>
  </cols>
  <sheetData>
    <row r="1" spans="1:436" s="14" customFormat="1" x14ac:dyDescent="0.35">
      <c r="A1" s="31" t="s">
        <v>54</v>
      </c>
    </row>
    <row r="2" spans="1:436" s="14" customFormat="1" x14ac:dyDescent="0.35">
      <c r="A2" s="31" t="s">
        <v>55</v>
      </c>
    </row>
    <row r="3" spans="1:436" s="14" customFormat="1" ht="34.25" customHeight="1" x14ac:dyDescent="0.35">
      <c r="A3" s="16" t="s">
        <v>56</v>
      </c>
      <c r="C3" s="16"/>
      <c r="D3" s="17" t="str">
        <f>TEXT(MIN(D16:D39),"D-MMM-YY")&amp;" to "&amp;TEXT(MAX(E16:E39),"D-MMM-YY")</f>
        <v>1-May-20 to 20-Jun-20</v>
      </c>
      <c r="E3" s="18"/>
      <c r="F3" s="19"/>
      <c r="G3" s="19"/>
      <c r="H3" s="19"/>
    </row>
    <row r="15" spans="1:436" s="20" customFormat="1" x14ac:dyDescent="0.35">
      <c r="A15" s="10" t="s">
        <v>33</v>
      </c>
      <c r="B15" s="10" t="s">
        <v>94</v>
      </c>
      <c r="C15" s="10" t="s">
        <v>0</v>
      </c>
      <c r="D15" s="10" t="s">
        <v>1</v>
      </c>
      <c r="E15" s="10" t="s">
        <v>2</v>
      </c>
      <c r="F15" s="10" t="s">
        <v>3</v>
      </c>
      <c r="G15" s="22">
        <f>MIN(D16:D38)+Refe!A19</f>
        <v>43952</v>
      </c>
      <c r="H15" s="22">
        <f>G15+1</f>
        <v>43953</v>
      </c>
      <c r="I15" s="22">
        <f t="shared" ref="I15:BT15" si="0">H15+1</f>
        <v>43954</v>
      </c>
      <c r="J15" s="22">
        <f t="shared" si="0"/>
        <v>43955</v>
      </c>
      <c r="K15" s="22">
        <f t="shared" si="0"/>
        <v>43956</v>
      </c>
      <c r="L15" s="22">
        <f t="shared" si="0"/>
        <v>43957</v>
      </c>
      <c r="M15" s="22">
        <f t="shared" si="0"/>
        <v>43958</v>
      </c>
      <c r="N15" s="22">
        <f t="shared" si="0"/>
        <v>43959</v>
      </c>
      <c r="O15" s="22">
        <f t="shared" si="0"/>
        <v>43960</v>
      </c>
      <c r="P15" s="22">
        <f t="shared" si="0"/>
        <v>43961</v>
      </c>
      <c r="Q15" s="22">
        <f t="shared" si="0"/>
        <v>43962</v>
      </c>
      <c r="R15" s="22">
        <f t="shared" si="0"/>
        <v>43963</v>
      </c>
      <c r="S15" s="22">
        <f t="shared" si="0"/>
        <v>43964</v>
      </c>
      <c r="T15" s="22">
        <f t="shared" si="0"/>
        <v>43965</v>
      </c>
      <c r="U15" s="22">
        <f t="shared" si="0"/>
        <v>43966</v>
      </c>
      <c r="V15" s="22">
        <f t="shared" si="0"/>
        <v>43967</v>
      </c>
      <c r="W15" s="22">
        <f t="shared" si="0"/>
        <v>43968</v>
      </c>
      <c r="X15" s="22">
        <f t="shared" si="0"/>
        <v>43969</v>
      </c>
      <c r="Y15" s="22">
        <f t="shared" si="0"/>
        <v>43970</v>
      </c>
      <c r="Z15" s="22">
        <f t="shared" si="0"/>
        <v>43971</v>
      </c>
      <c r="AA15" s="22">
        <f t="shared" si="0"/>
        <v>43972</v>
      </c>
      <c r="AB15" s="22">
        <f t="shared" si="0"/>
        <v>43973</v>
      </c>
      <c r="AC15" s="22">
        <f t="shared" si="0"/>
        <v>43974</v>
      </c>
      <c r="AD15" s="22">
        <f t="shared" si="0"/>
        <v>43975</v>
      </c>
      <c r="AE15" s="22">
        <f t="shared" si="0"/>
        <v>43976</v>
      </c>
      <c r="AF15" s="22">
        <f t="shared" si="0"/>
        <v>43977</v>
      </c>
      <c r="AG15" s="22">
        <f t="shared" si="0"/>
        <v>43978</v>
      </c>
      <c r="AH15" s="22">
        <f t="shared" si="0"/>
        <v>43979</v>
      </c>
      <c r="AI15" s="22">
        <f t="shared" si="0"/>
        <v>43980</v>
      </c>
      <c r="AJ15" s="22">
        <f t="shared" si="0"/>
        <v>43981</v>
      </c>
      <c r="AK15" s="22">
        <f t="shared" si="0"/>
        <v>43982</v>
      </c>
      <c r="AL15" s="22">
        <f t="shared" si="0"/>
        <v>43983</v>
      </c>
      <c r="AM15" s="22">
        <f t="shared" si="0"/>
        <v>43984</v>
      </c>
      <c r="AN15" s="22">
        <f t="shared" si="0"/>
        <v>43985</v>
      </c>
      <c r="AO15" s="22">
        <f t="shared" si="0"/>
        <v>43986</v>
      </c>
      <c r="AP15" s="22">
        <f t="shared" si="0"/>
        <v>43987</v>
      </c>
      <c r="AQ15" s="22">
        <f t="shared" si="0"/>
        <v>43988</v>
      </c>
      <c r="AR15" s="22">
        <f t="shared" si="0"/>
        <v>43989</v>
      </c>
      <c r="AS15" s="22">
        <f t="shared" si="0"/>
        <v>43990</v>
      </c>
      <c r="AT15" s="22">
        <f t="shared" si="0"/>
        <v>43991</v>
      </c>
      <c r="AU15" s="22">
        <f t="shared" si="0"/>
        <v>43992</v>
      </c>
      <c r="AV15" s="22">
        <f t="shared" si="0"/>
        <v>43993</v>
      </c>
      <c r="AW15" s="22">
        <f t="shared" si="0"/>
        <v>43994</v>
      </c>
      <c r="AX15" s="22">
        <f t="shared" si="0"/>
        <v>43995</v>
      </c>
      <c r="AY15" s="22">
        <f t="shared" si="0"/>
        <v>43996</v>
      </c>
      <c r="AZ15" s="22">
        <f t="shared" si="0"/>
        <v>43997</v>
      </c>
      <c r="BA15" s="22">
        <f t="shared" si="0"/>
        <v>43998</v>
      </c>
      <c r="BB15" s="22">
        <f t="shared" si="0"/>
        <v>43999</v>
      </c>
      <c r="BC15" s="22">
        <f t="shared" si="0"/>
        <v>44000</v>
      </c>
      <c r="BD15" s="22">
        <f t="shared" si="0"/>
        <v>44001</v>
      </c>
      <c r="BE15" s="22">
        <f t="shared" si="0"/>
        <v>44002</v>
      </c>
      <c r="BF15" s="22">
        <f t="shared" si="0"/>
        <v>44003</v>
      </c>
      <c r="BG15" s="22">
        <f t="shared" si="0"/>
        <v>44004</v>
      </c>
      <c r="BH15" s="22">
        <f t="shared" si="0"/>
        <v>44005</v>
      </c>
      <c r="BI15" s="22">
        <f t="shared" si="0"/>
        <v>44006</v>
      </c>
      <c r="BJ15" s="22">
        <f t="shared" si="0"/>
        <v>44007</v>
      </c>
      <c r="BK15" s="22">
        <f t="shared" si="0"/>
        <v>44008</v>
      </c>
      <c r="BL15" s="22">
        <f t="shared" si="0"/>
        <v>44009</v>
      </c>
      <c r="BM15" s="22">
        <f t="shared" si="0"/>
        <v>44010</v>
      </c>
      <c r="BN15" s="22">
        <f t="shared" si="0"/>
        <v>44011</v>
      </c>
      <c r="BO15" s="22">
        <f t="shared" si="0"/>
        <v>44012</v>
      </c>
      <c r="BP15" s="22">
        <f t="shared" si="0"/>
        <v>44013</v>
      </c>
      <c r="BQ15" s="22">
        <f t="shared" si="0"/>
        <v>44014</v>
      </c>
      <c r="BR15" s="22">
        <f t="shared" si="0"/>
        <v>44015</v>
      </c>
      <c r="BS15" s="22">
        <f t="shared" si="0"/>
        <v>44016</v>
      </c>
      <c r="BT15" s="22">
        <f t="shared" si="0"/>
        <v>44017</v>
      </c>
      <c r="BU15" s="22">
        <f t="shared" ref="BU15:EF15" si="1">BT15+1</f>
        <v>44018</v>
      </c>
      <c r="BV15" s="22">
        <f t="shared" si="1"/>
        <v>44019</v>
      </c>
      <c r="BW15" s="22">
        <f t="shared" si="1"/>
        <v>44020</v>
      </c>
      <c r="BX15" s="22">
        <f t="shared" si="1"/>
        <v>44021</v>
      </c>
      <c r="BY15" s="22">
        <f t="shared" si="1"/>
        <v>44022</v>
      </c>
      <c r="BZ15" s="22">
        <f t="shared" si="1"/>
        <v>44023</v>
      </c>
      <c r="CA15" s="22">
        <f t="shared" si="1"/>
        <v>44024</v>
      </c>
      <c r="CB15" s="22">
        <f t="shared" si="1"/>
        <v>44025</v>
      </c>
      <c r="CC15" s="22">
        <f t="shared" si="1"/>
        <v>44026</v>
      </c>
      <c r="CD15" s="22">
        <f t="shared" si="1"/>
        <v>44027</v>
      </c>
      <c r="CE15" s="22">
        <f t="shared" si="1"/>
        <v>44028</v>
      </c>
      <c r="CF15" s="22">
        <f t="shared" si="1"/>
        <v>44029</v>
      </c>
      <c r="CG15" s="22">
        <f t="shared" si="1"/>
        <v>44030</v>
      </c>
      <c r="CH15" s="22">
        <f t="shared" si="1"/>
        <v>44031</v>
      </c>
      <c r="CI15" s="22">
        <f t="shared" si="1"/>
        <v>44032</v>
      </c>
      <c r="CJ15" s="22">
        <f t="shared" si="1"/>
        <v>44033</v>
      </c>
      <c r="CK15" s="22">
        <f t="shared" si="1"/>
        <v>44034</v>
      </c>
      <c r="CL15" s="22">
        <f t="shared" si="1"/>
        <v>44035</v>
      </c>
      <c r="CM15" s="22">
        <f t="shared" si="1"/>
        <v>44036</v>
      </c>
      <c r="CN15" s="22">
        <f t="shared" si="1"/>
        <v>44037</v>
      </c>
      <c r="CO15" s="22">
        <f t="shared" si="1"/>
        <v>44038</v>
      </c>
      <c r="CP15" s="22">
        <f t="shared" si="1"/>
        <v>44039</v>
      </c>
      <c r="CQ15" s="22">
        <f t="shared" si="1"/>
        <v>44040</v>
      </c>
      <c r="CR15" s="22">
        <f t="shared" si="1"/>
        <v>44041</v>
      </c>
      <c r="CS15" s="22">
        <f t="shared" si="1"/>
        <v>44042</v>
      </c>
      <c r="CT15" s="22">
        <f t="shared" si="1"/>
        <v>44043</v>
      </c>
      <c r="CU15" s="22">
        <f t="shared" si="1"/>
        <v>44044</v>
      </c>
      <c r="CV15" s="22">
        <f t="shared" si="1"/>
        <v>44045</v>
      </c>
      <c r="CW15" s="22">
        <f t="shared" si="1"/>
        <v>44046</v>
      </c>
      <c r="CX15" s="22">
        <f t="shared" si="1"/>
        <v>44047</v>
      </c>
      <c r="CY15" s="22">
        <f t="shared" si="1"/>
        <v>44048</v>
      </c>
      <c r="CZ15" s="22">
        <f t="shared" si="1"/>
        <v>44049</v>
      </c>
      <c r="DA15" s="22">
        <f t="shared" si="1"/>
        <v>44050</v>
      </c>
      <c r="DB15" s="22">
        <f t="shared" si="1"/>
        <v>44051</v>
      </c>
      <c r="DC15" s="22">
        <f t="shared" si="1"/>
        <v>44052</v>
      </c>
      <c r="DD15" s="22">
        <f t="shared" si="1"/>
        <v>44053</v>
      </c>
      <c r="DE15" s="22">
        <f t="shared" si="1"/>
        <v>44054</v>
      </c>
      <c r="DF15" s="22">
        <f t="shared" si="1"/>
        <v>44055</v>
      </c>
      <c r="DG15" s="22">
        <f t="shared" si="1"/>
        <v>44056</v>
      </c>
      <c r="DH15" s="22">
        <f t="shared" si="1"/>
        <v>44057</v>
      </c>
      <c r="DI15" s="22">
        <f t="shared" si="1"/>
        <v>44058</v>
      </c>
      <c r="DJ15" s="22">
        <f t="shared" si="1"/>
        <v>44059</v>
      </c>
      <c r="DK15" s="22">
        <f t="shared" si="1"/>
        <v>44060</v>
      </c>
      <c r="DL15" s="22">
        <f t="shared" si="1"/>
        <v>44061</v>
      </c>
      <c r="DM15" s="22">
        <f t="shared" si="1"/>
        <v>44062</v>
      </c>
      <c r="DN15" s="22">
        <f t="shared" si="1"/>
        <v>44063</v>
      </c>
      <c r="DO15" s="22">
        <f t="shared" si="1"/>
        <v>44064</v>
      </c>
      <c r="DP15" s="22">
        <f t="shared" si="1"/>
        <v>44065</v>
      </c>
      <c r="DQ15" s="22">
        <f t="shared" si="1"/>
        <v>44066</v>
      </c>
      <c r="DR15" s="22">
        <f t="shared" si="1"/>
        <v>44067</v>
      </c>
      <c r="DS15" s="22">
        <f t="shared" si="1"/>
        <v>44068</v>
      </c>
      <c r="DT15" s="22">
        <f t="shared" si="1"/>
        <v>44069</v>
      </c>
      <c r="DU15" s="22">
        <f t="shared" si="1"/>
        <v>44070</v>
      </c>
      <c r="DV15" s="22">
        <f t="shared" si="1"/>
        <v>44071</v>
      </c>
      <c r="DW15" s="22">
        <f t="shared" si="1"/>
        <v>44072</v>
      </c>
      <c r="DX15" s="22">
        <f t="shared" si="1"/>
        <v>44073</v>
      </c>
      <c r="DY15" s="22">
        <f t="shared" si="1"/>
        <v>44074</v>
      </c>
      <c r="DZ15" s="22">
        <f t="shared" si="1"/>
        <v>44075</v>
      </c>
      <c r="EA15" s="22">
        <f t="shared" si="1"/>
        <v>44076</v>
      </c>
      <c r="EB15" s="22">
        <f t="shared" si="1"/>
        <v>44077</v>
      </c>
      <c r="EC15" s="22">
        <f t="shared" si="1"/>
        <v>44078</v>
      </c>
      <c r="ED15" s="22">
        <f t="shared" si="1"/>
        <v>44079</v>
      </c>
      <c r="EE15" s="22">
        <f t="shared" si="1"/>
        <v>44080</v>
      </c>
      <c r="EF15" s="22">
        <f t="shared" si="1"/>
        <v>44081</v>
      </c>
      <c r="EG15" s="22">
        <f t="shared" ref="EG15:GR15" si="2">EF15+1</f>
        <v>44082</v>
      </c>
      <c r="EH15" s="22">
        <f t="shared" si="2"/>
        <v>44083</v>
      </c>
      <c r="EI15" s="22">
        <f t="shared" si="2"/>
        <v>44084</v>
      </c>
      <c r="EJ15" s="22">
        <f t="shared" si="2"/>
        <v>44085</v>
      </c>
      <c r="EK15" s="22">
        <f t="shared" si="2"/>
        <v>44086</v>
      </c>
      <c r="EL15" s="22">
        <f t="shared" si="2"/>
        <v>44087</v>
      </c>
      <c r="EM15" s="22">
        <f t="shared" si="2"/>
        <v>44088</v>
      </c>
      <c r="EN15" s="22">
        <f t="shared" si="2"/>
        <v>44089</v>
      </c>
      <c r="EO15" s="22">
        <f t="shared" si="2"/>
        <v>44090</v>
      </c>
      <c r="EP15" s="22">
        <f t="shared" si="2"/>
        <v>44091</v>
      </c>
      <c r="EQ15" s="22">
        <f t="shared" si="2"/>
        <v>44092</v>
      </c>
      <c r="ER15" s="22">
        <f t="shared" si="2"/>
        <v>44093</v>
      </c>
      <c r="ES15" s="22">
        <f t="shared" si="2"/>
        <v>44094</v>
      </c>
      <c r="ET15" s="22">
        <f t="shared" si="2"/>
        <v>44095</v>
      </c>
      <c r="EU15" s="22">
        <f t="shared" si="2"/>
        <v>44096</v>
      </c>
      <c r="EV15" s="22">
        <f t="shared" si="2"/>
        <v>44097</v>
      </c>
      <c r="EW15" s="22">
        <f t="shared" si="2"/>
        <v>44098</v>
      </c>
      <c r="EX15" s="22">
        <f t="shared" si="2"/>
        <v>44099</v>
      </c>
      <c r="EY15" s="22">
        <f t="shared" si="2"/>
        <v>44100</v>
      </c>
      <c r="EZ15" s="22">
        <f t="shared" si="2"/>
        <v>44101</v>
      </c>
      <c r="FA15" s="22">
        <f t="shared" si="2"/>
        <v>44102</v>
      </c>
      <c r="FB15" s="22">
        <f t="shared" si="2"/>
        <v>44103</v>
      </c>
      <c r="FC15" s="22">
        <f t="shared" si="2"/>
        <v>44104</v>
      </c>
      <c r="FD15" s="22">
        <f t="shared" si="2"/>
        <v>44105</v>
      </c>
      <c r="FE15" s="22">
        <f t="shared" si="2"/>
        <v>44106</v>
      </c>
      <c r="FF15" s="22">
        <f t="shared" si="2"/>
        <v>44107</v>
      </c>
      <c r="FG15" s="22">
        <f t="shared" si="2"/>
        <v>44108</v>
      </c>
      <c r="FH15" s="22">
        <f t="shared" si="2"/>
        <v>44109</v>
      </c>
      <c r="FI15" s="22">
        <f t="shared" si="2"/>
        <v>44110</v>
      </c>
      <c r="FJ15" s="22">
        <f t="shared" si="2"/>
        <v>44111</v>
      </c>
      <c r="FK15" s="22">
        <f t="shared" si="2"/>
        <v>44112</v>
      </c>
      <c r="FL15" s="22">
        <f t="shared" si="2"/>
        <v>44113</v>
      </c>
      <c r="FM15" s="22">
        <f t="shared" si="2"/>
        <v>44114</v>
      </c>
      <c r="FN15" s="22">
        <f t="shared" si="2"/>
        <v>44115</v>
      </c>
      <c r="FO15" s="22">
        <f t="shared" si="2"/>
        <v>44116</v>
      </c>
      <c r="FP15" s="22">
        <f t="shared" si="2"/>
        <v>44117</v>
      </c>
      <c r="FQ15" s="22">
        <f t="shared" si="2"/>
        <v>44118</v>
      </c>
      <c r="FR15" s="22">
        <f t="shared" si="2"/>
        <v>44119</v>
      </c>
      <c r="FS15" s="22">
        <f t="shared" si="2"/>
        <v>44120</v>
      </c>
      <c r="FT15" s="22">
        <f t="shared" si="2"/>
        <v>44121</v>
      </c>
      <c r="FU15" s="22">
        <f t="shared" si="2"/>
        <v>44122</v>
      </c>
      <c r="FV15" s="22">
        <f t="shared" si="2"/>
        <v>44123</v>
      </c>
      <c r="FW15" s="22">
        <f t="shared" si="2"/>
        <v>44124</v>
      </c>
      <c r="FX15" s="22">
        <f t="shared" si="2"/>
        <v>44125</v>
      </c>
      <c r="FY15" s="22">
        <f t="shared" si="2"/>
        <v>44126</v>
      </c>
      <c r="FZ15" s="22">
        <f t="shared" si="2"/>
        <v>44127</v>
      </c>
      <c r="GA15" s="22">
        <f t="shared" si="2"/>
        <v>44128</v>
      </c>
      <c r="GB15" s="22">
        <f t="shared" si="2"/>
        <v>44129</v>
      </c>
      <c r="GC15" s="22">
        <f t="shared" si="2"/>
        <v>44130</v>
      </c>
      <c r="GD15" s="22">
        <f t="shared" si="2"/>
        <v>44131</v>
      </c>
      <c r="GE15" s="22">
        <f t="shared" si="2"/>
        <v>44132</v>
      </c>
      <c r="GF15" s="22">
        <f t="shared" si="2"/>
        <v>44133</v>
      </c>
      <c r="GG15" s="22">
        <f t="shared" si="2"/>
        <v>44134</v>
      </c>
      <c r="GH15" s="22">
        <f t="shared" si="2"/>
        <v>44135</v>
      </c>
      <c r="GI15" s="22">
        <f t="shared" si="2"/>
        <v>44136</v>
      </c>
      <c r="GJ15" s="22">
        <f t="shared" si="2"/>
        <v>44137</v>
      </c>
      <c r="GK15" s="22">
        <f t="shared" si="2"/>
        <v>44138</v>
      </c>
      <c r="GL15" s="22">
        <f t="shared" si="2"/>
        <v>44139</v>
      </c>
      <c r="GM15" s="22">
        <f t="shared" si="2"/>
        <v>44140</v>
      </c>
      <c r="GN15" s="22">
        <f t="shared" si="2"/>
        <v>44141</v>
      </c>
      <c r="GO15" s="22">
        <f t="shared" si="2"/>
        <v>44142</v>
      </c>
      <c r="GP15" s="22">
        <f t="shared" si="2"/>
        <v>44143</v>
      </c>
      <c r="GQ15" s="22">
        <f t="shared" si="2"/>
        <v>44144</v>
      </c>
      <c r="GR15" s="22">
        <f t="shared" si="2"/>
        <v>44145</v>
      </c>
      <c r="GS15" s="22">
        <f t="shared" ref="GS15:JD15" si="3">GR15+1</f>
        <v>44146</v>
      </c>
      <c r="GT15" s="22">
        <f t="shared" si="3"/>
        <v>44147</v>
      </c>
      <c r="GU15" s="22">
        <f t="shared" si="3"/>
        <v>44148</v>
      </c>
      <c r="GV15" s="22">
        <f t="shared" si="3"/>
        <v>44149</v>
      </c>
      <c r="GW15" s="22">
        <f t="shared" si="3"/>
        <v>44150</v>
      </c>
      <c r="GX15" s="22">
        <f t="shared" si="3"/>
        <v>44151</v>
      </c>
      <c r="GY15" s="22">
        <f t="shared" si="3"/>
        <v>44152</v>
      </c>
      <c r="GZ15" s="22">
        <f t="shared" si="3"/>
        <v>44153</v>
      </c>
      <c r="HA15" s="22">
        <f t="shared" si="3"/>
        <v>44154</v>
      </c>
      <c r="HB15" s="22">
        <f t="shared" si="3"/>
        <v>44155</v>
      </c>
      <c r="HC15" s="22">
        <f t="shared" si="3"/>
        <v>44156</v>
      </c>
      <c r="HD15" s="22">
        <f t="shared" si="3"/>
        <v>44157</v>
      </c>
      <c r="HE15" s="22">
        <f t="shared" si="3"/>
        <v>44158</v>
      </c>
      <c r="HF15" s="22">
        <f t="shared" si="3"/>
        <v>44159</v>
      </c>
      <c r="HG15" s="22">
        <f t="shared" si="3"/>
        <v>44160</v>
      </c>
      <c r="HH15" s="22">
        <f t="shared" si="3"/>
        <v>44161</v>
      </c>
      <c r="HI15" s="22">
        <f t="shared" si="3"/>
        <v>44162</v>
      </c>
      <c r="HJ15" s="22">
        <f t="shared" si="3"/>
        <v>44163</v>
      </c>
      <c r="HK15" s="22">
        <f t="shared" si="3"/>
        <v>44164</v>
      </c>
      <c r="HL15" s="22">
        <f t="shared" si="3"/>
        <v>44165</v>
      </c>
      <c r="HM15" s="22">
        <f t="shared" si="3"/>
        <v>44166</v>
      </c>
      <c r="HN15" s="22">
        <f t="shared" si="3"/>
        <v>44167</v>
      </c>
      <c r="HO15" s="22">
        <f t="shared" si="3"/>
        <v>44168</v>
      </c>
      <c r="HP15" s="22">
        <f t="shared" si="3"/>
        <v>44169</v>
      </c>
      <c r="HQ15" s="22">
        <f t="shared" si="3"/>
        <v>44170</v>
      </c>
      <c r="HR15" s="22">
        <f t="shared" si="3"/>
        <v>44171</v>
      </c>
      <c r="HS15" s="22">
        <f t="shared" si="3"/>
        <v>44172</v>
      </c>
      <c r="HT15" s="22">
        <f t="shared" si="3"/>
        <v>44173</v>
      </c>
      <c r="HU15" s="22">
        <f t="shared" si="3"/>
        <v>44174</v>
      </c>
      <c r="HV15" s="22">
        <f t="shared" si="3"/>
        <v>44175</v>
      </c>
      <c r="HW15" s="22">
        <f t="shared" si="3"/>
        <v>44176</v>
      </c>
      <c r="HX15" s="22">
        <f t="shared" si="3"/>
        <v>44177</v>
      </c>
      <c r="HY15" s="22">
        <f t="shared" si="3"/>
        <v>44178</v>
      </c>
      <c r="HZ15" s="22">
        <f t="shared" si="3"/>
        <v>44179</v>
      </c>
      <c r="IA15" s="22">
        <f t="shared" si="3"/>
        <v>44180</v>
      </c>
      <c r="IB15" s="22">
        <f t="shared" si="3"/>
        <v>44181</v>
      </c>
      <c r="IC15" s="22">
        <f t="shared" si="3"/>
        <v>44182</v>
      </c>
      <c r="ID15" s="22">
        <f t="shared" si="3"/>
        <v>44183</v>
      </c>
      <c r="IE15" s="22">
        <f t="shared" si="3"/>
        <v>44184</v>
      </c>
      <c r="IF15" s="22">
        <f t="shared" si="3"/>
        <v>44185</v>
      </c>
      <c r="IG15" s="22">
        <f t="shared" si="3"/>
        <v>44186</v>
      </c>
      <c r="IH15" s="22">
        <f t="shared" si="3"/>
        <v>44187</v>
      </c>
      <c r="II15" s="22">
        <f t="shared" si="3"/>
        <v>44188</v>
      </c>
      <c r="IJ15" s="22">
        <f t="shared" si="3"/>
        <v>44189</v>
      </c>
      <c r="IK15" s="22">
        <f t="shared" si="3"/>
        <v>44190</v>
      </c>
      <c r="IL15" s="22">
        <f t="shared" si="3"/>
        <v>44191</v>
      </c>
      <c r="IM15" s="22">
        <f t="shared" si="3"/>
        <v>44192</v>
      </c>
      <c r="IN15" s="22">
        <f t="shared" si="3"/>
        <v>44193</v>
      </c>
      <c r="IO15" s="22">
        <f t="shared" si="3"/>
        <v>44194</v>
      </c>
      <c r="IP15" s="22">
        <f t="shared" si="3"/>
        <v>44195</v>
      </c>
      <c r="IQ15" s="22">
        <f t="shared" si="3"/>
        <v>44196</v>
      </c>
      <c r="IR15" s="22">
        <f t="shared" si="3"/>
        <v>44197</v>
      </c>
      <c r="IS15" s="22">
        <f t="shared" si="3"/>
        <v>44198</v>
      </c>
      <c r="IT15" s="22">
        <f t="shared" si="3"/>
        <v>44199</v>
      </c>
      <c r="IU15" s="22">
        <f t="shared" si="3"/>
        <v>44200</v>
      </c>
      <c r="IV15" s="22">
        <f t="shared" si="3"/>
        <v>44201</v>
      </c>
      <c r="IW15" s="22">
        <f t="shared" si="3"/>
        <v>44202</v>
      </c>
      <c r="IX15" s="22">
        <f t="shared" si="3"/>
        <v>44203</v>
      </c>
      <c r="IY15" s="22">
        <f t="shared" si="3"/>
        <v>44204</v>
      </c>
      <c r="IZ15" s="22">
        <f t="shared" si="3"/>
        <v>44205</v>
      </c>
      <c r="JA15" s="22">
        <f t="shared" si="3"/>
        <v>44206</v>
      </c>
      <c r="JB15" s="22">
        <f t="shared" si="3"/>
        <v>44207</v>
      </c>
      <c r="JC15" s="22">
        <f t="shared" si="3"/>
        <v>44208</v>
      </c>
      <c r="JD15" s="22">
        <f t="shared" si="3"/>
        <v>44209</v>
      </c>
      <c r="JE15" s="22">
        <f t="shared" ref="JE15:LP15" si="4">JD15+1</f>
        <v>44210</v>
      </c>
      <c r="JF15" s="22">
        <f t="shared" si="4"/>
        <v>44211</v>
      </c>
      <c r="JG15" s="22">
        <f t="shared" si="4"/>
        <v>44212</v>
      </c>
      <c r="JH15" s="22">
        <f t="shared" si="4"/>
        <v>44213</v>
      </c>
      <c r="JI15" s="22">
        <f t="shared" si="4"/>
        <v>44214</v>
      </c>
      <c r="JJ15" s="22">
        <f t="shared" si="4"/>
        <v>44215</v>
      </c>
      <c r="JK15" s="22">
        <f t="shared" si="4"/>
        <v>44216</v>
      </c>
      <c r="JL15" s="22">
        <f t="shared" si="4"/>
        <v>44217</v>
      </c>
      <c r="JM15" s="22">
        <f t="shared" si="4"/>
        <v>44218</v>
      </c>
      <c r="JN15" s="22">
        <f t="shared" si="4"/>
        <v>44219</v>
      </c>
      <c r="JO15" s="22">
        <f t="shared" si="4"/>
        <v>44220</v>
      </c>
      <c r="JP15" s="22">
        <f t="shared" si="4"/>
        <v>44221</v>
      </c>
      <c r="JQ15" s="22">
        <f t="shared" si="4"/>
        <v>44222</v>
      </c>
      <c r="JR15" s="22">
        <f t="shared" si="4"/>
        <v>44223</v>
      </c>
      <c r="JS15" s="22">
        <f t="shared" si="4"/>
        <v>44224</v>
      </c>
      <c r="JT15" s="22">
        <f t="shared" si="4"/>
        <v>44225</v>
      </c>
      <c r="JU15" s="22">
        <f t="shared" si="4"/>
        <v>44226</v>
      </c>
      <c r="JV15" s="22">
        <f t="shared" si="4"/>
        <v>44227</v>
      </c>
      <c r="JW15" s="22">
        <f t="shared" si="4"/>
        <v>44228</v>
      </c>
      <c r="JX15" s="22">
        <f t="shared" si="4"/>
        <v>44229</v>
      </c>
      <c r="JY15" s="22">
        <f t="shared" si="4"/>
        <v>44230</v>
      </c>
      <c r="JZ15" s="22">
        <f t="shared" si="4"/>
        <v>44231</v>
      </c>
      <c r="KA15" s="22">
        <f t="shared" si="4"/>
        <v>44232</v>
      </c>
      <c r="KB15" s="22">
        <f t="shared" si="4"/>
        <v>44233</v>
      </c>
      <c r="KC15" s="22">
        <f t="shared" si="4"/>
        <v>44234</v>
      </c>
      <c r="KD15" s="22">
        <f t="shared" si="4"/>
        <v>44235</v>
      </c>
      <c r="KE15" s="22">
        <f t="shared" si="4"/>
        <v>44236</v>
      </c>
      <c r="KF15" s="22">
        <f t="shared" si="4"/>
        <v>44237</v>
      </c>
      <c r="KG15" s="22">
        <f t="shared" si="4"/>
        <v>44238</v>
      </c>
      <c r="KH15" s="22">
        <f t="shared" si="4"/>
        <v>44239</v>
      </c>
      <c r="KI15" s="22">
        <f t="shared" si="4"/>
        <v>44240</v>
      </c>
      <c r="KJ15" s="22">
        <f t="shared" si="4"/>
        <v>44241</v>
      </c>
      <c r="KK15" s="22">
        <f t="shared" si="4"/>
        <v>44242</v>
      </c>
      <c r="KL15" s="22">
        <f t="shared" si="4"/>
        <v>44243</v>
      </c>
      <c r="KM15" s="22">
        <f t="shared" si="4"/>
        <v>44244</v>
      </c>
      <c r="KN15" s="22">
        <f t="shared" si="4"/>
        <v>44245</v>
      </c>
      <c r="KO15" s="22">
        <f t="shared" si="4"/>
        <v>44246</v>
      </c>
      <c r="KP15" s="22">
        <f t="shared" si="4"/>
        <v>44247</v>
      </c>
      <c r="KQ15" s="22">
        <f t="shared" si="4"/>
        <v>44248</v>
      </c>
      <c r="KR15" s="22">
        <f t="shared" si="4"/>
        <v>44249</v>
      </c>
      <c r="KS15" s="22">
        <f t="shared" si="4"/>
        <v>44250</v>
      </c>
      <c r="KT15" s="22">
        <f t="shared" si="4"/>
        <v>44251</v>
      </c>
      <c r="KU15" s="22">
        <f t="shared" si="4"/>
        <v>44252</v>
      </c>
      <c r="KV15" s="22">
        <f t="shared" si="4"/>
        <v>44253</v>
      </c>
      <c r="KW15" s="22">
        <f t="shared" si="4"/>
        <v>44254</v>
      </c>
      <c r="KX15" s="22">
        <f t="shared" si="4"/>
        <v>44255</v>
      </c>
      <c r="KY15" s="22">
        <f t="shared" si="4"/>
        <v>44256</v>
      </c>
      <c r="KZ15" s="22">
        <f t="shared" si="4"/>
        <v>44257</v>
      </c>
      <c r="LA15" s="22">
        <f t="shared" si="4"/>
        <v>44258</v>
      </c>
      <c r="LB15" s="22">
        <f t="shared" si="4"/>
        <v>44259</v>
      </c>
      <c r="LC15" s="22">
        <f t="shared" si="4"/>
        <v>44260</v>
      </c>
      <c r="LD15" s="22">
        <f t="shared" si="4"/>
        <v>44261</v>
      </c>
      <c r="LE15" s="22">
        <f t="shared" si="4"/>
        <v>44262</v>
      </c>
      <c r="LF15" s="22">
        <f t="shared" si="4"/>
        <v>44263</v>
      </c>
      <c r="LG15" s="22">
        <f t="shared" si="4"/>
        <v>44264</v>
      </c>
      <c r="LH15" s="22">
        <f t="shared" si="4"/>
        <v>44265</v>
      </c>
      <c r="LI15" s="22">
        <f t="shared" si="4"/>
        <v>44266</v>
      </c>
      <c r="LJ15" s="22">
        <f t="shared" si="4"/>
        <v>44267</v>
      </c>
      <c r="LK15" s="22">
        <f t="shared" si="4"/>
        <v>44268</v>
      </c>
      <c r="LL15" s="22">
        <f t="shared" si="4"/>
        <v>44269</v>
      </c>
      <c r="LM15" s="22">
        <f t="shared" si="4"/>
        <v>44270</v>
      </c>
      <c r="LN15" s="22">
        <f t="shared" si="4"/>
        <v>44271</v>
      </c>
      <c r="LO15" s="22">
        <f t="shared" si="4"/>
        <v>44272</v>
      </c>
      <c r="LP15" s="22">
        <f t="shared" si="4"/>
        <v>44273</v>
      </c>
      <c r="LQ15" s="22">
        <f t="shared" ref="LQ15:OB15" si="5">LP15+1</f>
        <v>44274</v>
      </c>
      <c r="LR15" s="22">
        <f t="shared" si="5"/>
        <v>44275</v>
      </c>
      <c r="LS15" s="22">
        <f t="shared" si="5"/>
        <v>44276</v>
      </c>
      <c r="LT15" s="22">
        <f t="shared" si="5"/>
        <v>44277</v>
      </c>
      <c r="LU15" s="22">
        <f t="shared" si="5"/>
        <v>44278</v>
      </c>
      <c r="LV15" s="22">
        <f t="shared" si="5"/>
        <v>44279</v>
      </c>
      <c r="LW15" s="22">
        <f t="shared" si="5"/>
        <v>44280</v>
      </c>
      <c r="LX15" s="22">
        <f t="shared" si="5"/>
        <v>44281</v>
      </c>
      <c r="LY15" s="22">
        <f t="shared" si="5"/>
        <v>44282</v>
      </c>
      <c r="LZ15" s="22">
        <f t="shared" si="5"/>
        <v>44283</v>
      </c>
      <c r="MA15" s="22">
        <f t="shared" si="5"/>
        <v>44284</v>
      </c>
      <c r="MB15" s="22">
        <f t="shared" si="5"/>
        <v>44285</v>
      </c>
      <c r="MC15" s="22">
        <f t="shared" si="5"/>
        <v>44286</v>
      </c>
      <c r="MD15" s="22">
        <f t="shared" si="5"/>
        <v>44287</v>
      </c>
      <c r="ME15" s="22">
        <f t="shared" si="5"/>
        <v>44288</v>
      </c>
      <c r="MF15" s="22">
        <f t="shared" si="5"/>
        <v>44289</v>
      </c>
      <c r="MG15" s="22">
        <f t="shared" si="5"/>
        <v>44290</v>
      </c>
      <c r="MH15" s="22">
        <f t="shared" si="5"/>
        <v>44291</v>
      </c>
      <c r="MI15" s="22">
        <f t="shared" si="5"/>
        <v>44292</v>
      </c>
      <c r="MJ15" s="22">
        <f t="shared" si="5"/>
        <v>44293</v>
      </c>
      <c r="MK15" s="22">
        <f t="shared" si="5"/>
        <v>44294</v>
      </c>
      <c r="ML15" s="22">
        <f t="shared" si="5"/>
        <v>44295</v>
      </c>
      <c r="MM15" s="22">
        <f t="shared" si="5"/>
        <v>44296</v>
      </c>
      <c r="MN15" s="22">
        <f t="shared" si="5"/>
        <v>44297</v>
      </c>
      <c r="MO15" s="22">
        <f t="shared" si="5"/>
        <v>44298</v>
      </c>
      <c r="MP15" s="22">
        <f t="shared" si="5"/>
        <v>44299</v>
      </c>
      <c r="MQ15" s="22">
        <f t="shared" si="5"/>
        <v>44300</v>
      </c>
      <c r="MR15" s="22">
        <f t="shared" si="5"/>
        <v>44301</v>
      </c>
      <c r="MS15" s="22">
        <f t="shared" si="5"/>
        <v>44302</v>
      </c>
      <c r="MT15" s="22">
        <f t="shared" si="5"/>
        <v>44303</v>
      </c>
      <c r="MU15" s="22">
        <f t="shared" si="5"/>
        <v>44304</v>
      </c>
      <c r="MV15" s="22">
        <f t="shared" si="5"/>
        <v>44305</v>
      </c>
      <c r="MW15" s="22">
        <f t="shared" si="5"/>
        <v>44306</v>
      </c>
      <c r="MX15" s="22">
        <f t="shared" si="5"/>
        <v>44307</v>
      </c>
      <c r="MY15" s="22">
        <f t="shared" si="5"/>
        <v>44308</v>
      </c>
      <c r="MZ15" s="22">
        <f t="shared" si="5"/>
        <v>44309</v>
      </c>
      <c r="NA15" s="22">
        <f t="shared" si="5"/>
        <v>44310</v>
      </c>
      <c r="NB15" s="22">
        <f t="shared" si="5"/>
        <v>44311</v>
      </c>
      <c r="NC15" s="22">
        <f t="shared" si="5"/>
        <v>44312</v>
      </c>
      <c r="ND15" s="22">
        <f t="shared" si="5"/>
        <v>44313</v>
      </c>
      <c r="NE15" s="22">
        <f t="shared" si="5"/>
        <v>44314</v>
      </c>
      <c r="NF15" s="22">
        <f t="shared" si="5"/>
        <v>44315</v>
      </c>
      <c r="NG15" s="22">
        <f t="shared" si="5"/>
        <v>44316</v>
      </c>
      <c r="NH15" s="22">
        <f t="shared" si="5"/>
        <v>44317</v>
      </c>
      <c r="NI15" s="22">
        <f t="shared" si="5"/>
        <v>44318</v>
      </c>
      <c r="NJ15" s="22">
        <f t="shared" si="5"/>
        <v>44319</v>
      </c>
      <c r="NK15" s="22">
        <f t="shared" si="5"/>
        <v>44320</v>
      </c>
      <c r="NL15" s="22">
        <f t="shared" si="5"/>
        <v>44321</v>
      </c>
      <c r="NM15" s="22">
        <f t="shared" si="5"/>
        <v>44322</v>
      </c>
      <c r="NN15" s="22">
        <f t="shared" si="5"/>
        <v>44323</v>
      </c>
      <c r="NO15" s="22">
        <f t="shared" si="5"/>
        <v>44324</v>
      </c>
      <c r="NP15" s="22">
        <f t="shared" si="5"/>
        <v>44325</v>
      </c>
      <c r="NQ15" s="22">
        <f t="shared" si="5"/>
        <v>44326</v>
      </c>
      <c r="NR15" s="22">
        <f t="shared" si="5"/>
        <v>44327</v>
      </c>
      <c r="NS15" s="22">
        <f t="shared" si="5"/>
        <v>44328</v>
      </c>
      <c r="NT15" s="22">
        <f t="shared" si="5"/>
        <v>44329</v>
      </c>
      <c r="NU15" s="22">
        <f t="shared" si="5"/>
        <v>44330</v>
      </c>
      <c r="NV15" s="22">
        <f t="shared" si="5"/>
        <v>44331</v>
      </c>
      <c r="NW15" s="22">
        <f t="shared" si="5"/>
        <v>44332</v>
      </c>
      <c r="NX15" s="22">
        <f t="shared" si="5"/>
        <v>44333</v>
      </c>
      <c r="NY15" s="22">
        <f t="shared" si="5"/>
        <v>44334</v>
      </c>
      <c r="NZ15" s="22">
        <f t="shared" si="5"/>
        <v>44335</v>
      </c>
      <c r="OA15" s="22">
        <f t="shared" si="5"/>
        <v>44336</v>
      </c>
      <c r="OB15" s="22">
        <f t="shared" si="5"/>
        <v>44337</v>
      </c>
      <c r="OC15" s="22">
        <f t="shared" ref="OC15:PT15" si="6">OB15+1</f>
        <v>44338</v>
      </c>
      <c r="OD15" s="22">
        <f t="shared" si="6"/>
        <v>44339</v>
      </c>
      <c r="OE15" s="22">
        <f t="shared" si="6"/>
        <v>44340</v>
      </c>
      <c r="OF15" s="22">
        <f t="shared" si="6"/>
        <v>44341</v>
      </c>
      <c r="OG15" s="22">
        <f t="shared" si="6"/>
        <v>44342</v>
      </c>
      <c r="OH15" s="22">
        <f t="shared" si="6"/>
        <v>44343</v>
      </c>
      <c r="OI15" s="22">
        <f t="shared" si="6"/>
        <v>44344</v>
      </c>
      <c r="OJ15" s="22">
        <f t="shared" si="6"/>
        <v>44345</v>
      </c>
      <c r="OK15" s="22">
        <f t="shared" si="6"/>
        <v>44346</v>
      </c>
      <c r="OL15" s="22">
        <f t="shared" si="6"/>
        <v>44347</v>
      </c>
      <c r="OM15" s="22">
        <f t="shared" si="6"/>
        <v>44348</v>
      </c>
      <c r="ON15" s="22">
        <f t="shared" si="6"/>
        <v>44349</v>
      </c>
      <c r="OO15" s="22">
        <f t="shared" si="6"/>
        <v>44350</v>
      </c>
      <c r="OP15" s="22">
        <f t="shared" si="6"/>
        <v>44351</v>
      </c>
      <c r="OQ15" s="22">
        <f t="shared" si="6"/>
        <v>44352</v>
      </c>
      <c r="OR15" s="22">
        <f t="shared" si="6"/>
        <v>44353</v>
      </c>
      <c r="OS15" s="22">
        <f t="shared" si="6"/>
        <v>44354</v>
      </c>
      <c r="OT15" s="22">
        <f t="shared" si="6"/>
        <v>44355</v>
      </c>
      <c r="OU15" s="22">
        <f t="shared" si="6"/>
        <v>44356</v>
      </c>
      <c r="OV15" s="22">
        <f t="shared" si="6"/>
        <v>44357</v>
      </c>
      <c r="OW15" s="22">
        <f t="shared" si="6"/>
        <v>44358</v>
      </c>
      <c r="OX15" s="22">
        <f t="shared" si="6"/>
        <v>44359</v>
      </c>
      <c r="OY15" s="22">
        <f t="shared" si="6"/>
        <v>44360</v>
      </c>
      <c r="OZ15" s="22">
        <f t="shared" si="6"/>
        <v>44361</v>
      </c>
      <c r="PA15" s="22">
        <f t="shared" si="6"/>
        <v>44362</v>
      </c>
      <c r="PB15" s="22">
        <f t="shared" si="6"/>
        <v>44363</v>
      </c>
      <c r="PC15" s="22">
        <f t="shared" si="6"/>
        <v>44364</v>
      </c>
      <c r="PD15" s="22">
        <f t="shared" si="6"/>
        <v>44365</v>
      </c>
      <c r="PE15" s="22">
        <f t="shared" si="6"/>
        <v>44366</v>
      </c>
      <c r="PF15" s="22">
        <f t="shared" si="6"/>
        <v>44367</v>
      </c>
      <c r="PG15" s="22">
        <f t="shared" si="6"/>
        <v>44368</v>
      </c>
      <c r="PH15" s="22">
        <f t="shared" si="6"/>
        <v>44369</v>
      </c>
      <c r="PI15" s="22">
        <f t="shared" si="6"/>
        <v>44370</v>
      </c>
      <c r="PJ15" s="22">
        <f t="shared" si="6"/>
        <v>44371</v>
      </c>
      <c r="PK15" s="22">
        <f t="shared" si="6"/>
        <v>44372</v>
      </c>
      <c r="PL15" s="22">
        <f t="shared" si="6"/>
        <v>44373</v>
      </c>
      <c r="PM15" s="22">
        <f t="shared" si="6"/>
        <v>44374</v>
      </c>
      <c r="PN15" s="22">
        <f t="shared" si="6"/>
        <v>44375</v>
      </c>
      <c r="PO15" s="22">
        <f t="shared" si="6"/>
        <v>44376</v>
      </c>
      <c r="PP15" s="22">
        <f t="shared" si="6"/>
        <v>44377</v>
      </c>
      <c r="PQ15" s="22">
        <f t="shared" si="6"/>
        <v>44378</v>
      </c>
      <c r="PR15" s="22">
        <f t="shared" si="6"/>
        <v>44379</v>
      </c>
      <c r="PS15" s="22">
        <f t="shared" si="6"/>
        <v>44380</v>
      </c>
      <c r="PT15" s="22">
        <f t="shared" si="6"/>
        <v>44381</v>
      </c>
    </row>
    <row r="16" spans="1:436" x14ac:dyDescent="0.35">
      <c r="A16" t="s">
        <v>35</v>
      </c>
      <c r="B16" t="s">
        <v>5</v>
      </c>
      <c r="C16" t="s">
        <v>36</v>
      </c>
      <c r="D16" s="12">
        <v>43961</v>
      </c>
      <c r="E16" s="12">
        <v>43976</v>
      </c>
      <c r="F16">
        <v>15</v>
      </c>
      <c r="L16" s="43"/>
      <c r="M16" s="43"/>
      <c r="N16" s="43"/>
      <c r="O16" s="43"/>
      <c r="R16" s="43"/>
    </row>
    <row r="17" spans="1:25" x14ac:dyDescent="0.35">
      <c r="A17" t="s">
        <v>35</v>
      </c>
      <c r="B17" t="s">
        <v>5</v>
      </c>
      <c r="C17" t="s">
        <v>37</v>
      </c>
      <c r="D17" s="12">
        <v>43961</v>
      </c>
      <c r="E17" s="12">
        <v>43976</v>
      </c>
      <c r="F17">
        <v>15</v>
      </c>
      <c r="S17" s="43"/>
      <c r="T17" s="43"/>
      <c r="U17" s="43"/>
      <c r="V17" s="43"/>
      <c r="Y17" s="43"/>
    </row>
    <row r="18" spans="1:25" x14ac:dyDescent="0.35">
      <c r="A18" t="s">
        <v>35</v>
      </c>
      <c r="B18" t="s">
        <v>5</v>
      </c>
      <c r="C18" t="s">
        <v>38</v>
      </c>
      <c r="D18" s="12">
        <v>43961</v>
      </c>
      <c r="E18" s="12">
        <v>43976</v>
      </c>
      <c r="F18">
        <v>15</v>
      </c>
    </row>
    <row r="19" spans="1:25" x14ac:dyDescent="0.35">
      <c r="A19" t="s">
        <v>35</v>
      </c>
      <c r="B19" t="s">
        <v>5</v>
      </c>
      <c r="C19" t="s">
        <v>39</v>
      </c>
      <c r="D19" s="12">
        <v>43961</v>
      </c>
      <c r="E19" s="12">
        <v>43976</v>
      </c>
      <c r="F19">
        <v>15</v>
      </c>
    </row>
    <row r="20" spans="1:25" x14ac:dyDescent="0.35">
      <c r="A20" t="s">
        <v>35</v>
      </c>
      <c r="B20" t="s">
        <v>5</v>
      </c>
      <c r="C20" t="s">
        <v>40</v>
      </c>
      <c r="D20" s="12">
        <v>43961</v>
      </c>
      <c r="E20" s="12">
        <v>43976</v>
      </c>
      <c r="F20">
        <v>15</v>
      </c>
    </row>
    <row r="21" spans="1:25" x14ac:dyDescent="0.35">
      <c r="A21" t="s">
        <v>35</v>
      </c>
      <c r="B21" t="s">
        <v>5</v>
      </c>
      <c r="C21" t="s">
        <v>41</v>
      </c>
      <c r="D21" s="12">
        <v>43961</v>
      </c>
      <c r="E21" s="12">
        <v>43976</v>
      </c>
      <c r="F21">
        <v>15</v>
      </c>
    </row>
    <row r="22" spans="1:25" x14ac:dyDescent="0.35">
      <c r="A22" t="s">
        <v>42</v>
      </c>
      <c r="B22" t="s">
        <v>5</v>
      </c>
      <c r="C22" t="s">
        <v>39</v>
      </c>
      <c r="D22" s="12">
        <v>43976</v>
      </c>
      <c r="E22" s="12">
        <v>43984</v>
      </c>
      <c r="F22">
        <v>8</v>
      </c>
    </row>
    <row r="23" spans="1:25" x14ac:dyDescent="0.35">
      <c r="A23" t="s">
        <v>42</v>
      </c>
      <c r="B23" t="s">
        <v>5</v>
      </c>
      <c r="C23" t="s">
        <v>40</v>
      </c>
      <c r="D23" s="12">
        <v>43976</v>
      </c>
      <c r="E23" s="12">
        <v>43984</v>
      </c>
      <c r="F23">
        <v>8</v>
      </c>
    </row>
    <row r="24" spans="1:25" x14ac:dyDescent="0.35">
      <c r="A24" t="s">
        <v>42</v>
      </c>
      <c r="B24" t="s">
        <v>5</v>
      </c>
      <c r="C24" t="s">
        <v>41</v>
      </c>
      <c r="D24" s="12">
        <v>43976</v>
      </c>
      <c r="E24" s="12">
        <v>43984</v>
      </c>
      <c r="F24">
        <v>8</v>
      </c>
    </row>
    <row r="25" spans="1:25" x14ac:dyDescent="0.35">
      <c r="A25" t="s">
        <v>42</v>
      </c>
      <c r="B25" t="s">
        <v>5</v>
      </c>
      <c r="C25" t="s">
        <v>44</v>
      </c>
      <c r="D25" s="12">
        <v>43976</v>
      </c>
      <c r="E25" s="12">
        <v>43984</v>
      </c>
      <c r="F25">
        <v>8</v>
      </c>
    </row>
    <row r="26" spans="1:25" x14ac:dyDescent="0.35">
      <c r="A26" t="s">
        <v>42</v>
      </c>
      <c r="B26" t="s">
        <v>5</v>
      </c>
      <c r="C26" t="s">
        <v>46</v>
      </c>
      <c r="D26" s="12">
        <v>43976</v>
      </c>
      <c r="E26" s="12">
        <v>43984</v>
      </c>
      <c r="F26">
        <v>8</v>
      </c>
    </row>
    <row r="27" spans="1:25" x14ac:dyDescent="0.35">
      <c r="A27" t="s">
        <v>42</v>
      </c>
      <c r="B27" t="s">
        <v>5</v>
      </c>
      <c r="C27" t="s">
        <v>48</v>
      </c>
      <c r="D27" s="12">
        <v>43976</v>
      </c>
      <c r="E27" s="12">
        <v>43984</v>
      </c>
      <c r="F27">
        <v>8</v>
      </c>
    </row>
    <row r="28" spans="1:25" x14ac:dyDescent="0.35">
      <c r="A28" t="s">
        <v>49</v>
      </c>
      <c r="B28" t="s">
        <v>9</v>
      </c>
      <c r="C28" t="s">
        <v>39</v>
      </c>
      <c r="D28" s="12">
        <v>43984</v>
      </c>
      <c r="E28" s="12">
        <v>43996</v>
      </c>
      <c r="F28">
        <v>12</v>
      </c>
    </row>
    <row r="29" spans="1:25" x14ac:dyDescent="0.35">
      <c r="A29" t="s">
        <v>49</v>
      </c>
      <c r="B29" t="s">
        <v>9</v>
      </c>
      <c r="C29" t="s">
        <v>40</v>
      </c>
      <c r="D29" s="12">
        <v>43984</v>
      </c>
      <c r="E29" s="12">
        <v>43996</v>
      </c>
      <c r="F29">
        <v>12</v>
      </c>
    </row>
    <row r="30" spans="1:25" x14ac:dyDescent="0.35">
      <c r="A30" t="s">
        <v>49</v>
      </c>
      <c r="B30" t="s">
        <v>9</v>
      </c>
      <c r="C30" t="s">
        <v>41</v>
      </c>
      <c r="D30" s="12">
        <v>43984</v>
      </c>
      <c r="E30" s="12">
        <v>43996</v>
      </c>
      <c r="F30">
        <v>12</v>
      </c>
    </row>
    <row r="31" spans="1:25" x14ac:dyDescent="0.35">
      <c r="A31" t="s">
        <v>49</v>
      </c>
      <c r="B31" t="s">
        <v>9</v>
      </c>
      <c r="C31" t="s">
        <v>50</v>
      </c>
      <c r="D31" s="12">
        <v>43984</v>
      </c>
      <c r="E31" s="12">
        <v>43996</v>
      </c>
      <c r="F31">
        <v>12</v>
      </c>
    </row>
    <row r="32" spans="1:25" x14ac:dyDescent="0.35">
      <c r="A32" t="s">
        <v>49</v>
      </c>
      <c r="B32" t="s">
        <v>9</v>
      </c>
      <c r="C32" t="s">
        <v>51</v>
      </c>
      <c r="D32" s="12">
        <v>43984</v>
      </c>
      <c r="E32" s="12">
        <v>43996</v>
      </c>
      <c r="F32">
        <v>12</v>
      </c>
    </row>
    <row r="33" spans="1:6" x14ac:dyDescent="0.35">
      <c r="A33" t="s">
        <v>34</v>
      </c>
      <c r="B33" t="s">
        <v>5</v>
      </c>
      <c r="C33" t="s">
        <v>20</v>
      </c>
      <c r="D33" s="12">
        <v>43952</v>
      </c>
      <c r="E33" s="12">
        <v>43953</v>
      </c>
      <c r="F33">
        <v>1</v>
      </c>
    </row>
    <row r="34" spans="1:6" x14ac:dyDescent="0.35">
      <c r="A34" t="s">
        <v>34</v>
      </c>
      <c r="B34" t="s">
        <v>5</v>
      </c>
      <c r="C34" t="s">
        <v>21</v>
      </c>
      <c r="D34" s="12">
        <v>43952</v>
      </c>
      <c r="E34" s="12">
        <v>43954</v>
      </c>
      <c r="F34">
        <v>2</v>
      </c>
    </row>
    <row r="35" spans="1:6" x14ac:dyDescent="0.35">
      <c r="A35" t="s">
        <v>34</v>
      </c>
      <c r="B35" t="s">
        <v>5</v>
      </c>
      <c r="C35" t="s">
        <v>31</v>
      </c>
      <c r="D35" s="12">
        <v>43961</v>
      </c>
      <c r="E35" s="12">
        <v>43972</v>
      </c>
      <c r="F35">
        <v>11</v>
      </c>
    </row>
    <row r="36" spans="1:6" x14ac:dyDescent="0.35">
      <c r="A36" t="s">
        <v>52</v>
      </c>
      <c r="B36" t="s">
        <v>7</v>
      </c>
      <c r="C36" t="s">
        <v>39</v>
      </c>
      <c r="D36" s="12">
        <v>43996</v>
      </c>
      <c r="E36" s="12">
        <v>44002</v>
      </c>
      <c r="F36">
        <v>6</v>
      </c>
    </row>
    <row r="37" spans="1:6" x14ac:dyDescent="0.35">
      <c r="A37" t="s">
        <v>52</v>
      </c>
      <c r="B37" t="s">
        <v>7</v>
      </c>
      <c r="C37" t="s">
        <v>40</v>
      </c>
      <c r="D37" s="12">
        <v>43996</v>
      </c>
      <c r="E37" s="12">
        <v>44002</v>
      </c>
      <c r="F37">
        <v>6</v>
      </c>
    </row>
    <row r="38" spans="1:6" x14ac:dyDescent="0.35">
      <c r="A38" t="s">
        <v>52</v>
      </c>
      <c r="B38" t="s">
        <v>7</v>
      </c>
      <c r="C38" t="s">
        <v>41</v>
      </c>
      <c r="D38" s="12">
        <v>43996</v>
      </c>
      <c r="E38" s="12">
        <v>44002</v>
      </c>
      <c r="F38">
        <v>6</v>
      </c>
    </row>
    <row r="39" spans="1:6" x14ac:dyDescent="0.35">
      <c r="A39" t="s">
        <v>52</v>
      </c>
      <c r="B39" t="s">
        <v>7</v>
      </c>
      <c r="C39" t="s">
        <v>53</v>
      </c>
      <c r="D39" s="12">
        <v>43996</v>
      </c>
      <c r="E39" s="12">
        <v>44002</v>
      </c>
      <c r="F39">
        <v>6</v>
      </c>
    </row>
    <row r="43" spans="1:6" x14ac:dyDescent="0.35">
      <c r="A43" s="47"/>
      <c r="B43" s="47"/>
      <c r="C43" s="47"/>
      <c r="D43" s="47"/>
    </row>
    <row r="44" spans="1:6" x14ac:dyDescent="0.35">
      <c r="A44" s="47"/>
      <c r="B44" s="47"/>
      <c r="C44" s="47"/>
      <c r="D44" s="47"/>
    </row>
    <row r="45" spans="1:6" x14ac:dyDescent="0.35">
      <c r="A45" s="47"/>
      <c r="B45" s="47"/>
      <c r="C45" s="47"/>
      <c r="D45" s="47"/>
    </row>
    <row r="46" spans="1:6" x14ac:dyDescent="0.35">
      <c r="A46" s="47"/>
      <c r="B46" s="47"/>
      <c r="C46" s="47"/>
      <c r="D46" s="47"/>
    </row>
    <row r="47" spans="1:6" x14ac:dyDescent="0.35">
      <c r="A47" s="47"/>
      <c r="B47" s="47"/>
      <c r="C47" s="47"/>
      <c r="D47" s="47"/>
    </row>
    <row r="48" spans="1:6" x14ac:dyDescent="0.35">
      <c r="A48" s="47"/>
      <c r="B48" s="47"/>
      <c r="C48" s="47"/>
      <c r="D48" s="47"/>
    </row>
    <row r="49" spans="1:4" x14ac:dyDescent="0.35">
      <c r="A49" s="47"/>
      <c r="B49" s="47"/>
      <c r="C49" s="47"/>
      <c r="D49" s="47"/>
    </row>
    <row r="50" spans="1:4" x14ac:dyDescent="0.35">
      <c r="A50" s="47"/>
      <c r="B50" s="47"/>
      <c r="C50" s="47"/>
      <c r="D50" s="47"/>
    </row>
    <row r="51" spans="1:4" x14ac:dyDescent="0.35">
      <c r="A51" s="47"/>
      <c r="B51" s="47"/>
      <c r="C51" s="47"/>
      <c r="D51" s="47"/>
    </row>
    <row r="52" spans="1:4" x14ac:dyDescent="0.35">
      <c r="A52" s="47"/>
      <c r="B52" s="47"/>
      <c r="C52" s="47"/>
      <c r="D52" s="47"/>
    </row>
  </sheetData>
  <conditionalFormatting sqref="G16:PT31 F31:PS31">
    <cfRule type="expression" dxfId="23" priority="4">
      <formula>AND(WOW$15&gt;=$D16,WORKDAY.INTL($D16,$F16,1),$B16="Done",WOW$15&lt;=$E16)</formula>
    </cfRule>
  </conditionalFormatting>
  <conditionalFormatting sqref="G16:PT53">
    <cfRule type="expression" dxfId="22" priority="10">
      <formula>AND(G$15&gt;=$D16,WORKDAY.INTL($D16,$F16,1)-1&gt;=G$15)</formula>
    </cfRule>
  </conditionalFormatting>
  <conditionalFormatting sqref="G15:PT15">
    <cfRule type="expression" dxfId="21" priority="7">
      <formula>G$15&lt;&gt;""</formula>
    </cfRule>
  </conditionalFormatting>
  <conditionalFormatting sqref="WFA32:WVN44 WFA50:WVN81">
    <cfRule type="expression" dxfId="20" priority="1">
      <formula>AND(VON$15&gt;=$D32,WORKDAY.INTL($D32,$F32,1),$B32="Done",VON$15&lt;=$E32)</formula>
    </cfRule>
    <cfRule type="expression" dxfId="19" priority="3" stopIfTrue="1">
      <formula>AND(WEEKDAY(WFA$15,2)&gt;5)</formula>
    </cfRule>
  </conditionalFormatting>
  <conditionalFormatting sqref="WFA32:WVN81">
    <cfRule type="expression" dxfId="18" priority="2">
      <formula>AND(WFA$15&gt;=$D32,WORKDAY.INTL($D32,$F32,1)-1&gt;=WFA$15)</formula>
    </cfRule>
  </conditionalFormatting>
  <conditionalFormatting sqref="G16:PT53 F53">
    <cfRule type="expression" dxfId="17" priority="18" stopIfTrue="1">
      <formula>AND(WEEKDAY(F$15,2)&gt;5)</formula>
    </cfRule>
  </conditionalFormatting>
  <conditionalFormatting sqref="WFA45:WVN48">
    <cfRule type="expression" dxfId="16" priority="21">
      <formula>AND(VON$15&gt;=$D45,WORKDAY.INTL($D45,$F45,1),$B46="Done",VON$15&lt;=$E45)</formula>
    </cfRule>
    <cfRule type="expression" dxfId="15" priority="22" stopIfTrue="1">
      <formula>AND(WEEKDAY(WFA$15,2)&gt;5)</formula>
    </cfRule>
  </conditionalFormatting>
  <conditionalFormatting sqref="WFA49:WVN49">
    <cfRule type="expression" dxfId="14" priority="23">
      <formula>AND(VON$15&gt;=$D49,WORKDAY.INTL($D49,$F49,1),#REF!="Done",VON$15&lt;=$E49)</formula>
    </cfRule>
    <cfRule type="expression" dxfId="13" priority="24" stopIfTrue="1">
      <formula>AND(WEEKDAY(WFA$15,2)&gt;5)</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72" r:id="rId5" name="Scroll Bar 4">
              <controlPr defaultSize="0" autoPict="0">
                <anchor moveWithCells="1">
                  <from>
                    <xdr:col>5</xdr:col>
                    <xdr:colOff>241300</xdr:colOff>
                    <xdr:row>2</xdr:row>
                    <xdr:rowOff>146050</xdr:rowOff>
                  </from>
                  <to>
                    <xdr:col>6</xdr:col>
                    <xdr:colOff>44450</xdr:colOff>
                    <xdr:row>2</xdr:row>
                    <xdr:rowOff>292100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3CAF-F4B6-4341-857A-E7DB6370B750}">
  <sheetPr codeName="Sheet2"/>
  <dimension ref="A1:I25"/>
  <sheetViews>
    <sheetView workbookViewId="0">
      <selection activeCell="I5" sqref="I5"/>
    </sheetView>
  </sheetViews>
  <sheetFormatPr defaultColWidth="8.90625" defaultRowHeight="12" x14ac:dyDescent="0.35"/>
  <cols>
    <col min="1" max="1" width="14.1796875" style="6" bestFit="1" customWidth="1"/>
    <col min="2" max="2" width="27.36328125" style="6" customWidth="1"/>
    <col min="3" max="3" width="75.08984375" style="6" customWidth="1"/>
    <col min="4" max="4" width="12.453125" style="6" bestFit="1" customWidth="1"/>
    <col min="5" max="5" width="11.453125" style="6" customWidth="1"/>
    <col min="6" max="6" width="14.453125" style="6" customWidth="1"/>
    <col min="7" max="7" width="10.453125" style="6" bestFit="1" customWidth="1"/>
    <col min="8" max="16384" width="8.90625" style="6"/>
  </cols>
  <sheetData>
    <row r="1" spans="1:9" ht="30" customHeight="1" x14ac:dyDescent="0.35">
      <c r="A1" s="8" t="s">
        <v>33</v>
      </c>
      <c r="B1" s="8" t="s">
        <v>0</v>
      </c>
      <c r="C1" s="8" t="s">
        <v>6</v>
      </c>
      <c r="D1" s="8" t="s">
        <v>1</v>
      </c>
      <c r="E1" s="8" t="s">
        <v>2</v>
      </c>
      <c r="F1" s="8" t="s">
        <v>3</v>
      </c>
      <c r="G1" s="9" t="s">
        <v>94</v>
      </c>
    </row>
    <row r="2" spans="1:9" ht="28.75" customHeight="1" x14ac:dyDescent="0.35">
      <c r="A2" s="7" t="s">
        <v>34</v>
      </c>
      <c r="B2" s="4" t="s">
        <v>20</v>
      </c>
      <c r="C2" s="4" t="s">
        <v>20</v>
      </c>
      <c r="D2" s="25">
        <v>43952</v>
      </c>
      <c r="E2" s="5">
        <v>43953</v>
      </c>
      <c r="F2" s="3">
        <f t="shared" ref="F2:F25" si="0">E2-D2</f>
        <v>1</v>
      </c>
      <c r="G2" s="7" t="s">
        <v>5</v>
      </c>
      <c r="I2" s="45">
        <f>Table3[[#This Row],[Start Date]]</f>
        <v>43952</v>
      </c>
    </row>
    <row r="3" spans="1:9" ht="36" x14ac:dyDescent="0.35">
      <c r="A3" s="7" t="s">
        <v>34</v>
      </c>
      <c r="B3" s="23" t="s">
        <v>21</v>
      </c>
      <c r="C3" s="23" t="s">
        <v>30</v>
      </c>
      <c r="D3" s="25">
        <f>D2</f>
        <v>43952</v>
      </c>
      <c r="E3" s="25">
        <v>43954</v>
      </c>
      <c r="F3" s="24">
        <f t="shared" si="0"/>
        <v>2</v>
      </c>
      <c r="G3" s="7" t="s">
        <v>5</v>
      </c>
      <c r="I3" s="45">
        <f>E25</f>
        <v>44002</v>
      </c>
    </row>
    <row r="4" spans="1:9" ht="108" x14ac:dyDescent="0.35">
      <c r="A4" s="7" t="s">
        <v>34</v>
      </c>
      <c r="B4" s="23" t="s">
        <v>31</v>
      </c>
      <c r="C4" s="23" t="s">
        <v>32</v>
      </c>
      <c r="D4" s="25">
        <v>43961</v>
      </c>
      <c r="E4" s="25">
        <v>43972</v>
      </c>
      <c r="F4" s="24">
        <f t="shared" si="0"/>
        <v>11</v>
      </c>
      <c r="G4" s="7" t="s">
        <v>5</v>
      </c>
      <c r="I4" s="6">
        <f>I3-I2</f>
        <v>50</v>
      </c>
    </row>
    <row r="5" spans="1:9" x14ac:dyDescent="0.35">
      <c r="A5" s="7" t="s">
        <v>35</v>
      </c>
      <c r="B5" s="23" t="s">
        <v>36</v>
      </c>
      <c r="C5" s="23"/>
      <c r="D5" s="25">
        <v>43961</v>
      </c>
      <c r="E5" s="25">
        <v>43976</v>
      </c>
      <c r="F5" s="24">
        <f t="shared" si="0"/>
        <v>15</v>
      </c>
      <c r="G5" s="7" t="s">
        <v>5</v>
      </c>
    </row>
    <row r="6" spans="1:9" x14ac:dyDescent="0.35">
      <c r="A6" s="7" t="s">
        <v>35</v>
      </c>
      <c r="B6" s="23" t="s">
        <v>37</v>
      </c>
      <c r="C6" s="23"/>
      <c r="D6" s="25">
        <v>43961</v>
      </c>
      <c r="E6" s="25">
        <v>43976</v>
      </c>
      <c r="F6" s="24">
        <f t="shared" si="0"/>
        <v>15</v>
      </c>
      <c r="G6" s="7" t="s">
        <v>5</v>
      </c>
    </row>
    <row r="7" spans="1:9" x14ac:dyDescent="0.35">
      <c r="A7" s="7" t="s">
        <v>35</v>
      </c>
      <c r="B7" s="23" t="s">
        <v>38</v>
      </c>
      <c r="C7" s="23"/>
      <c r="D7" s="25">
        <v>43961</v>
      </c>
      <c r="E7" s="25">
        <v>43976</v>
      </c>
      <c r="F7" s="24">
        <f t="shared" si="0"/>
        <v>15</v>
      </c>
      <c r="G7" s="7" t="s">
        <v>5</v>
      </c>
    </row>
    <row r="8" spans="1:9" x14ac:dyDescent="0.35">
      <c r="A8" s="7" t="s">
        <v>35</v>
      </c>
      <c r="B8" s="23" t="s">
        <v>39</v>
      </c>
      <c r="C8" s="23" t="s">
        <v>43</v>
      </c>
      <c r="D8" s="25">
        <v>43961</v>
      </c>
      <c r="E8" s="25">
        <v>43976</v>
      </c>
      <c r="F8" s="24">
        <f t="shared" si="0"/>
        <v>15</v>
      </c>
      <c r="G8" s="7" t="s">
        <v>5</v>
      </c>
    </row>
    <row r="9" spans="1:9" x14ac:dyDescent="0.35">
      <c r="A9" s="7" t="s">
        <v>35</v>
      </c>
      <c r="B9" s="23" t="s">
        <v>40</v>
      </c>
      <c r="C9" s="23" t="s">
        <v>43</v>
      </c>
      <c r="D9" s="25">
        <v>43961</v>
      </c>
      <c r="E9" s="25">
        <v>43976</v>
      </c>
      <c r="F9" s="24">
        <f t="shared" si="0"/>
        <v>15</v>
      </c>
      <c r="G9" s="7" t="s">
        <v>5</v>
      </c>
    </row>
    <row r="10" spans="1:9" x14ac:dyDescent="0.35">
      <c r="A10" s="7" t="s">
        <v>35</v>
      </c>
      <c r="B10" s="23" t="s">
        <v>41</v>
      </c>
      <c r="C10" s="23" t="s">
        <v>43</v>
      </c>
      <c r="D10" s="25">
        <v>43961</v>
      </c>
      <c r="E10" s="25">
        <v>43976</v>
      </c>
      <c r="F10" s="24">
        <f t="shared" si="0"/>
        <v>15</v>
      </c>
      <c r="G10" s="7" t="s">
        <v>5</v>
      </c>
    </row>
    <row r="11" spans="1:9" x14ac:dyDescent="0.35">
      <c r="A11" s="6" t="s">
        <v>42</v>
      </c>
      <c r="B11" s="23" t="s">
        <v>44</v>
      </c>
      <c r="C11" s="23" t="s">
        <v>45</v>
      </c>
      <c r="D11" s="25">
        <v>43976</v>
      </c>
      <c r="E11" s="25">
        <v>43984</v>
      </c>
      <c r="F11" s="24">
        <f t="shared" si="0"/>
        <v>8</v>
      </c>
      <c r="G11" s="7" t="s">
        <v>5</v>
      </c>
    </row>
    <row r="12" spans="1:9" x14ac:dyDescent="0.35">
      <c r="A12" s="6" t="s">
        <v>42</v>
      </c>
      <c r="B12" s="23" t="s">
        <v>46</v>
      </c>
      <c r="C12" s="23" t="s">
        <v>47</v>
      </c>
      <c r="D12" s="25">
        <v>43976</v>
      </c>
      <c r="E12" s="25">
        <v>43984</v>
      </c>
      <c r="F12" s="24">
        <f t="shared" si="0"/>
        <v>8</v>
      </c>
      <c r="G12" s="7" t="s">
        <v>5</v>
      </c>
    </row>
    <row r="13" spans="1:9" x14ac:dyDescent="0.35">
      <c r="A13" s="6" t="s">
        <v>42</v>
      </c>
      <c r="B13" s="23" t="s">
        <v>48</v>
      </c>
      <c r="C13" s="23"/>
      <c r="D13" s="25">
        <v>43976</v>
      </c>
      <c r="E13" s="25">
        <v>43984</v>
      </c>
      <c r="F13" s="24">
        <f t="shared" si="0"/>
        <v>8</v>
      </c>
      <c r="G13" s="7" t="s">
        <v>5</v>
      </c>
    </row>
    <row r="14" spans="1:9" x14ac:dyDescent="0.35">
      <c r="A14" s="6" t="s">
        <v>42</v>
      </c>
      <c r="B14" s="23" t="s">
        <v>39</v>
      </c>
      <c r="C14" s="23" t="s">
        <v>43</v>
      </c>
      <c r="D14" s="25">
        <v>43976</v>
      </c>
      <c r="E14" s="25">
        <v>43984</v>
      </c>
      <c r="F14" s="24">
        <f t="shared" si="0"/>
        <v>8</v>
      </c>
      <c r="G14" s="7" t="s">
        <v>5</v>
      </c>
    </row>
    <row r="15" spans="1:9" x14ac:dyDescent="0.35">
      <c r="A15" s="6" t="s">
        <v>42</v>
      </c>
      <c r="B15" s="23" t="s">
        <v>40</v>
      </c>
      <c r="C15" s="23" t="s">
        <v>43</v>
      </c>
      <c r="D15" s="25">
        <v>43976</v>
      </c>
      <c r="E15" s="25">
        <v>43984</v>
      </c>
      <c r="F15" s="24">
        <f t="shared" si="0"/>
        <v>8</v>
      </c>
      <c r="G15" s="7" t="s">
        <v>5</v>
      </c>
    </row>
    <row r="16" spans="1:9" x14ac:dyDescent="0.35">
      <c r="A16" s="6" t="s">
        <v>42</v>
      </c>
      <c r="B16" s="23" t="s">
        <v>41</v>
      </c>
      <c r="C16" s="23" t="s">
        <v>43</v>
      </c>
      <c r="D16" s="25">
        <v>43976</v>
      </c>
      <c r="E16" s="25">
        <v>43984</v>
      </c>
      <c r="F16" s="24">
        <f t="shared" si="0"/>
        <v>8</v>
      </c>
      <c r="G16" s="7" t="s">
        <v>5</v>
      </c>
    </row>
    <row r="17" spans="1:7" x14ac:dyDescent="0.35">
      <c r="A17" s="6" t="s">
        <v>49</v>
      </c>
      <c r="B17" s="23" t="s">
        <v>50</v>
      </c>
      <c r="C17" s="23"/>
      <c r="D17" s="25">
        <v>43984</v>
      </c>
      <c r="E17" s="25">
        <v>43996</v>
      </c>
      <c r="F17" s="24">
        <f t="shared" si="0"/>
        <v>12</v>
      </c>
      <c r="G17" s="6" t="s">
        <v>9</v>
      </c>
    </row>
    <row r="18" spans="1:7" x14ac:dyDescent="0.35">
      <c r="A18" s="6" t="s">
        <v>49</v>
      </c>
      <c r="B18" s="23" t="s">
        <v>39</v>
      </c>
      <c r="C18" s="23" t="s">
        <v>43</v>
      </c>
      <c r="D18" s="25">
        <v>43984</v>
      </c>
      <c r="E18" s="25">
        <v>43996</v>
      </c>
      <c r="F18" s="24">
        <f t="shared" si="0"/>
        <v>12</v>
      </c>
      <c r="G18" s="6" t="s">
        <v>9</v>
      </c>
    </row>
    <row r="19" spans="1:7" x14ac:dyDescent="0.35">
      <c r="A19" s="6" t="s">
        <v>49</v>
      </c>
      <c r="B19" s="23" t="s">
        <v>40</v>
      </c>
      <c r="C19" s="23" t="s">
        <v>43</v>
      </c>
      <c r="D19" s="25">
        <v>43984</v>
      </c>
      <c r="E19" s="25">
        <v>43996</v>
      </c>
      <c r="F19" s="24">
        <f t="shared" si="0"/>
        <v>12</v>
      </c>
      <c r="G19" s="6" t="s">
        <v>9</v>
      </c>
    </row>
    <row r="20" spans="1:7" x14ac:dyDescent="0.35">
      <c r="A20" s="6" t="s">
        <v>49</v>
      </c>
      <c r="B20" s="23" t="s">
        <v>41</v>
      </c>
      <c r="C20" s="23" t="s">
        <v>43</v>
      </c>
      <c r="D20" s="25">
        <v>43984</v>
      </c>
      <c r="E20" s="25">
        <v>43996</v>
      </c>
      <c r="F20" s="24">
        <f t="shared" si="0"/>
        <v>12</v>
      </c>
      <c r="G20" s="6" t="s">
        <v>9</v>
      </c>
    </row>
    <row r="21" spans="1:7" x14ac:dyDescent="0.35">
      <c r="A21" s="6" t="s">
        <v>49</v>
      </c>
      <c r="B21" s="30" t="s">
        <v>51</v>
      </c>
      <c r="C21" s="23" t="s">
        <v>43</v>
      </c>
      <c r="D21" s="25">
        <v>43984</v>
      </c>
      <c r="E21" s="25">
        <v>43996</v>
      </c>
      <c r="F21" s="24">
        <f t="shared" si="0"/>
        <v>12</v>
      </c>
      <c r="G21" s="6" t="s">
        <v>9</v>
      </c>
    </row>
    <row r="22" spans="1:7" x14ac:dyDescent="0.35">
      <c r="A22" s="6" t="s">
        <v>52</v>
      </c>
      <c r="B22" s="23" t="s">
        <v>53</v>
      </c>
      <c r="C22" s="23"/>
      <c r="D22" s="25">
        <v>43996</v>
      </c>
      <c r="E22" s="25">
        <v>44002</v>
      </c>
      <c r="F22" s="24">
        <f t="shared" si="0"/>
        <v>6</v>
      </c>
      <c r="G22" s="6" t="s">
        <v>7</v>
      </c>
    </row>
    <row r="23" spans="1:7" x14ac:dyDescent="0.35">
      <c r="A23" s="6" t="s">
        <v>52</v>
      </c>
      <c r="B23" s="23" t="s">
        <v>39</v>
      </c>
      <c r="C23" s="23" t="s">
        <v>43</v>
      </c>
      <c r="D23" s="25">
        <v>43996</v>
      </c>
      <c r="E23" s="25">
        <v>44002</v>
      </c>
      <c r="F23" s="24">
        <f t="shared" si="0"/>
        <v>6</v>
      </c>
      <c r="G23" s="6" t="s">
        <v>7</v>
      </c>
    </row>
    <row r="24" spans="1:7" x14ac:dyDescent="0.35">
      <c r="A24" s="6" t="s">
        <v>52</v>
      </c>
      <c r="B24" s="23" t="s">
        <v>40</v>
      </c>
      <c r="C24" s="23" t="s">
        <v>43</v>
      </c>
      <c r="D24" s="25">
        <v>43996</v>
      </c>
      <c r="E24" s="25">
        <v>44002</v>
      </c>
      <c r="F24" s="24">
        <f t="shared" si="0"/>
        <v>6</v>
      </c>
      <c r="G24" s="6" t="s">
        <v>7</v>
      </c>
    </row>
    <row r="25" spans="1:7" x14ac:dyDescent="0.35">
      <c r="A25" s="6" t="s">
        <v>52</v>
      </c>
      <c r="B25" s="23" t="s">
        <v>41</v>
      </c>
      <c r="C25" s="23" t="s">
        <v>43</v>
      </c>
      <c r="D25" s="25">
        <v>43996</v>
      </c>
      <c r="E25" s="25">
        <v>44002</v>
      </c>
      <c r="F25" s="24">
        <f t="shared" si="0"/>
        <v>6</v>
      </c>
      <c r="G25" s="6" t="s">
        <v>7</v>
      </c>
    </row>
  </sheetData>
  <phoneticPr fontId="15"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E22B1702-C545-4A55-9D01-D39D54259DF5}">
          <x14:formula1>
            <xm:f>Refe!$H$2:$H$6</xm:f>
          </x14:formula1>
          <xm:sqref>G2:G25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6236-0E1F-4BD0-A097-B92015A29CE5}">
  <sheetPr codeName="Sheet1"/>
  <dimension ref="A1:E34"/>
  <sheetViews>
    <sheetView tabSelected="1" workbookViewId="0">
      <selection activeCell="B13" sqref="B13"/>
    </sheetView>
  </sheetViews>
  <sheetFormatPr defaultRowHeight="14.5" x14ac:dyDescent="0.35"/>
  <cols>
    <col min="1" max="1" width="7.90625" style="26" customWidth="1"/>
    <col min="2" max="2" width="36" style="26" bestFit="1" customWidth="1"/>
    <col min="3" max="3" width="66.08984375" style="26" bestFit="1" customWidth="1"/>
    <col min="4" max="4" width="33.36328125" style="26" bestFit="1" customWidth="1"/>
    <col min="5" max="16384" width="8.7265625" style="26"/>
  </cols>
  <sheetData>
    <row r="1" spans="1:5" x14ac:dyDescent="0.35">
      <c r="A1" s="48" t="s">
        <v>61</v>
      </c>
      <c r="B1" s="48"/>
      <c r="C1" s="48"/>
      <c r="D1" s="48"/>
    </row>
    <row r="2" spans="1:5" ht="16" thickBot="1" x14ac:dyDescent="0.4">
      <c r="A2" s="32" t="s">
        <v>62</v>
      </c>
      <c r="B2" s="32" t="s">
        <v>63</v>
      </c>
      <c r="C2" s="32" t="s">
        <v>64</v>
      </c>
      <c r="D2" s="33" t="s">
        <v>70</v>
      </c>
      <c r="E2" s="34"/>
    </row>
    <row r="3" spans="1:5" ht="15.5" x14ac:dyDescent="0.35">
      <c r="A3" s="38" t="b">
        <v>0</v>
      </c>
      <c r="B3" s="35" t="s">
        <v>65</v>
      </c>
      <c r="C3" s="35" t="s">
        <v>57</v>
      </c>
      <c r="D3" s="35" t="s">
        <v>71</v>
      </c>
      <c r="E3" s="34"/>
    </row>
    <row r="4" spans="1:5" ht="15.5" x14ac:dyDescent="0.35">
      <c r="A4" s="38" t="b">
        <v>0</v>
      </c>
      <c r="B4" s="35" t="s">
        <v>65</v>
      </c>
      <c r="C4" s="35" t="s">
        <v>58</v>
      </c>
      <c r="D4" s="35" t="s">
        <v>71</v>
      </c>
      <c r="E4" s="34"/>
    </row>
    <row r="5" spans="1:5" ht="15.5" x14ac:dyDescent="0.35">
      <c r="A5" s="38"/>
      <c r="B5" s="35" t="s">
        <v>65</v>
      </c>
      <c r="C5" s="35" t="s">
        <v>59</v>
      </c>
      <c r="D5" s="35" t="s">
        <v>71</v>
      </c>
      <c r="E5" s="34"/>
    </row>
    <row r="6" spans="1:5" x14ac:dyDescent="0.35">
      <c r="A6" s="38" t="b">
        <v>0</v>
      </c>
      <c r="B6" s="35" t="s">
        <v>65</v>
      </c>
      <c r="C6" s="35" t="s">
        <v>66</v>
      </c>
      <c r="D6" s="35" t="s">
        <v>71</v>
      </c>
    </row>
    <row r="7" spans="1:5" ht="15.5" x14ac:dyDescent="0.35">
      <c r="A7" s="38" t="b">
        <v>0</v>
      </c>
      <c r="B7" s="35" t="s">
        <v>65</v>
      </c>
      <c r="C7" s="35" t="s">
        <v>67</v>
      </c>
      <c r="D7" s="35" t="s">
        <v>71</v>
      </c>
      <c r="E7" s="34"/>
    </row>
    <row r="8" spans="1:5" ht="15.5" x14ac:dyDescent="0.35">
      <c r="A8" s="38"/>
      <c r="B8" s="35" t="s">
        <v>65</v>
      </c>
      <c r="C8" s="35" t="s">
        <v>60</v>
      </c>
      <c r="D8" s="35" t="s">
        <v>71</v>
      </c>
      <c r="E8" s="34"/>
    </row>
    <row r="9" spans="1:5" x14ac:dyDescent="0.35">
      <c r="A9" s="38"/>
      <c r="B9" s="35" t="s">
        <v>65</v>
      </c>
      <c r="C9" s="35" t="s">
        <v>68</v>
      </c>
      <c r="D9" s="35" t="s">
        <v>71</v>
      </c>
    </row>
    <row r="10" spans="1:5" ht="15.5" x14ac:dyDescent="0.35">
      <c r="A10" s="38"/>
      <c r="B10" s="35" t="s">
        <v>65</v>
      </c>
      <c r="C10" s="35" t="s">
        <v>69</v>
      </c>
      <c r="D10" s="35" t="s">
        <v>71</v>
      </c>
      <c r="E10" s="34"/>
    </row>
    <row r="11" spans="1:5" ht="24" x14ac:dyDescent="0.35">
      <c r="A11" s="38" t="b">
        <v>1</v>
      </c>
      <c r="B11" s="35" t="s">
        <v>72</v>
      </c>
      <c r="C11" s="36" t="s">
        <v>74</v>
      </c>
      <c r="D11" s="35" t="s">
        <v>73</v>
      </c>
      <c r="E11" s="34"/>
    </row>
    <row r="12" spans="1:5" ht="15.5" x14ac:dyDescent="0.35">
      <c r="A12" s="38" t="b">
        <v>1</v>
      </c>
      <c r="B12" s="35" t="s">
        <v>72</v>
      </c>
      <c r="C12" s="36" t="s">
        <v>75</v>
      </c>
      <c r="D12" s="35" t="s">
        <v>73</v>
      </c>
      <c r="E12" s="37"/>
    </row>
    <row r="13" spans="1:5" ht="24" x14ac:dyDescent="0.35">
      <c r="A13" s="38"/>
      <c r="B13" s="35" t="s">
        <v>72</v>
      </c>
      <c r="C13" s="36" t="s">
        <v>76</v>
      </c>
      <c r="D13" s="35" t="s">
        <v>73</v>
      </c>
    </row>
    <row r="14" spans="1:5" x14ac:dyDescent="0.35">
      <c r="A14" s="38" t="b">
        <v>0</v>
      </c>
      <c r="B14" s="35" t="s">
        <v>72</v>
      </c>
      <c r="C14" s="36" t="s">
        <v>77</v>
      </c>
      <c r="D14" s="35" t="s">
        <v>73</v>
      </c>
    </row>
    <row r="15" spans="1:5" x14ac:dyDescent="0.35">
      <c r="A15" s="41" t="s">
        <v>93</v>
      </c>
      <c r="B15" s="39"/>
      <c r="C15" s="42">
        <f>COUNTIF(A3:A14, TRUE)</f>
        <v>2</v>
      </c>
      <c r="D15" s="40"/>
    </row>
    <row r="17" spans="1:4" x14ac:dyDescent="0.35">
      <c r="A17" s="48" t="s">
        <v>78</v>
      </c>
      <c r="B17" s="48"/>
      <c r="C17" s="48"/>
      <c r="D17" s="48"/>
    </row>
    <row r="18" spans="1:4" ht="15" thickBot="1" x14ac:dyDescent="0.4">
      <c r="A18" s="32" t="s">
        <v>62</v>
      </c>
      <c r="B18" s="32" t="s">
        <v>63</v>
      </c>
      <c r="C18" s="32" t="s">
        <v>64</v>
      </c>
      <c r="D18" s="33" t="s">
        <v>70</v>
      </c>
    </row>
    <row r="19" spans="1:4" x14ac:dyDescent="0.35">
      <c r="A19" s="38" t="b">
        <v>0</v>
      </c>
      <c r="B19" s="35" t="s">
        <v>86</v>
      </c>
      <c r="C19" s="35" t="s">
        <v>79</v>
      </c>
      <c r="D19" s="35"/>
    </row>
    <row r="20" spans="1:4" x14ac:dyDescent="0.35">
      <c r="A20" s="38"/>
      <c r="B20" s="35" t="s">
        <v>86</v>
      </c>
      <c r="C20" s="35" t="s">
        <v>85</v>
      </c>
      <c r="D20" s="35"/>
    </row>
    <row r="21" spans="1:4" x14ac:dyDescent="0.35">
      <c r="A21" s="38"/>
      <c r="B21" s="35" t="s">
        <v>86</v>
      </c>
      <c r="C21" s="35" t="s">
        <v>80</v>
      </c>
      <c r="D21" s="35"/>
    </row>
    <row r="22" spans="1:4" x14ac:dyDescent="0.35">
      <c r="A22" s="38"/>
      <c r="B22" s="35" t="s">
        <v>86</v>
      </c>
      <c r="C22" s="35" t="s">
        <v>81</v>
      </c>
      <c r="D22" s="35"/>
    </row>
    <row r="23" spans="1:4" x14ac:dyDescent="0.35">
      <c r="A23" s="38"/>
      <c r="B23" s="35" t="s">
        <v>86</v>
      </c>
      <c r="C23" s="35" t="s">
        <v>82</v>
      </c>
      <c r="D23" s="35"/>
    </row>
    <row r="24" spans="1:4" x14ac:dyDescent="0.35">
      <c r="A24" s="38"/>
      <c r="B24" s="35" t="s">
        <v>86</v>
      </c>
      <c r="C24" s="35" t="s">
        <v>83</v>
      </c>
      <c r="D24" s="35"/>
    </row>
    <row r="25" spans="1:4" x14ac:dyDescent="0.35">
      <c r="A25" s="38"/>
      <c r="B25" s="35" t="s">
        <v>86</v>
      </c>
      <c r="C25" s="35" t="s">
        <v>84</v>
      </c>
      <c r="D25" s="35"/>
    </row>
    <row r="26" spans="1:4" x14ac:dyDescent="0.35">
      <c r="A26" s="41" t="s">
        <v>93</v>
      </c>
      <c r="B26" s="39"/>
      <c r="C26" s="42">
        <f>COUNTIF(A19:A25, TRUE)</f>
        <v>0</v>
      </c>
      <c r="D26" s="40"/>
    </row>
    <row r="28" spans="1:4" x14ac:dyDescent="0.35">
      <c r="A28" s="48" t="s">
        <v>87</v>
      </c>
      <c r="B28" s="48"/>
      <c r="C28" s="48"/>
      <c r="D28" s="48"/>
    </row>
    <row r="29" spans="1:4" ht="15" thickBot="1" x14ac:dyDescent="0.4">
      <c r="A29" s="32" t="s">
        <v>62</v>
      </c>
      <c r="B29" s="32" t="s">
        <v>63</v>
      </c>
      <c r="C29" s="32" t="s">
        <v>64</v>
      </c>
      <c r="D29" s="33" t="s">
        <v>70</v>
      </c>
    </row>
    <row r="30" spans="1:4" x14ac:dyDescent="0.35">
      <c r="A30" s="38" t="b">
        <v>0</v>
      </c>
      <c r="B30" s="35" t="s">
        <v>92</v>
      </c>
      <c r="C30" s="35" t="s">
        <v>88</v>
      </c>
      <c r="D30" s="35"/>
    </row>
    <row r="31" spans="1:4" x14ac:dyDescent="0.35">
      <c r="A31" s="38"/>
      <c r="B31" s="35" t="s">
        <v>92</v>
      </c>
      <c r="C31" s="35" t="s">
        <v>89</v>
      </c>
      <c r="D31" s="35"/>
    </row>
    <row r="32" spans="1:4" x14ac:dyDescent="0.35">
      <c r="A32" s="38" t="b">
        <v>1</v>
      </c>
      <c r="B32" s="35" t="s">
        <v>92</v>
      </c>
      <c r="C32" s="35" t="s">
        <v>90</v>
      </c>
      <c r="D32" s="35"/>
    </row>
    <row r="33" spans="1:4" x14ac:dyDescent="0.35">
      <c r="A33" s="38" t="b">
        <v>1</v>
      </c>
      <c r="B33" s="35" t="s">
        <v>92</v>
      </c>
      <c r="C33" s="35" t="s">
        <v>91</v>
      </c>
      <c r="D33" s="35"/>
    </row>
    <row r="34" spans="1:4" x14ac:dyDescent="0.35">
      <c r="A34" s="41" t="s">
        <v>93</v>
      </c>
      <c r="B34" s="39"/>
      <c r="C34" s="42">
        <f>COUNTIF(A30:A33, TRUE)</f>
        <v>2</v>
      </c>
      <c r="D34" s="40"/>
    </row>
  </sheetData>
  <mergeCells count="3">
    <mergeCell ref="A1:D1"/>
    <mergeCell ref="A17:D17"/>
    <mergeCell ref="A28:D28"/>
  </mergeCells>
  <conditionalFormatting sqref="A3:D14">
    <cfRule type="expression" dxfId="4" priority="5">
      <formula>$A3</formula>
    </cfRule>
  </conditionalFormatting>
  <conditionalFormatting sqref="B19:D25">
    <cfRule type="expression" dxfId="3" priority="4">
      <formula>$A19</formula>
    </cfRule>
  </conditionalFormatting>
  <conditionalFormatting sqref="A19:A25">
    <cfRule type="expression" dxfId="2" priority="3">
      <formula>$A19</formula>
    </cfRule>
  </conditionalFormatting>
  <conditionalFormatting sqref="B30:D33">
    <cfRule type="expression" dxfId="1" priority="2">
      <formula>$A30</formula>
    </cfRule>
  </conditionalFormatting>
  <conditionalFormatting sqref="A30:A33">
    <cfRule type="expression" dxfId="0" priority="1">
      <formula>$A30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66" r:id="rId3" name="Check Box 2">
              <controlPr defaultSize="0" autoFill="0" autoLine="0" autoPict="0">
                <anchor moveWithCells="1">
                  <from>
                    <xdr:col>0</xdr:col>
                    <xdr:colOff>190500</xdr:colOff>
                    <xdr:row>2</xdr:row>
                    <xdr:rowOff>31750</xdr:rowOff>
                  </from>
                  <to>
                    <xdr:col>0</xdr:col>
                    <xdr:colOff>368300</xdr:colOff>
                    <xdr:row>2</xdr:row>
                    <xdr:rowOff>177800</xdr:rowOff>
                  </to>
                </anchor>
              </controlPr>
            </control>
          </mc:Choice>
        </mc:AlternateContent>
        <mc:AlternateContent xmlns:mc="http://schemas.openxmlformats.org/markup-compatibility/2006">
          <mc:Choice Requires="x14">
            <control shapeId="11267" r:id="rId4" name="Check Box 3">
              <controlPr defaultSize="0" autoFill="0" autoLine="0" autoPict="0">
                <anchor moveWithCells="1">
                  <from>
                    <xdr:col>0</xdr:col>
                    <xdr:colOff>190500</xdr:colOff>
                    <xdr:row>3</xdr:row>
                    <xdr:rowOff>31750</xdr:rowOff>
                  </from>
                  <to>
                    <xdr:col>0</xdr:col>
                    <xdr:colOff>368300</xdr:colOff>
                    <xdr:row>3</xdr:row>
                    <xdr:rowOff>177800</xdr:rowOff>
                  </to>
                </anchor>
              </controlPr>
            </control>
          </mc:Choice>
        </mc:AlternateContent>
        <mc:AlternateContent xmlns:mc="http://schemas.openxmlformats.org/markup-compatibility/2006">
          <mc:Choice Requires="x14">
            <control shapeId="11268" r:id="rId5" name="Check Box 4">
              <controlPr defaultSize="0" autoFill="0" autoLine="0" autoPict="0">
                <anchor moveWithCells="1">
                  <from>
                    <xdr:col>0</xdr:col>
                    <xdr:colOff>190500</xdr:colOff>
                    <xdr:row>4</xdr:row>
                    <xdr:rowOff>31750</xdr:rowOff>
                  </from>
                  <to>
                    <xdr:col>0</xdr:col>
                    <xdr:colOff>368300</xdr:colOff>
                    <xdr:row>4</xdr:row>
                    <xdr:rowOff>177800</xdr:rowOff>
                  </to>
                </anchor>
              </controlPr>
            </control>
          </mc:Choice>
        </mc:AlternateContent>
        <mc:AlternateContent xmlns:mc="http://schemas.openxmlformats.org/markup-compatibility/2006">
          <mc:Choice Requires="x14">
            <control shapeId="11269" r:id="rId6" name="Check Box 5">
              <controlPr defaultSize="0" autoFill="0" autoLine="0" autoPict="0">
                <anchor moveWithCells="1">
                  <from>
                    <xdr:col>0</xdr:col>
                    <xdr:colOff>190500</xdr:colOff>
                    <xdr:row>5</xdr:row>
                    <xdr:rowOff>31750</xdr:rowOff>
                  </from>
                  <to>
                    <xdr:col>0</xdr:col>
                    <xdr:colOff>368300</xdr:colOff>
                    <xdr:row>5</xdr:row>
                    <xdr:rowOff>177800</xdr:rowOff>
                  </to>
                </anchor>
              </controlPr>
            </control>
          </mc:Choice>
        </mc:AlternateContent>
        <mc:AlternateContent xmlns:mc="http://schemas.openxmlformats.org/markup-compatibility/2006">
          <mc:Choice Requires="x14">
            <control shapeId="11270" r:id="rId7" name="Check Box 6">
              <controlPr defaultSize="0" autoFill="0" autoLine="0" autoPict="0">
                <anchor moveWithCells="1">
                  <from>
                    <xdr:col>0</xdr:col>
                    <xdr:colOff>190500</xdr:colOff>
                    <xdr:row>6</xdr:row>
                    <xdr:rowOff>31750</xdr:rowOff>
                  </from>
                  <to>
                    <xdr:col>0</xdr:col>
                    <xdr:colOff>368300</xdr:colOff>
                    <xdr:row>6</xdr:row>
                    <xdr:rowOff>177800</xdr:rowOff>
                  </to>
                </anchor>
              </controlPr>
            </control>
          </mc:Choice>
        </mc:AlternateContent>
        <mc:AlternateContent xmlns:mc="http://schemas.openxmlformats.org/markup-compatibility/2006">
          <mc:Choice Requires="x14">
            <control shapeId="11271" r:id="rId8" name="Check Box 7">
              <controlPr defaultSize="0" autoFill="0" autoLine="0" autoPict="0">
                <anchor moveWithCells="1">
                  <from>
                    <xdr:col>0</xdr:col>
                    <xdr:colOff>190500</xdr:colOff>
                    <xdr:row>7</xdr:row>
                    <xdr:rowOff>31750</xdr:rowOff>
                  </from>
                  <to>
                    <xdr:col>0</xdr:col>
                    <xdr:colOff>368300</xdr:colOff>
                    <xdr:row>7</xdr:row>
                    <xdr:rowOff>177800</xdr:rowOff>
                  </to>
                </anchor>
              </controlPr>
            </control>
          </mc:Choice>
        </mc:AlternateContent>
        <mc:AlternateContent xmlns:mc="http://schemas.openxmlformats.org/markup-compatibility/2006">
          <mc:Choice Requires="x14">
            <control shapeId="11272" r:id="rId9" name="Check Box 8">
              <controlPr defaultSize="0" autoFill="0" autoLine="0" autoPict="0">
                <anchor moveWithCells="1">
                  <from>
                    <xdr:col>0</xdr:col>
                    <xdr:colOff>190500</xdr:colOff>
                    <xdr:row>8</xdr:row>
                    <xdr:rowOff>31750</xdr:rowOff>
                  </from>
                  <to>
                    <xdr:col>0</xdr:col>
                    <xdr:colOff>368300</xdr:colOff>
                    <xdr:row>8</xdr:row>
                    <xdr:rowOff>177800</xdr:rowOff>
                  </to>
                </anchor>
              </controlPr>
            </control>
          </mc:Choice>
        </mc:AlternateContent>
        <mc:AlternateContent xmlns:mc="http://schemas.openxmlformats.org/markup-compatibility/2006">
          <mc:Choice Requires="x14">
            <control shapeId="11273" r:id="rId10" name="Check Box 9">
              <controlPr defaultSize="0" autoFill="0" autoLine="0" autoPict="0">
                <anchor moveWithCells="1">
                  <from>
                    <xdr:col>0</xdr:col>
                    <xdr:colOff>190500</xdr:colOff>
                    <xdr:row>9</xdr:row>
                    <xdr:rowOff>31750</xdr:rowOff>
                  </from>
                  <to>
                    <xdr:col>0</xdr:col>
                    <xdr:colOff>368300</xdr:colOff>
                    <xdr:row>9</xdr:row>
                    <xdr:rowOff>177800</xdr:rowOff>
                  </to>
                </anchor>
              </controlPr>
            </control>
          </mc:Choice>
        </mc:AlternateContent>
        <mc:AlternateContent xmlns:mc="http://schemas.openxmlformats.org/markup-compatibility/2006">
          <mc:Choice Requires="x14">
            <control shapeId="11274" r:id="rId11" name="Check Box 10">
              <controlPr defaultSize="0" autoFill="0" autoLine="0" autoPict="0">
                <anchor moveWithCells="1">
                  <from>
                    <xdr:col>0</xdr:col>
                    <xdr:colOff>190500</xdr:colOff>
                    <xdr:row>10</xdr:row>
                    <xdr:rowOff>82550</xdr:rowOff>
                  </from>
                  <to>
                    <xdr:col>0</xdr:col>
                    <xdr:colOff>368300</xdr:colOff>
                    <xdr:row>10</xdr:row>
                    <xdr:rowOff>228600</xdr:rowOff>
                  </to>
                </anchor>
              </controlPr>
            </control>
          </mc:Choice>
        </mc:AlternateContent>
        <mc:AlternateContent xmlns:mc="http://schemas.openxmlformats.org/markup-compatibility/2006">
          <mc:Choice Requires="x14">
            <control shapeId="11275" r:id="rId12" name="Check Box 11">
              <controlPr defaultSize="0" autoFill="0" autoLine="0" autoPict="0">
                <anchor moveWithCells="1">
                  <from>
                    <xdr:col>0</xdr:col>
                    <xdr:colOff>190500</xdr:colOff>
                    <xdr:row>11</xdr:row>
                    <xdr:rowOff>31750</xdr:rowOff>
                  </from>
                  <to>
                    <xdr:col>0</xdr:col>
                    <xdr:colOff>368300</xdr:colOff>
                    <xdr:row>11</xdr:row>
                    <xdr:rowOff>177800</xdr:rowOff>
                  </to>
                </anchor>
              </controlPr>
            </control>
          </mc:Choice>
        </mc:AlternateContent>
        <mc:AlternateContent xmlns:mc="http://schemas.openxmlformats.org/markup-compatibility/2006">
          <mc:Choice Requires="x14">
            <control shapeId="11276" r:id="rId13" name="Check Box 12">
              <controlPr defaultSize="0" autoFill="0" autoLine="0" autoPict="0">
                <anchor moveWithCells="1">
                  <from>
                    <xdr:col>0</xdr:col>
                    <xdr:colOff>190500</xdr:colOff>
                    <xdr:row>12</xdr:row>
                    <xdr:rowOff>69850</xdr:rowOff>
                  </from>
                  <to>
                    <xdr:col>0</xdr:col>
                    <xdr:colOff>368300</xdr:colOff>
                    <xdr:row>12</xdr:row>
                    <xdr:rowOff>215900</xdr:rowOff>
                  </to>
                </anchor>
              </controlPr>
            </control>
          </mc:Choice>
        </mc:AlternateContent>
        <mc:AlternateContent xmlns:mc="http://schemas.openxmlformats.org/markup-compatibility/2006">
          <mc:Choice Requires="x14">
            <control shapeId="11277" r:id="rId14" name="Check Box 13">
              <controlPr defaultSize="0" autoFill="0" autoLine="0" autoPict="0">
                <anchor moveWithCells="1">
                  <from>
                    <xdr:col>0</xdr:col>
                    <xdr:colOff>190500</xdr:colOff>
                    <xdr:row>13</xdr:row>
                    <xdr:rowOff>31750</xdr:rowOff>
                  </from>
                  <to>
                    <xdr:col>0</xdr:col>
                    <xdr:colOff>368300</xdr:colOff>
                    <xdr:row>13</xdr:row>
                    <xdr:rowOff>177800</xdr:rowOff>
                  </to>
                </anchor>
              </controlPr>
            </control>
          </mc:Choice>
        </mc:AlternateContent>
        <mc:AlternateContent xmlns:mc="http://schemas.openxmlformats.org/markup-compatibility/2006">
          <mc:Choice Requires="x14">
            <control shapeId="11278" r:id="rId15" name="Check Box 14">
              <controlPr defaultSize="0" autoFill="0" autoLine="0" autoPict="0">
                <anchor moveWithCells="1">
                  <from>
                    <xdr:col>0</xdr:col>
                    <xdr:colOff>190500</xdr:colOff>
                    <xdr:row>18</xdr:row>
                    <xdr:rowOff>31750</xdr:rowOff>
                  </from>
                  <to>
                    <xdr:col>0</xdr:col>
                    <xdr:colOff>368300</xdr:colOff>
                    <xdr:row>18</xdr:row>
                    <xdr:rowOff>177800</xdr:rowOff>
                  </to>
                </anchor>
              </controlPr>
            </control>
          </mc:Choice>
        </mc:AlternateContent>
        <mc:AlternateContent xmlns:mc="http://schemas.openxmlformats.org/markup-compatibility/2006">
          <mc:Choice Requires="x14">
            <control shapeId="11279" r:id="rId16" name="Check Box 15">
              <controlPr defaultSize="0" autoFill="0" autoLine="0" autoPict="0">
                <anchor moveWithCells="1">
                  <from>
                    <xdr:col>0</xdr:col>
                    <xdr:colOff>190500</xdr:colOff>
                    <xdr:row>19</xdr:row>
                    <xdr:rowOff>31750</xdr:rowOff>
                  </from>
                  <to>
                    <xdr:col>0</xdr:col>
                    <xdr:colOff>368300</xdr:colOff>
                    <xdr:row>19</xdr:row>
                    <xdr:rowOff>177800</xdr:rowOff>
                  </to>
                </anchor>
              </controlPr>
            </control>
          </mc:Choice>
        </mc:AlternateContent>
        <mc:AlternateContent xmlns:mc="http://schemas.openxmlformats.org/markup-compatibility/2006">
          <mc:Choice Requires="x14">
            <control shapeId="11282" r:id="rId17" name="Check Box 18">
              <controlPr defaultSize="0" autoFill="0" autoLine="0" autoPict="0">
                <anchor moveWithCells="1">
                  <from>
                    <xdr:col>0</xdr:col>
                    <xdr:colOff>190500</xdr:colOff>
                    <xdr:row>20</xdr:row>
                    <xdr:rowOff>31750</xdr:rowOff>
                  </from>
                  <to>
                    <xdr:col>0</xdr:col>
                    <xdr:colOff>368300</xdr:colOff>
                    <xdr:row>20</xdr:row>
                    <xdr:rowOff>177800</xdr:rowOff>
                  </to>
                </anchor>
              </controlPr>
            </control>
          </mc:Choice>
        </mc:AlternateContent>
        <mc:AlternateContent xmlns:mc="http://schemas.openxmlformats.org/markup-compatibility/2006">
          <mc:Choice Requires="x14">
            <control shapeId="11283" r:id="rId18" name="Check Box 19">
              <controlPr defaultSize="0" autoFill="0" autoLine="0" autoPict="0">
                <anchor moveWithCells="1">
                  <from>
                    <xdr:col>0</xdr:col>
                    <xdr:colOff>190500</xdr:colOff>
                    <xdr:row>21</xdr:row>
                    <xdr:rowOff>31750</xdr:rowOff>
                  </from>
                  <to>
                    <xdr:col>0</xdr:col>
                    <xdr:colOff>368300</xdr:colOff>
                    <xdr:row>21</xdr:row>
                    <xdr:rowOff>177800</xdr:rowOff>
                  </to>
                </anchor>
              </controlPr>
            </control>
          </mc:Choice>
        </mc:AlternateContent>
        <mc:AlternateContent xmlns:mc="http://schemas.openxmlformats.org/markup-compatibility/2006">
          <mc:Choice Requires="x14">
            <control shapeId="11284" r:id="rId19" name="Check Box 20">
              <controlPr defaultSize="0" autoFill="0" autoLine="0" autoPict="0">
                <anchor moveWithCells="1">
                  <from>
                    <xdr:col>0</xdr:col>
                    <xdr:colOff>190500</xdr:colOff>
                    <xdr:row>22</xdr:row>
                    <xdr:rowOff>31750</xdr:rowOff>
                  </from>
                  <to>
                    <xdr:col>0</xdr:col>
                    <xdr:colOff>368300</xdr:colOff>
                    <xdr:row>22</xdr:row>
                    <xdr:rowOff>177800</xdr:rowOff>
                  </to>
                </anchor>
              </controlPr>
            </control>
          </mc:Choice>
        </mc:AlternateContent>
        <mc:AlternateContent xmlns:mc="http://schemas.openxmlformats.org/markup-compatibility/2006">
          <mc:Choice Requires="x14">
            <control shapeId="11285" r:id="rId20" name="Check Box 21">
              <controlPr defaultSize="0" autoFill="0" autoLine="0" autoPict="0">
                <anchor moveWithCells="1">
                  <from>
                    <xdr:col>0</xdr:col>
                    <xdr:colOff>190500</xdr:colOff>
                    <xdr:row>23</xdr:row>
                    <xdr:rowOff>31750</xdr:rowOff>
                  </from>
                  <to>
                    <xdr:col>0</xdr:col>
                    <xdr:colOff>368300</xdr:colOff>
                    <xdr:row>23</xdr:row>
                    <xdr:rowOff>177800</xdr:rowOff>
                  </to>
                </anchor>
              </controlPr>
            </control>
          </mc:Choice>
        </mc:AlternateContent>
        <mc:AlternateContent xmlns:mc="http://schemas.openxmlformats.org/markup-compatibility/2006">
          <mc:Choice Requires="x14">
            <control shapeId="11286" r:id="rId21" name="Check Box 22">
              <controlPr defaultSize="0" autoFill="0" autoLine="0" autoPict="0">
                <anchor moveWithCells="1">
                  <from>
                    <xdr:col>0</xdr:col>
                    <xdr:colOff>190500</xdr:colOff>
                    <xdr:row>24</xdr:row>
                    <xdr:rowOff>31750</xdr:rowOff>
                  </from>
                  <to>
                    <xdr:col>0</xdr:col>
                    <xdr:colOff>368300</xdr:colOff>
                    <xdr:row>24</xdr:row>
                    <xdr:rowOff>177800</xdr:rowOff>
                  </to>
                </anchor>
              </controlPr>
            </control>
          </mc:Choice>
        </mc:AlternateContent>
        <mc:AlternateContent xmlns:mc="http://schemas.openxmlformats.org/markup-compatibility/2006">
          <mc:Choice Requires="x14">
            <control shapeId="11287" r:id="rId22" name="Check Box 23">
              <controlPr defaultSize="0" autoFill="0" autoLine="0" autoPict="0">
                <anchor moveWithCells="1">
                  <from>
                    <xdr:col>0</xdr:col>
                    <xdr:colOff>190500</xdr:colOff>
                    <xdr:row>29</xdr:row>
                    <xdr:rowOff>31750</xdr:rowOff>
                  </from>
                  <to>
                    <xdr:col>0</xdr:col>
                    <xdr:colOff>368300</xdr:colOff>
                    <xdr:row>29</xdr:row>
                    <xdr:rowOff>177800</xdr:rowOff>
                  </to>
                </anchor>
              </controlPr>
            </control>
          </mc:Choice>
        </mc:AlternateContent>
        <mc:AlternateContent xmlns:mc="http://schemas.openxmlformats.org/markup-compatibility/2006">
          <mc:Choice Requires="x14">
            <control shapeId="11288" r:id="rId23" name="Check Box 24">
              <controlPr defaultSize="0" autoFill="0" autoLine="0" autoPict="0">
                <anchor moveWithCells="1">
                  <from>
                    <xdr:col>0</xdr:col>
                    <xdr:colOff>190500</xdr:colOff>
                    <xdr:row>30</xdr:row>
                    <xdr:rowOff>31750</xdr:rowOff>
                  </from>
                  <to>
                    <xdr:col>0</xdr:col>
                    <xdr:colOff>368300</xdr:colOff>
                    <xdr:row>30</xdr:row>
                    <xdr:rowOff>177800</xdr:rowOff>
                  </to>
                </anchor>
              </controlPr>
            </control>
          </mc:Choice>
        </mc:AlternateContent>
        <mc:AlternateContent xmlns:mc="http://schemas.openxmlformats.org/markup-compatibility/2006">
          <mc:Choice Requires="x14">
            <control shapeId="11289" r:id="rId24" name="Check Box 25">
              <controlPr defaultSize="0" autoFill="0" autoLine="0" autoPict="0">
                <anchor moveWithCells="1">
                  <from>
                    <xdr:col>0</xdr:col>
                    <xdr:colOff>190500</xdr:colOff>
                    <xdr:row>31</xdr:row>
                    <xdr:rowOff>31750</xdr:rowOff>
                  </from>
                  <to>
                    <xdr:col>0</xdr:col>
                    <xdr:colOff>368300</xdr:colOff>
                    <xdr:row>31</xdr:row>
                    <xdr:rowOff>177800</xdr:rowOff>
                  </to>
                </anchor>
              </controlPr>
            </control>
          </mc:Choice>
        </mc:AlternateContent>
        <mc:AlternateContent xmlns:mc="http://schemas.openxmlformats.org/markup-compatibility/2006">
          <mc:Choice Requires="x14">
            <control shapeId="11290" r:id="rId25" name="Check Box 26">
              <controlPr defaultSize="0" autoFill="0" autoLine="0" autoPict="0">
                <anchor moveWithCells="1">
                  <from>
                    <xdr:col>0</xdr:col>
                    <xdr:colOff>190500</xdr:colOff>
                    <xdr:row>32</xdr:row>
                    <xdr:rowOff>31750</xdr:rowOff>
                  </from>
                  <to>
                    <xdr:col>0</xdr:col>
                    <xdr:colOff>368300</xdr:colOff>
                    <xdr:row>32</xdr:row>
                    <xdr:rowOff>177800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AAC8-716C-416A-BE2D-27D5FF678F2B}">
  <sheetPr codeName="Sheet4"/>
  <dimension ref="A1:B4"/>
  <sheetViews>
    <sheetView workbookViewId="0">
      <selection activeCell="B8" sqref="B8"/>
    </sheetView>
  </sheetViews>
  <sheetFormatPr defaultRowHeight="12" x14ac:dyDescent="0.3"/>
  <cols>
    <col min="1" max="1" width="21.7265625" style="2" bestFit="1" customWidth="1"/>
    <col min="2" max="2" width="87" style="2" customWidth="1"/>
    <col min="3" max="16384" width="8.7265625" style="2"/>
  </cols>
  <sheetData>
    <row r="1" spans="1:2" x14ac:dyDescent="0.3">
      <c r="A1" s="2" t="s">
        <v>22</v>
      </c>
      <c r="B1" s="27" t="s">
        <v>23</v>
      </c>
    </row>
    <row r="2" spans="1:2" x14ac:dyDescent="0.3">
      <c r="A2" s="2" t="s">
        <v>24</v>
      </c>
      <c r="B2" s="28" t="s">
        <v>25</v>
      </c>
    </row>
    <row r="3" spans="1:2" x14ac:dyDescent="0.3">
      <c r="A3" s="2" t="s">
        <v>26</v>
      </c>
      <c r="B3" s="29" t="s">
        <v>27</v>
      </c>
    </row>
    <row r="4" spans="1:2" x14ac:dyDescent="0.3">
      <c r="A4" s="2" t="s">
        <v>28</v>
      </c>
      <c r="B4" s="29" t="s">
        <v>29</v>
      </c>
    </row>
  </sheetData>
  <hyperlinks>
    <hyperlink ref="B1" r:id="rId1" tooltip="https://diytoolkit.org/tools/problem-definition-2/" xr:uid="{EF9BC057-E385-4D1C-9353-063905C7781E}"/>
    <hyperlink ref="B2" r:id="rId2" xr:uid="{6F2F1608-D865-4488-AE6C-2ADDEA90DFE6}"/>
    <hyperlink ref="B3" r:id="rId3" tooltip="mailto:acalles@eafit.edu.co" display="mailto:acalles@eafit.edu.co" xr:uid="{3224E74C-F3A9-48D3-8E08-9DFE2836590E}"/>
    <hyperlink ref="B4" r:id="rId4" tooltip="mailto:sortiza2@eafit.edu.co" display="mailto:sortiza2@eafit.edu.co" xr:uid="{389CF0E1-6E36-418F-9E95-CB23FC55B1FD}"/>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26D4A-E725-4405-986B-CCB9CC270042}">
  <sheetPr codeName="Sheet5"/>
  <dimension ref="A1:H22"/>
  <sheetViews>
    <sheetView zoomScaleNormal="100" workbookViewId="0">
      <selection activeCell="C27" sqref="C27"/>
    </sheetView>
  </sheetViews>
  <sheetFormatPr defaultRowHeight="14.5" x14ac:dyDescent="0.35"/>
  <cols>
    <col min="1" max="1" width="17.26953125" bestFit="1" customWidth="1"/>
    <col min="2" max="2" width="18.26953125" bestFit="1" customWidth="1"/>
    <col min="3" max="7" width="15.6328125" bestFit="1" customWidth="1"/>
    <col min="8" max="8" width="10.7265625" bestFit="1" customWidth="1"/>
  </cols>
  <sheetData>
    <row r="1" spans="1:8" x14ac:dyDescent="0.35">
      <c r="A1" s="44" t="s">
        <v>16</v>
      </c>
      <c r="H1" s="1" t="s">
        <v>4</v>
      </c>
    </row>
    <row r="2" spans="1:8" x14ac:dyDescent="0.35">
      <c r="A2" t="s">
        <v>9</v>
      </c>
      <c r="B2">
        <f>COUNTIF(Dashboard!$B$16:$B$40,"="&amp;"In progress")</f>
        <v>5</v>
      </c>
      <c r="H2" s="2" t="s">
        <v>7</v>
      </c>
    </row>
    <row r="3" spans="1:8" x14ac:dyDescent="0.35">
      <c r="A3" t="s">
        <v>5</v>
      </c>
      <c r="B3">
        <f>COUNTIF(Dashboard!$B$16:$B$40,"="&amp;"Done")</f>
        <v>15</v>
      </c>
      <c r="H3" s="2" t="s">
        <v>9</v>
      </c>
    </row>
    <row r="4" spans="1:8" x14ac:dyDescent="0.35">
      <c r="A4" t="s">
        <v>7</v>
      </c>
      <c r="B4">
        <f>COUNTIF(Dashboard!$B$16:$B$40,"="&amp;"Not started")</f>
        <v>4</v>
      </c>
      <c r="H4" s="2" t="s">
        <v>10</v>
      </c>
    </row>
    <row r="5" spans="1:8" x14ac:dyDescent="0.35">
      <c r="A5" t="s">
        <v>8</v>
      </c>
      <c r="B5">
        <f>COUNTIF(Dashboard!$B$16:$B$40,"="&amp;"Cancelled")</f>
        <v>0</v>
      </c>
      <c r="H5" s="2" t="s">
        <v>8</v>
      </c>
    </row>
    <row r="6" spans="1:8" ht="15" thickBot="1" x14ac:dyDescent="0.4">
      <c r="A6" s="13" t="s">
        <v>10</v>
      </c>
      <c r="B6">
        <f>COUNTIF(Dashboard!$B$16:$B$40,"="&amp;"On hold")</f>
        <v>0</v>
      </c>
      <c r="H6" s="2" t="s">
        <v>5</v>
      </c>
    </row>
    <row r="7" spans="1:8" x14ac:dyDescent="0.35">
      <c r="A7" t="s">
        <v>11</v>
      </c>
      <c r="B7">
        <f>SUM(B3:B6)</f>
        <v>19</v>
      </c>
      <c r="H7" s="2"/>
    </row>
    <row r="8" spans="1:8" x14ac:dyDescent="0.35">
      <c r="H8" s="2"/>
    </row>
    <row r="9" spans="1:8" x14ac:dyDescent="0.35">
      <c r="A9" s="44" t="s">
        <v>17</v>
      </c>
      <c r="H9" s="2"/>
    </row>
    <row r="10" spans="1:8" x14ac:dyDescent="0.35">
      <c r="A10" t="s">
        <v>12</v>
      </c>
      <c r="B10" s="46">
        <f>(B2+B4)/B7</f>
        <v>0.47368421052631576</v>
      </c>
      <c r="H10" s="2"/>
    </row>
    <row r="11" spans="1:8" x14ac:dyDescent="0.35">
      <c r="A11" t="s">
        <v>13</v>
      </c>
      <c r="B11" s="15">
        <f>B3/B7</f>
        <v>0.78947368421052633</v>
      </c>
    </row>
    <row r="13" spans="1:8" x14ac:dyDescent="0.35">
      <c r="A13" s="44" t="s">
        <v>18</v>
      </c>
      <c r="H13" s="2"/>
    </row>
    <row r="14" spans="1:8" x14ac:dyDescent="0.35">
      <c r="A14" t="s">
        <v>14</v>
      </c>
      <c r="B14" t="s">
        <v>15</v>
      </c>
      <c r="H14" s="2"/>
    </row>
    <row r="15" spans="1:8" x14ac:dyDescent="0.35">
      <c r="A15" s="11">
        <v>43952</v>
      </c>
      <c r="B15" s="11">
        <v>44002</v>
      </c>
      <c r="H15" s="2"/>
    </row>
    <row r="16" spans="1:8" x14ac:dyDescent="0.35">
      <c r="G16" s="11"/>
      <c r="H16" s="2"/>
    </row>
    <row r="17" spans="1:8" x14ac:dyDescent="0.35">
      <c r="H17" s="2"/>
    </row>
    <row r="18" spans="1:8" x14ac:dyDescent="0.35">
      <c r="A18" s="21" t="s">
        <v>19</v>
      </c>
      <c r="H18" s="2"/>
    </row>
    <row r="19" spans="1:8" x14ac:dyDescent="0.35">
      <c r="A19">
        <v>0</v>
      </c>
      <c r="H19" s="2"/>
    </row>
    <row r="20" spans="1:8" x14ac:dyDescent="0.35">
      <c r="H20" s="2"/>
    </row>
    <row r="21" spans="1:8" x14ac:dyDescent="0.35">
      <c r="A21" t="s">
        <v>95</v>
      </c>
    </row>
    <row r="22" spans="1:8" x14ac:dyDescent="0.35">
      <c r="A22" s="11">
        <v>24</v>
      </c>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1F552DF13A6D40B459BD2966D82FC3" ma:contentTypeVersion="6" ma:contentTypeDescription="Create a new document." ma:contentTypeScope="" ma:versionID="a01b3daf33f8045e07234184d30bca2f">
  <xsd:schema xmlns:xsd="http://www.w3.org/2001/XMLSchema" xmlns:xs="http://www.w3.org/2001/XMLSchema" xmlns:p="http://schemas.microsoft.com/office/2006/metadata/properties" xmlns:ns2="580b4332-39d2-4436-8fe6-7a9bf13888b4" targetNamespace="http://schemas.microsoft.com/office/2006/metadata/properties" ma:root="true" ma:fieldsID="e4ab8cd5de5a730e575350b1bff66377" ns2:_="">
    <xsd:import namespace="580b4332-39d2-4436-8fe6-7a9bf13888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0b4332-39d2-4436-8fe6-7a9bf1388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002613-ECC6-485B-9162-F5CCF68ED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0b4332-39d2-4436-8fe6-7a9bf13888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D788E5-8EC6-49AE-9940-ECDC4AE9184E}">
  <ds:schemaRefs>
    <ds:schemaRef ds:uri="http://schemas.microsoft.com/sharepoint/v3/contenttype/forms"/>
  </ds:schemaRefs>
</ds:datastoreItem>
</file>

<file path=customXml/itemProps3.xml><?xml version="1.0" encoding="utf-8"?>
<ds:datastoreItem xmlns:ds="http://schemas.openxmlformats.org/officeDocument/2006/customXml" ds:itemID="{6B8C70C9-4227-49DE-9275-1277DF78A7A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Project</vt:lpstr>
      <vt:lpstr>Rubricas</vt:lpstr>
      <vt:lpstr>Tools</vt:lpstr>
      <vt:lpstr>Refe</vt:lpstr>
    </vt:vector>
  </TitlesOfParts>
  <Company>Dunnhumby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Daian Fajardo</dc:creator>
  <cp:lastModifiedBy>Paola Fajardo</cp:lastModifiedBy>
  <dcterms:created xsi:type="dcterms:W3CDTF">2020-02-24T21:50:09Z</dcterms:created>
  <dcterms:modified xsi:type="dcterms:W3CDTF">2020-06-08T02:29:33Z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0x010100731F552DF13A6D40B459BD2966D82FC3</vt:lpwstr>
  </property>
</Properties>
</file>