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40" tabRatio="828" activeTab="2"/>
  </bookViews>
  <sheets>
    <sheet name="Summary" sheetId="1" r:id="rId1"/>
    <sheet name="Assumptions" sheetId="2" r:id="rId2"/>
    <sheet name="Estimate -Actual Hours" sheetId="16" r:id="rId3"/>
    <sheet name="Sizes" sheetId="9" r:id="rId4"/>
    <sheet name="Features" sheetId="3" r:id="rId5"/>
    <sheet name="T Shirt" sheetId="1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3" l="1"/>
  <c r="F34" i="3"/>
  <c r="F4" i="3"/>
  <c r="F5" i="3"/>
  <c r="F6" i="3"/>
  <c r="F7" i="3"/>
  <c r="F14" i="3"/>
  <c r="F15" i="3"/>
  <c r="F16" i="3"/>
  <c r="F24" i="3"/>
  <c r="F25" i="3"/>
  <c r="F26" i="3"/>
  <c r="F44" i="3"/>
  <c r="F95" i="3"/>
  <c r="C6" i="9"/>
  <c r="C7" i="9"/>
  <c r="C8" i="9"/>
  <c r="C9" i="9"/>
  <c r="C10" i="9"/>
  <c r="C11" i="9"/>
  <c r="C12" i="9"/>
  <c r="C13" i="9"/>
  <c r="C14" i="9"/>
  <c r="C15" i="9"/>
  <c r="C16" i="9"/>
  <c r="D7" i="16"/>
  <c r="E7" i="16"/>
  <c r="F7" i="16"/>
  <c r="G7" i="16"/>
  <c r="D6" i="9"/>
  <c r="D7" i="9"/>
  <c r="D8" i="9"/>
  <c r="D9" i="9"/>
  <c r="D10" i="9"/>
  <c r="D11" i="9"/>
  <c r="D12" i="9"/>
  <c r="D13" i="9"/>
  <c r="D14" i="9"/>
  <c r="D15" i="9"/>
  <c r="D16" i="9"/>
  <c r="D8" i="16"/>
  <c r="E8" i="16"/>
  <c r="F8" i="16"/>
  <c r="G8" i="16"/>
  <c r="E6" i="9"/>
  <c r="E7" i="9"/>
  <c r="E8" i="9"/>
  <c r="E9" i="9"/>
  <c r="E10" i="9"/>
  <c r="E11" i="9"/>
  <c r="E12" i="9"/>
  <c r="E13" i="9"/>
  <c r="E14" i="9"/>
  <c r="E15" i="9"/>
  <c r="E16" i="9"/>
  <c r="D9" i="16"/>
  <c r="E9" i="16"/>
  <c r="F9" i="16"/>
  <c r="G9" i="16"/>
  <c r="F6" i="9"/>
  <c r="F7" i="9"/>
  <c r="F8" i="9"/>
  <c r="F9" i="9"/>
  <c r="F10" i="9"/>
  <c r="F11" i="9"/>
  <c r="F12" i="9"/>
  <c r="F13" i="9"/>
  <c r="F14" i="9"/>
  <c r="F15" i="9"/>
  <c r="F16" i="9"/>
  <c r="D10" i="16"/>
  <c r="E10" i="16"/>
  <c r="F10" i="16"/>
  <c r="G10" i="16"/>
  <c r="G6" i="9"/>
  <c r="G7" i="9"/>
  <c r="G8" i="9"/>
  <c r="G9" i="9"/>
  <c r="G10" i="9"/>
  <c r="G11" i="9"/>
  <c r="G12" i="9"/>
  <c r="G13" i="9"/>
  <c r="G14" i="9"/>
  <c r="G15" i="9"/>
  <c r="G16" i="9"/>
  <c r="D11" i="16"/>
  <c r="E11" i="16"/>
  <c r="F11" i="16"/>
  <c r="G11" i="16"/>
  <c r="H6" i="9"/>
  <c r="H7" i="9"/>
  <c r="H8" i="9"/>
  <c r="H9" i="9"/>
  <c r="H10" i="9"/>
  <c r="H11" i="9"/>
  <c r="H12" i="9"/>
  <c r="H13" i="9"/>
  <c r="H14" i="9"/>
  <c r="H15" i="9"/>
  <c r="H16" i="9"/>
  <c r="D12" i="16"/>
  <c r="E12" i="16"/>
  <c r="F12" i="16"/>
  <c r="G12" i="16"/>
  <c r="G13" i="16"/>
  <c r="D19" i="16"/>
  <c r="F19" i="16"/>
  <c r="D20" i="16"/>
  <c r="F20" i="16"/>
  <c r="F21" i="16"/>
  <c r="F22" i="16"/>
  <c r="I16" i="9"/>
  <c r="B16" i="16"/>
  <c r="D23" i="16"/>
  <c r="F18" i="16"/>
  <c r="F23" i="16"/>
  <c r="E18" i="16"/>
  <c r="E19" i="16"/>
  <c r="E20" i="16"/>
  <c r="E21" i="16"/>
  <c r="E22" i="16"/>
  <c r="E23" i="16"/>
  <c r="F13" i="16"/>
  <c r="E13" i="16"/>
  <c r="D13" i="16"/>
  <c r="B3" i="16"/>
  <c r="D4" i="16"/>
  <c r="L6" i="9"/>
  <c r="M6" i="9"/>
  <c r="N6" i="9"/>
  <c r="O6" i="9"/>
  <c r="P6" i="9"/>
  <c r="Q6" i="9"/>
  <c r="S6" i="9"/>
  <c r="L7" i="9"/>
  <c r="M7" i="9"/>
  <c r="N7" i="9"/>
  <c r="O7" i="9"/>
  <c r="P7" i="9"/>
  <c r="Q7" i="9"/>
  <c r="S7" i="9"/>
  <c r="L8" i="9"/>
  <c r="M8" i="9"/>
  <c r="N8" i="9"/>
  <c r="O8" i="9"/>
  <c r="P8" i="9"/>
  <c r="Q8" i="9"/>
  <c r="S8" i="9"/>
  <c r="L9" i="9"/>
  <c r="M9" i="9"/>
  <c r="N9" i="9"/>
  <c r="O9" i="9"/>
  <c r="P9" i="9"/>
  <c r="Q9" i="9"/>
  <c r="S9" i="9"/>
  <c r="L10" i="9"/>
  <c r="M10" i="9"/>
  <c r="N10" i="9"/>
  <c r="O10" i="9"/>
  <c r="P10" i="9"/>
  <c r="Q10" i="9"/>
  <c r="S10" i="9"/>
  <c r="L11" i="9"/>
  <c r="M11" i="9"/>
  <c r="N11" i="9"/>
  <c r="O11" i="9"/>
  <c r="P11" i="9"/>
  <c r="Q11" i="9"/>
  <c r="S11" i="9"/>
  <c r="L12" i="9"/>
  <c r="M12" i="9"/>
  <c r="N12" i="9"/>
  <c r="O12" i="9"/>
  <c r="P12" i="9"/>
  <c r="Q12" i="9"/>
  <c r="S12" i="9"/>
  <c r="L13" i="9"/>
  <c r="M13" i="9"/>
  <c r="N13" i="9"/>
  <c r="O13" i="9"/>
  <c r="P13" i="9"/>
  <c r="Q13" i="9"/>
  <c r="S13" i="9"/>
  <c r="L14" i="9"/>
  <c r="M14" i="9"/>
  <c r="N14" i="9"/>
  <c r="O14" i="9"/>
  <c r="P14" i="9"/>
  <c r="Q14" i="9"/>
  <c r="S14" i="9"/>
  <c r="L15" i="9"/>
  <c r="M15" i="9"/>
  <c r="N15" i="9"/>
  <c r="O15" i="9"/>
  <c r="P15" i="9"/>
  <c r="Q15" i="9"/>
  <c r="S15" i="9"/>
  <c r="L16" i="9"/>
  <c r="M16" i="9"/>
  <c r="N16" i="9"/>
  <c r="O16" i="9"/>
  <c r="P16" i="9"/>
  <c r="Q16" i="9"/>
  <c r="S16" i="9"/>
  <c r="B15" i="9"/>
  <c r="B14" i="9"/>
  <c r="B13" i="9"/>
  <c r="B12" i="9"/>
  <c r="B11" i="9"/>
  <c r="B10" i="9"/>
  <c r="B9" i="9"/>
  <c r="B8" i="9"/>
  <c r="B7" i="9"/>
  <c r="B6" i="9"/>
  <c r="J6" i="9"/>
  <c r="J7" i="9"/>
  <c r="J8" i="9"/>
  <c r="J9" i="9"/>
  <c r="J10" i="9"/>
  <c r="J11" i="9"/>
  <c r="J12" i="9"/>
  <c r="J13" i="9"/>
  <c r="J14" i="9"/>
  <c r="J15" i="9"/>
  <c r="J16" i="9"/>
  <c r="C20" i="13"/>
  <c r="D20" i="13"/>
  <c r="E20" i="13"/>
  <c r="C19" i="13"/>
  <c r="D19" i="13"/>
  <c r="E19" i="13"/>
  <c r="C18" i="13"/>
  <c r="D18" i="13"/>
  <c r="E18" i="13"/>
  <c r="C17" i="13"/>
  <c r="D17" i="13"/>
  <c r="E17" i="13"/>
  <c r="C16" i="13"/>
  <c r="D16" i="13"/>
  <c r="E16" i="13"/>
  <c r="C15" i="13"/>
  <c r="D15" i="13"/>
  <c r="E15" i="13"/>
  <c r="C10" i="13"/>
  <c r="D10" i="13"/>
  <c r="E10" i="13"/>
  <c r="C9" i="13"/>
  <c r="D9" i="13"/>
  <c r="E9" i="13"/>
  <c r="C8" i="13"/>
  <c r="D8" i="13"/>
  <c r="E8" i="13"/>
  <c r="C7" i="13"/>
  <c r="D7" i="13"/>
  <c r="E7" i="13"/>
  <c r="C6" i="13"/>
  <c r="D6" i="13"/>
  <c r="E6" i="13"/>
  <c r="C5" i="13"/>
  <c r="D5" i="13"/>
  <c r="E5" i="13"/>
</calcChain>
</file>

<file path=xl/sharedStrings.xml><?xml version="1.0" encoding="utf-8"?>
<sst xmlns="http://schemas.openxmlformats.org/spreadsheetml/2006/main" count="136" uniqueCount="88">
  <si>
    <t>Omniture will only support what we currently have right now</t>
    <phoneticPr fontId="16" type="noConversion"/>
  </si>
  <si>
    <t>Total</t>
  </si>
  <si>
    <t>Summary</t>
  </si>
  <si>
    <t>Size</t>
  </si>
  <si>
    <t>FEATURE</t>
  </si>
  <si>
    <t>SIZE</t>
  </si>
  <si>
    <t>KEY</t>
  </si>
  <si>
    <t>ITEM</t>
  </si>
  <si>
    <t>epic_ID</t>
  </si>
  <si>
    <t>story_ID</t>
  </si>
  <si>
    <t>Description</t>
  </si>
  <si>
    <t>Notes</t>
  </si>
  <si>
    <t>S</t>
  </si>
  <si>
    <t>XS</t>
  </si>
  <si>
    <t>M</t>
  </si>
  <si>
    <t>L</t>
  </si>
  <si>
    <t>XL</t>
  </si>
  <si>
    <t>XXL</t>
  </si>
  <si>
    <t>Everything</t>
  </si>
  <si>
    <t>Total Hours By Epic</t>
  </si>
  <si>
    <t>Section</t>
  </si>
  <si>
    <t>Categories</t>
  </si>
  <si>
    <t>CHECK SUM</t>
  </si>
  <si>
    <t>TOTAL</t>
  </si>
  <si>
    <t>Sizes</t>
  </si>
  <si>
    <t>Estimate</t>
  </si>
  <si>
    <t>A</t>
  </si>
  <si>
    <t>Total Features</t>
  </si>
  <si>
    <t>DEVELOPMENT</t>
  </si>
  <si>
    <t>Points</t>
  </si>
  <si>
    <t>Distr.</t>
  </si>
  <si>
    <t>Count</t>
  </si>
  <si>
    <t>Total Points</t>
  </si>
  <si>
    <t>Days</t>
  </si>
  <si>
    <t>Hours</t>
  </si>
  <si>
    <t>Number of months</t>
  </si>
  <si>
    <t>Weeks</t>
  </si>
  <si>
    <t>COST</t>
  </si>
  <si>
    <t>Role</t>
  </si>
  <si>
    <t>Percentage</t>
  </si>
  <si>
    <t>Resourses</t>
  </si>
  <si>
    <t>Man Weeks</t>
  </si>
  <si>
    <t>Project Manager</t>
  </si>
  <si>
    <t>Architect</t>
  </si>
  <si>
    <t>Developer</t>
  </si>
  <si>
    <t>QA Engineer</t>
  </si>
  <si>
    <t>Bus Analyst</t>
  </si>
  <si>
    <t>Actual Points</t>
  </si>
  <si>
    <t>Assumptions</t>
  </si>
  <si>
    <t>1 point is 2 days</t>
  </si>
  <si>
    <t>Scale A</t>
  </si>
  <si>
    <t>Key</t>
  </si>
  <si>
    <t>Point</t>
  </si>
  <si>
    <t>Person Days</t>
  </si>
  <si>
    <t>Person Hours</t>
  </si>
  <si>
    <t>Calc Weeks</t>
  </si>
  <si>
    <t>Approx. Weeks</t>
  </si>
  <si>
    <t>Scale B</t>
  </si>
  <si>
    <t>Item #</t>
  </si>
  <si>
    <t>miscelaneous</t>
  </si>
  <si>
    <t>Content Migration</t>
  </si>
  <si>
    <t>SEO Migration</t>
  </si>
  <si>
    <t>Template</t>
  </si>
  <si>
    <t>Q&amp;A</t>
  </si>
  <si>
    <t>Blog</t>
  </si>
  <si>
    <t>Guide</t>
  </si>
  <si>
    <t>Home Page</t>
  </si>
  <si>
    <t>Archive Q&amp;A</t>
  </si>
  <si>
    <t>Archive Blog</t>
  </si>
  <si>
    <t>Archive Guide</t>
  </si>
  <si>
    <t>Content Types (Single Pages)</t>
  </si>
  <si>
    <t>Configuration</t>
  </si>
  <si>
    <t>Taxonomy</t>
  </si>
  <si>
    <t>Sub-Category</t>
  </si>
  <si>
    <t>If any dependent team hands off late then day for day delay</t>
  </si>
  <si>
    <t>No changes to existing functionality</t>
  </si>
  <si>
    <t>Menus</t>
  </si>
  <si>
    <t>S</t>
    <phoneticPr fontId="16" type="noConversion"/>
  </si>
  <si>
    <t>3S</t>
    <phoneticPr fontId="16" type="noConversion"/>
  </si>
  <si>
    <t>Sections</t>
    <phoneticPr fontId="16" type="noConversion"/>
  </si>
  <si>
    <t>Widgets</t>
    <phoneticPr fontId="16" type="noConversion"/>
  </si>
  <si>
    <t>XS</t>
    <phoneticPr fontId="16" type="noConversion"/>
  </si>
  <si>
    <t>3XS</t>
    <phoneticPr fontId="16" type="noConversion"/>
  </si>
  <si>
    <r>
      <t>Post Type Filter by Sub-Category</t>
    </r>
    <r>
      <rPr>
        <sz val="12"/>
        <color indexed="8"/>
        <rFont val="Calibri"/>
        <family val="2"/>
      </rPr>
      <t xml:space="preserve"> for Blogs</t>
    </r>
    <phoneticPr fontId="16" type="noConversion"/>
  </si>
  <si>
    <t>Filtering by subcategory only for blog</t>
    <phoneticPr fontId="16" type="noConversion"/>
  </si>
  <si>
    <t>Only supporting social media that we already have</t>
    <phoneticPr fontId="16" type="noConversion"/>
  </si>
  <si>
    <t>Recipe</t>
  </si>
  <si>
    <t>Custom Post Type OR Blog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</si>
</sst>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0"/>
      <color indexed="10"/>
      <name val="Arial"/>
    </font>
    <font>
      <sz val="9"/>
      <name val="Arial"/>
      <family val="2"/>
    </font>
    <font>
      <sz val="12"/>
      <color indexed="8"/>
      <name val="Calibri"/>
      <scheme val="minor"/>
    </font>
    <font>
      <b/>
      <sz val="12"/>
      <color indexed="8"/>
      <name val="Calibri"/>
      <scheme val="minor"/>
    </font>
    <font>
      <sz val="12"/>
      <color rgb="FF000000"/>
      <name val="Calibri"/>
      <scheme val="minor"/>
    </font>
    <font>
      <b/>
      <sz val="12"/>
      <color theme="2"/>
      <name val="Calibri"/>
      <scheme val="minor"/>
    </font>
    <font>
      <b/>
      <sz val="12"/>
      <color rgb="FF000000"/>
      <name val="Calibri"/>
      <scheme val="minor"/>
    </font>
    <font>
      <sz val="8"/>
      <name val="Verdana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7" xfId="0" applyBorder="1"/>
    <xf numFmtId="0" fontId="17" fillId="0" borderId="17" xfId="0" applyFont="1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2" xfId="0" applyBorder="1"/>
    <xf numFmtId="0" fontId="2" fillId="0" borderId="0" xfId="0" applyFont="1"/>
    <xf numFmtId="0" fontId="7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7" fillId="0" borderId="0" xfId="0" applyFont="1"/>
    <xf numFmtId="0" fontId="7" fillId="3" borderId="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17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2" fontId="9" fillId="0" borderId="0" xfId="0" applyNumberFormat="1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4" fillId="6" borderId="0" xfId="0" applyNumberFormat="1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 wrapText="1"/>
    </xf>
    <xf numFmtId="0" fontId="12" fillId="3" borderId="7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Alignment="1">
      <alignment horizontal="center" wrapText="1"/>
    </xf>
    <xf numFmtId="9" fontId="11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9" fontId="13" fillId="0" borderId="0" xfId="0" applyNumberFormat="1" applyFont="1" applyAlignment="1">
      <alignment horizontal="center" wrapText="1"/>
    </xf>
    <xf numFmtId="0" fontId="8" fillId="0" borderId="0" xfId="0" applyNumberFormat="1" applyFont="1" applyFill="1" applyAlignment="1">
      <alignment horizontal="center" wrapText="1"/>
    </xf>
    <xf numFmtId="0" fontId="7" fillId="0" borderId="0" xfId="0" applyNumberFormat="1" applyFont="1" applyFill="1" applyAlignment="1">
      <alignment horizontal="center" wrapText="1"/>
    </xf>
    <xf numFmtId="1" fontId="7" fillId="0" borderId="0" xfId="0" applyNumberFormat="1" applyFont="1" applyFill="1" applyAlignment="1">
      <alignment horizontal="center" wrapText="1"/>
    </xf>
    <xf numFmtId="0" fontId="0" fillId="0" borderId="0" xfId="0" applyFont="1" applyBorder="1"/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2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5" fillId="4" borderId="7" xfId="0" applyFont="1" applyFill="1" applyBorder="1" applyAlignment="1">
      <alignment horizontal="center" wrapText="1"/>
    </xf>
    <xf numFmtId="0" fontId="13" fillId="0" borderId="17" xfId="0" applyFont="1" applyBorder="1"/>
    <xf numFmtId="0" fontId="13" fillId="0" borderId="0" xfId="0" applyFont="1"/>
    <xf numFmtId="0" fontId="7" fillId="3" borderId="7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wrapText="1"/>
    </xf>
    <xf numFmtId="0" fontId="7" fillId="3" borderId="0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horizontal="center" wrapText="1"/>
    </xf>
    <xf numFmtId="9" fontId="8" fillId="0" borderId="0" xfId="2" applyFont="1" applyFill="1" applyAlignment="1">
      <alignment horizontal="center"/>
    </xf>
    <xf numFmtId="3" fontId="8" fillId="0" borderId="0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wrapText="1"/>
    </xf>
    <xf numFmtId="0" fontId="8" fillId="0" borderId="7" xfId="0" applyNumberFormat="1" applyFont="1" applyFill="1" applyBorder="1" applyAlignment="1">
      <alignment horizontal="center" wrapText="1"/>
    </xf>
    <xf numFmtId="9" fontId="8" fillId="0" borderId="7" xfId="2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wrapText="1"/>
    </xf>
    <xf numFmtId="0" fontId="8" fillId="0" borderId="0" xfId="0" applyFont="1" applyFill="1"/>
    <xf numFmtId="3" fontId="8" fillId="0" borderId="2" xfId="0" applyNumberFormat="1" applyFont="1" applyFill="1" applyBorder="1" applyAlignment="1">
      <alignment horizontal="center" wrapText="1"/>
    </xf>
    <xf numFmtId="0" fontId="0" fillId="0" borderId="0" xfId="0" applyFont="1" applyFill="1"/>
    <xf numFmtId="0" fontId="0" fillId="0" borderId="10" xfId="0" applyFont="1" applyBorder="1"/>
    <xf numFmtId="0" fontId="0" fillId="0" borderId="17" xfId="0" applyFont="1" applyBorder="1"/>
    <xf numFmtId="0" fontId="0" fillId="0" borderId="9" xfId="0" applyFont="1" applyBorder="1"/>
    <xf numFmtId="0" fontId="0" fillId="0" borderId="17" xfId="0" applyFont="1" applyBorder="1" applyAlignment="1">
      <alignment wrapText="1"/>
    </xf>
    <xf numFmtId="0" fontId="0" fillId="4" borderId="17" xfId="0" applyFont="1" applyFill="1" applyBorder="1" applyAlignment="1">
      <alignment horizontal="center"/>
    </xf>
    <xf numFmtId="0" fontId="7" fillId="0" borderId="0" xfId="0" applyFont="1" applyFill="1"/>
    <xf numFmtId="0" fontId="7" fillId="0" borderId="13" xfId="0" applyFont="1" applyFill="1" applyBorder="1" applyAlignment="1"/>
    <xf numFmtId="0" fontId="7" fillId="0" borderId="14" xfId="0" applyFont="1" applyFill="1" applyBorder="1" applyAlignment="1"/>
    <xf numFmtId="0" fontId="7" fillId="0" borderId="15" xfId="0" applyFont="1" applyFill="1" applyBorder="1" applyAlignment="1">
      <alignment horizontal="left" textRotation="60"/>
    </xf>
    <xf numFmtId="0" fontId="7" fillId="0" borderId="15" xfId="0" applyFont="1" applyFill="1" applyBorder="1" applyAlignment="1">
      <alignment textRotation="60"/>
    </xf>
    <xf numFmtId="0" fontId="7" fillId="0" borderId="15" xfId="0" applyFont="1" applyFill="1" applyBorder="1" applyAlignment="1">
      <alignment horizontal="center" textRotation="60" wrapText="1"/>
    </xf>
    <xf numFmtId="0" fontId="7" fillId="3" borderId="12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left" wrapText="1"/>
    </xf>
    <xf numFmtId="0" fontId="8" fillId="3" borderId="16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"/>
  <cols>
    <col min="1" max="1" width="23.1640625" style="19" customWidth="1"/>
    <col min="2" max="2" width="13.33203125" style="19" bestFit="1" customWidth="1"/>
    <col min="3" max="4" width="14.1640625" style="19" bestFit="1" customWidth="1"/>
    <col min="5" max="6" width="15.1640625" style="19" bestFit="1" customWidth="1"/>
    <col min="7" max="7" width="13.1640625" style="19" bestFit="1" customWidth="1"/>
    <col min="8" max="8" width="10.83203125" style="19"/>
    <col min="9" max="9" width="11.5" style="19" bestFit="1" customWidth="1"/>
    <col min="10" max="16384" width="10.83203125" style="19"/>
  </cols>
  <sheetData>
    <row r="1" spans="1:1" ht="27" customHeight="1">
      <c r="A1" s="59" t="s">
        <v>2</v>
      </c>
    </row>
    <row r="2" spans="1:1" ht="6" customHeight="1">
      <c r="A2" s="60"/>
    </row>
  </sheetData>
  <phoneticPr fontId="1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baseColWidth="10" defaultRowHeight="15" x14ac:dyDescent="0"/>
  <cols>
    <col min="1" max="1" width="10.83203125" style="19"/>
    <col min="2" max="2" width="106.33203125" style="19" customWidth="1"/>
    <col min="3" max="16384" width="10.83203125" style="19"/>
  </cols>
  <sheetData>
    <row r="1" spans="1:2">
      <c r="A1" s="20" t="s">
        <v>48</v>
      </c>
    </row>
    <row r="2" spans="1:2" ht="16" thickBot="1">
      <c r="A2" s="44" t="s">
        <v>58</v>
      </c>
      <c r="B2" s="61" t="s">
        <v>10</v>
      </c>
    </row>
    <row r="3" spans="1:2">
      <c r="A3" s="20">
        <v>1</v>
      </c>
      <c r="B3" s="19" t="s">
        <v>74</v>
      </c>
    </row>
    <row r="4" spans="1:2">
      <c r="A4" s="20">
        <v>2</v>
      </c>
      <c r="B4" s="19" t="s">
        <v>75</v>
      </c>
    </row>
    <row r="5" spans="1:2">
      <c r="A5" s="20">
        <v>3</v>
      </c>
      <c r="B5" s="19" t="s">
        <v>84</v>
      </c>
    </row>
    <row r="6" spans="1:2">
      <c r="A6" s="20">
        <v>4</v>
      </c>
      <c r="B6" s="19" t="s">
        <v>85</v>
      </c>
    </row>
    <row r="7" spans="1:2">
      <c r="A7" s="20">
        <v>5</v>
      </c>
      <c r="B7" s="19" t="s">
        <v>0</v>
      </c>
    </row>
    <row r="8" spans="1:2">
      <c r="A8" s="17">
        <v>6</v>
      </c>
      <c r="B8" s="52"/>
    </row>
    <row r="9" spans="1:2">
      <c r="A9" s="17"/>
      <c r="B9" s="52"/>
    </row>
    <row r="10" spans="1:2">
      <c r="A10" s="20"/>
      <c r="B10" s="18"/>
    </row>
    <row r="11" spans="1:2">
      <c r="A11" s="20"/>
      <c r="B11" s="18"/>
    </row>
    <row r="12" spans="1:2">
      <c r="A12" s="20"/>
    </row>
    <row r="13" spans="1:2">
      <c r="A13" s="20"/>
    </row>
    <row r="14" spans="1:2">
      <c r="A14" s="20"/>
    </row>
    <row r="15" spans="1:2">
      <c r="A15" s="20"/>
    </row>
  </sheetData>
  <phoneticPr fontId="1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zoomScale="145" zoomScaleNormal="145" zoomScalePageLayoutView="145" workbookViewId="0">
      <selection activeCell="H20" sqref="H20"/>
    </sheetView>
  </sheetViews>
  <sheetFormatPr baseColWidth="10" defaultRowHeight="15" x14ac:dyDescent="0"/>
  <cols>
    <col min="1" max="1" width="16.5" style="19" bestFit="1" customWidth="1"/>
    <col min="2" max="5" width="11" style="19" bestFit="1" customWidth="1"/>
    <col min="6" max="6" width="11.33203125" style="19" bestFit="1" customWidth="1"/>
    <col min="7" max="9" width="11" style="19" bestFit="1" customWidth="1"/>
    <col min="10" max="16384" width="10.83203125" style="19"/>
  </cols>
  <sheetData>
    <row r="1" spans="1:7">
      <c r="A1" s="16" t="s">
        <v>25</v>
      </c>
      <c r="B1" s="16" t="s">
        <v>26</v>
      </c>
    </row>
    <row r="2" spans="1:7">
      <c r="A2" s="19" t="s">
        <v>47</v>
      </c>
    </row>
    <row r="3" spans="1:7">
      <c r="A3" s="40" t="s">
        <v>27</v>
      </c>
      <c r="B3" s="41">
        <f>Sizes!I16</f>
        <v>14</v>
      </c>
      <c r="C3" s="42"/>
      <c r="D3" s="42"/>
      <c r="E3" s="42"/>
      <c r="F3" s="42"/>
      <c r="G3" s="42"/>
    </row>
    <row r="4" spans="1:7">
      <c r="A4" s="41"/>
      <c r="B4" s="41"/>
      <c r="C4" s="42"/>
      <c r="D4" s="43">
        <f>$B$3*C4</f>
        <v>0</v>
      </c>
      <c r="E4" s="42"/>
      <c r="F4" s="42"/>
      <c r="G4" s="42"/>
    </row>
    <row r="5" spans="1:7">
      <c r="A5" s="40" t="s">
        <v>28</v>
      </c>
      <c r="B5" s="42"/>
      <c r="C5" s="42"/>
      <c r="D5" s="42"/>
      <c r="E5" s="42"/>
      <c r="F5" s="42"/>
      <c r="G5" s="42"/>
    </row>
    <row r="6" spans="1:7" ht="31" thickBot="1">
      <c r="A6" s="44" t="s">
        <v>5</v>
      </c>
      <c r="B6" s="44" t="s">
        <v>29</v>
      </c>
      <c r="C6" s="44" t="s">
        <v>30</v>
      </c>
      <c r="D6" s="44" t="s">
        <v>31</v>
      </c>
      <c r="E6" s="44" t="s">
        <v>32</v>
      </c>
      <c r="F6" s="21" t="s">
        <v>33</v>
      </c>
      <c r="G6" s="21" t="s">
        <v>34</v>
      </c>
    </row>
    <row r="7" spans="1:7">
      <c r="A7" s="45" t="s">
        <v>13</v>
      </c>
      <c r="B7" s="45">
        <v>1</v>
      </c>
      <c r="C7" s="46">
        <v>0.1</v>
      </c>
      <c r="D7" s="43">
        <f>Sizes!C16</f>
        <v>9</v>
      </c>
      <c r="E7" s="43">
        <f t="shared" ref="E7:E12" si="0">B7*D7</f>
        <v>9</v>
      </c>
      <c r="F7" s="47">
        <f t="shared" ref="F7:F12" si="1">E7*2</f>
        <v>18</v>
      </c>
      <c r="G7" s="47">
        <f t="shared" ref="G7:G12" si="2">F7*8</f>
        <v>144</v>
      </c>
    </row>
    <row r="8" spans="1:7">
      <c r="A8" s="45" t="s">
        <v>12</v>
      </c>
      <c r="B8" s="45">
        <v>3</v>
      </c>
      <c r="C8" s="46">
        <v>0.2</v>
      </c>
      <c r="D8" s="43">
        <f>Sizes!D16</f>
        <v>3</v>
      </c>
      <c r="E8" s="43">
        <f t="shared" si="0"/>
        <v>9</v>
      </c>
      <c r="F8" s="47">
        <f t="shared" si="1"/>
        <v>18</v>
      </c>
      <c r="G8" s="47">
        <f t="shared" si="2"/>
        <v>144</v>
      </c>
    </row>
    <row r="9" spans="1:7">
      <c r="A9" s="45" t="s">
        <v>14</v>
      </c>
      <c r="B9" s="45">
        <v>5</v>
      </c>
      <c r="C9" s="46">
        <v>0.5</v>
      </c>
      <c r="D9" s="43">
        <f>Sizes!E16</f>
        <v>1</v>
      </c>
      <c r="E9" s="43">
        <f t="shared" si="0"/>
        <v>5</v>
      </c>
      <c r="F9" s="47">
        <f t="shared" si="1"/>
        <v>10</v>
      </c>
      <c r="G9" s="47">
        <f t="shared" si="2"/>
        <v>80</v>
      </c>
    </row>
    <row r="10" spans="1:7">
      <c r="A10" s="45" t="s">
        <v>15</v>
      </c>
      <c r="B10" s="45">
        <v>8</v>
      </c>
      <c r="C10" s="48">
        <v>0.1</v>
      </c>
      <c r="D10" s="43">
        <f>Sizes!F16</f>
        <v>1</v>
      </c>
      <c r="E10" s="43">
        <f t="shared" si="0"/>
        <v>8</v>
      </c>
      <c r="F10" s="47">
        <f t="shared" si="1"/>
        <v>16</v>
      </c>
      <c r="G10" s="47">
        <f t="shared" si="2"/>
        <v>128</v>
      </c>
    </row>
    <row r="11" spans="1:7">
      <c r="A11" s="45" t="s">
        <v>16</v>
      </c>
      <c r="B11" s="45">
        <v>13</v>
      </c>
      <c r="C11" s="46">
        <v>0.05</v>
      </c>
      <c r="D11" s="43">
        <f>Sizes!G16</f>
        <v>0</v>
      </c>
      <c r="E11" s="43">
        <f t="shared" si="0"/>
        <v>0</v>
      </c>
      <c r="F11" s="47">
        <f t="shared" si="1"/>
        <v>0</v>
      </c>
      <c r="G11" s="47">
        <f t="shared" si="2"/>
        <v>0</v>
      </c>
    </row>
    <row r="12" spans="1:7">
      <c r="A12" s="45" t="s">
        <v>17</v>
      </c>
      <c r="B12" s="45">
        <v>21</v>
      </c>
      <c r="C12" s="46">
        <v>0.05</v>
      </c>
      <c r="D12" s="43">
        <f>Sizes!H16</f>
        <v>0</v>
      </c>
      <c r="E12" s="43">
        <f t="shared" si="0"/>
        <v>0</v>
      </c>
      <c r="F12" s="47">
        <f t="shared" si="1"/>
        <v>0</v>
      </c>
      <c r="G12" s="47">
        <f t="shared" si="2"/>
        <v>0</v>
      </c>
    </row>
    <row r="13" spans="1:7">
      <c r="A13" s="49"/>
      <c r="B13" s="49"/>
      <c r="C13" s="50" t="s">
        <v>23</v>
      </c>
      <c r="D13" s="51">
        <f>SUM(D7:D12)</f>
        <v>14</v>
      </c>
      <c r="E13" s="51">
        <f>SUM(E7:E12)</f>
        <v>31</v>
      </c>
      <c r="F13" s="51">
        <f>SUM(F7:F12)</f>
        <v>62</v>
      </c>
      <c r="G13" s="51">
        <f>SUM(G7:G12)</f>
        <v>496</v>
      </c>
    </row>
    <row r="14" spans="1:7">
      <c r="A14" s="49"/>
      <c r="B14" s="49"/>
      <c r="C14" s="50"/>
      <c r="D14" s="51"/>
      <c r="E14" s="51"/>
      <c r="F14" s="51"/>
      <c r="G14" s="51"/>
    </row>
    <row r="15" spans="1:7" ht="30">
      <c r="A15" s="49" t="s">
        <v>35</v>
      </c>
      <c r="B15" s="49">
        <v>1</v>
      </c>
      <c r="C15" s="50"/>
      <c r="D15" s="51"/>
      <c r="E15" s="51"/>
      <c r="F15" s="51"/>
      <c r="G15" s="51"/>
    </row>
    <row r="16" spans="1:7">
      <c r="A16" s="42" t="s">
        <v>36</v>
      </c>
      <c r="B16" s="42">
        <f>B15/12*52</f>
        <v>4.333333333333333</v>
      </c>
      <c r="C16" s="42"/>
      <c r="D16" s="42"/>
      <c r="E16" s="42"/>
      <c r="F16" s="42"/>
      <c r="G16" s="42"/>
    </row>
    <row r="17" spans="1:7" ht="16" thickBot="1">
      <c r="A17" s="64" t="s">
        <v>37</v>
      </c>
      <c r="B17" s="21" t="s">
        <v>38</v>
      </c>
      <c r="C17" s="21" t="s">
        <v>39</v>
      </c>
      <c r="D17" s="21" t="s">
        <v>34</v>
      </c>
      <c r="E17" s="66" t="s">
        <v>40</v>
      </c>
      <c r="F17" s="66" t="s">
        <v>41</v>
      </c>
      <c r="G17" s="65"/>
    </row>
    <row r="18" spans="1:7" ht="30">
      <c r="A18" s="65"/>
      <c r="B18" s="67" t="s">
        <v>42</v>
      </c>
      <c r="C18" s="68">
        <v>0.1</v>
      </c>
      <c r="D18" s="69">
        <v>60</v>
      </c>
      <c r="E18" s="19">
        <f>F18/$B$16</f>
        <v>0.3461538461538462</v>
      </c>
      <c r="F18" s="19">
        <f>D18/40</f>
        <v>1.5</v>
      </c>
      <c r="G18" s="42"/>
    </row>
    <row r="19" spans="1:7">
      <c r="A19" s="65"/>
      <c r="B19" s="67" t="s">
        <v>43</v>
      </c>
      <c r="C19" s="68">
        <v>0</v>
      </c>
      <c r="D19" s="69">
        <f>$G$13*C19</f>
        <v>0</v>
      </c>
      <c r="E19" s="19">
        <f>F19/$B$16</f>
        <v>0</v>
      </c>
      <c r="F19" s="19">
        <f>D19/40</f>
        <v>0</v>
      </c>
      <c r="G19" s="42"/>
    </row>
    <row r="20" spans="1:7">
      <c r="A20" s="65"/>
      <c r="B20" s="67" t="s">
        <v>44</v>
      </c>
      <c r="C20" s="68">
        <v>1</v>
      </c>
      <c r="D20" s="69">
        <f>G13</f>
        <v>496</v>
      </c>
      <c r="E20" s="19">
        <f>F20/$B$16</f>
        <v>2.861538461538462</v>
      </c>
      <c r="F20" s="19">
        <f>D20/40</f>
        <v>12.4</v>
      </c>
      <c r="G20" s="42"/>
    </row>
    <row r="21" spans="1:7" ht="30">
      <c r="A21" s="65"/>
      <c r="B21" s="67" t="s">
        <v>45</v>
      </c>
      <c r="C21" s="68">
        <v>0.2</v>
      </c>
      <c r="D21" s="69">
        <v>80</v>
      </c>
      <c r="E21" s="19">
        <f>F21/$B$16</f>
        <v>0.46153846153846156</v>
      </c>
      <c r="F21" s="19">
        <f>D21/40</f>
        <v>2</v>
      </c>
      <c r="G21" s="42"/>
    </row>
    <row r="22" spans="1:7" ht="16" thickBot="1">
      <c r="A22" s="70"/>
      <c r="B22" s="71" t="s">
        <v>46</v>
      </c>
      <c r="C22" s="72">
        <v>0.2</v>
      </c>
      <c r="D22" s="69">
        <v>80</v>
      </c>
      <c r="E22" s="19">
        <f>F22/$B$16</f>
        <v>0.46153846153846156</v>
      </c>
      <c r="F22" s="19">
        <f>D22/40</f>
        <v>2</v>
      </c>
      <c r="G22" s="42"/>
    </row>
    <row r="23" spans="1:7">
      <c r="A23" s="65" t="s">
        <v>1</v>
      </c>
      <c r="B23" s="73"/>
      <c r="C23" s="74"/>
      <c r="D23" s="75">
        <f>SUM(D18:D22)</f>
        <v>716</v>
      </c>
      <c r="E23" s="75">
        <f>SUM(E18:E22)</f>
        <v>4.1307692307692312</v>
      </c>
      <c r="F23" s="75">
        <f>SUM(F18:F22)</f>
        <v>17.899999999999999</v>
      </c>
      <c r="G23" s="4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160" zoomScaleNormal="160" zoomScalePageLayoutView="160" workbookViewId="0">
      <selection activeCell="B9" sqref="B9:F10"/>
    </sheetView>
  </sheetViews>
  <sheetFormatPr baseColWidth="10" defaultRowHeight="15" x14ac:dyDescent="0"/>
  <cols>
    <col min="2" max="2" width="18.1640625" bestFit="1" customWidth="1"/>
    <col min="10" max="10" width="11.33203125" bestFit="1" customWidth="1"/>
  </cols>
  <sheetData>
    <row r="1" spans="1:19">
      <c r="A1" s="20" t="s">
        <v>24</v>
      </c>
      <c r="C1" s="22"/>
      <c r="D1" s="22"/>
      <c r="E1" s="22"/>
      <c r="F1" s="22"/>
      <c r="G1" s="22"/>
      <c r="H1" s="22"/>
    </row>
    <row r="2" spans="1:19" ht="16" thickBot="1">
      <c r="A2" s="39" t="s">
        <v>18</v>
      </c>
      <c r="C2" s="22"/>
      <c r="D2" s="22"/>
      <c r="E2" s="22"/>
      <c r="F2" s="22"/>
      <c r="G2" s="22"/>
      <c r="H2" s="22"/>
    </row>
    <row r="3" spans="1:19">
      <c r="C3" s="22"/>
      <c r="D3" s="22"/>
      <c r="E3" s="22"/>
      <c r="F3" s="22"/>
      <c r="G3" s="22"/>
      <c r="H3" s="22"/>
      <c r="L3" s="26" t="s">
        <v>19</v>
      </c>
      <c r="M3" s="15"/>
      <c r="N3" s="15"/>
      <c r="O3" s="15"/>
      <c r="P3" s="15"/>
      <c r="Q3" s="15"/>
      <c r="R3" s="15"/>
      <c r="S3" s="4"/>
    </row>
    <row r="4" spans="1:19">
      <c r="A4" s="27"/>
      <c r="C4" s="22"/>
      <c r="D4" s="22"/>
      <c r="E4" s="22"/>
      <c r="F4" s="22"/>
      <c r="G4" s="22"/>
      <c r="H4" s="22"/>
      <c r="L4" s="28" t="s">
        <v>13</v>
      </c>
      <c r="M4" s="29" t="s">
        <v>12</v>
      </c>
      <c r="N4" s="29" t="s">
        <v>14</v>
      </c>
      <c r="O4" s="29" t="s">
        <v>15</v>
      </c>
      <c r="P4" s="29" t="s">
        <v>16</v>
      </c>
      <c r="Q4" s="29" t="s">
        <v>17</v>
      </c>
      <c r="R4" s="23"/>
      <c r="S4" s="3" t="s">
        <v>19</v>
      </c>
    </row>
    <row r="5" spans="1:19">
      <c r="A5" s="30" t="s">
        <v>20</v>
      </c>
      <c r="B5" s="31" t="s">
        <v>21</v>
      </c>
      <c r="C5" s="32" t="s">
        <v>13</v>
      </c>
      <c r="D5" s="32" t="s">
        <v>12</v>
      </c>
      <c r="E5" s="32" t="s">
        <v>14</v>
      </c>
      <c r="F5" s="32" t="s">
        <v>15</v>
      </c>
      <c r="G5" s="32" t="s">
        <v>16</v>
      </c>
      <c r="H5" s="32" t="s">
        <v>17</v>
      </c>
      <c r="I5" s="8"/>
      <c r="J5" s="8" t="s">
        <v>22</v>
      </c>
      <c r="L5" s="33">
        <v>1</v>
      </c>
      <c r="M5" s="33">
        <v>3</v>
      </c>
      <c r="N5" s="34">
        <v>5</v>
      </c>
      <c r="O5" s="34">
        <v>8</v>
      </c>
      <c r="P5" s="34">
        <v>13</v>
      </c>
      <c r="Q5" s="34">
        <v>21</v>
      </c>
      <c r="R5" s="23"/>
      <c r="S5" s="3"/>
    </row>
    <row r="6" spans="1:19">
      <c r="A6" s="35">
        <v>1</v>
      </c>
      <c r="B6" t="str">
        <f>Features!D3</f>
        <v>Template</v>
      </c>
      <c r="C6" s="58">
        <f>COUNTIF(Features!$F$3:$F$175,CONCATENATE($A6,C$5))</f>
        <v>3</v>
      </c>
      <c r="D6" s="58">
        <f>COUNTIF(Features!$F$3:$F$175,CONCATENATE($A6,D$5))</f>
        <v>0</v>
      </c>
      <c r="E6" s="58">
        <f>COUNTIF(Features!$F$3:$F$175,CONCATENATE($A6,E$5))</f>
        <v>0</v>
      </c>
      <c r="F6" s="58">
        <f>COUNTIF(Features!$F$3:$F$175,CONCATENATE($A6,F$5))</f>
        <v>1</v>
      </c>
      <c r="G6" s="58">
        <f>COUNTIF(Features!$F$3:$F$175,CONCATENATE($A6,G$5))</f>
        <v>0</v>
      </c>
      <c r="H6" s="58">
        <f>COUNTIF(Features!$F$3:$F$175,CONCATENATE($A6,H$5))</f>
        <v>0</v>
      </c>
      <c r="J6">
        <f>SUM(C6:H6)</f>
        <v>4</v>
      </c>
      <c r="L6" s="9">
        <f t="shared" ref="L6:L15" si="0">L$5*C6*2*8</f>
        <v>48</v>
      </c>
      <c r="M6" s="10">
        <f t="shared" ref="M6:M15" si="1">N$5*D6*2*8</f>
        <v>0</v>
      </c>
      <c r="N6" s="10">
        <f t="shared" ref="N6:N15" si="2">O$5*E6*2*8</f>
        <v>0</v>
      </c>
      <c r="O6" s="10">
        <f t="shared" ref="O6:O15" si="3">P$5*F6*2*8</f>
        <v>208</v>
      </c>
      <c r="P6" s="10">
        <f t="shared" ref="P6:P15" si="4">Q$5*G6*2*8</f>
        <v>0</v>
      </c>
      <c r="Q6" s="10" t="e">
        <f>#REF!*H6*2*8</f>
        <v>#REF!</v>
      </c>
      <c r="R6" s="10"/>
      <c r="S6" s="11" t="e">
        <f>SUM(L6:Q6)</f>
        <v>#REF!</v>
      </c>
    </row>
    <row r="7" spans="1:19">
      <c r="A7" s="35">
        <v>2</v>
      </c>
      <c r="B7" t="str">
        <f>Features!D13</f>
        <v>Content Types (Single Pages)</v>
      </c>
      <c r="C7" s="58">
        <f>COUNTIF(Features!$F$3:$F$175,CONCATENATE($A7,C$5))</f>
        <v>3</v>
      </c>
      <c r="D7" s="58">
        <f>COUNTIF(Features!$F$3:$F$175,CONCATENATE($A7,D$5))</f>
        <v>0</v>
      </c>
      <c r="E7" s="58">
        <f>COUNTIF(Features!$F$3:$F$175,CONCATENATE($A7,E$5))</f>
        <v>0</v>
      </c>
      <c r="F7" s="58">
        <f>COUNTIF(Features!$F$3:$F$175,CONCATENATE($A7,F$5))</f>
        <v>0</v>
      </c>
      <c r="G7" s="58">
        <f>COUNTIF(Features!$F$3:$F$175,CONCATENATE($A7,G$5))</f>
        <v>0</v>
      </c>
      <c r="H7" s="58">
        <f>COUNTIF(Features!$F$3:$F$175,CONCATENATE($A7,H$5))</f>
        <v>0</v>
      </c>
      <c r="J7">
        <f t="shared" ref="J7:J15" si="5">SUM(C7:H7)</f>
        <v>3</v>
      </c>
      <c r="L7" s="9">
        <f t="shared" si="0"/>
        <v>48</v>
      </c>
      <c r="M7" s="10">
        <f t="shared" si="1"/>
        <v>0</v>
      </c>
      <c r="N7" s="10">
        <f t="shared" si="2"/>
        <v>0</v>
      </c>
      <c r="O7" s="10">
        <f t="shared" si="3"/>
        <v>0</v>
      </c>
      <c r="P7" s="10">
        <f t="shared" si="4"/>
        <v>0</v>
      </c>
      <c r="Q7" s="10" t="e">
        <f>#REF!*H7*2*8</f>
        <v>#REF!</v>
      </c>
      <c r="R7" s="10"/>
      <c r="S7" s="11" t="e">
        <f t="shared" ref="S7:S15" si="6">SUM(L7:Q7)</f>
        <v>#REF!</v>
      </c>
    </row>
    <row r="8" spans="1:19">
      <c r="A8" s="35">
        <v>3</v>
      </c>
      <c r="B8" t="str">
        <f>Features!D23</f>
        <v>Configuration</v>
      </c>
      <c r="C8" s="58">
        <f>COUNTIF(Features!$F$3:$F$175,CONCATENATE($A8,C$5))</f>
        <v>3</v>
      </c>
      <c r="D8" s="58">
        <f>COUNTIF(Features!$F$3:$F$175,CONCATENATE($A8,D$5))</f>
        <v>1</v>
      </c>
      <c r="E8" s="58">
        <f>COUNTIF(Features!$F$3:$F$175,CONCATENATE($A8,E$5))</f>
        <v>1</v>
      </c>
      <c r="F8" s="58">
        <f>COUNTIF(Features!$F$3:$F$175,CONCATENATE($A8,F$5))</f>
        <v>0</v>
      </c>
      <c r="G8" s="58">
        <f>COUNTIF(Features!$F$3:$F$175,CONCATENATE($A8,G$5))</f>
        <v>0</v>
      </c>
      <c r="H8" s="58">
        <f>COUNTIF(Features!$F$3:$F$175,CONCATENATE($A8,H$5))</f>
        <v>0</v>
      </c>
      <c r="J8">
        <f t="shared" si="5"/>
        <v>5</v>
      </c>
      <c r="L8" s="9">
        <f t="shared" si="0"/>
        <v>48</v>
      </c>
      <c r="M8" s="10">
        <f t="shared" si="1"/>
        <v>80</v>
      </c>
      <c r="N8" s="10">
        <f t="shared" si="2"/>
        <v>128</v>
      </c>
      <c r="O8" s="10">
        <f t="shared" si="3"/>
        <v>0</v>
      </c>
      <c r="P8" s="10">
        <f t="shared" si="4"/>
        <v>0</v>
      </c>
      <c r="Q8" s="10" t="e">
        <f>#REF!*H8*2*8</f>
        <v>#REF!</v>
      </c>
      <c r="R8" s="10"/>
      <c r="S8" s="11" t="e">
        <f t="shared" si="6"/>
        <v>#REF!</v>
      </c>
    </row>
    <row r="9" spans="1:19">
      <c r="A9" s="35">
        <v>4</v>
      </c>
      <c r="B9" t="str">
        <f>Features!D33</f>
        <v>Recipe</v>
      </c>
      <c r="C9" s="58">
        <f>COUNTIF(Features!$F$3:$F$175,CONCATENATE($A9,C$5))</f>
        <v>0</v>
      </c>
      <c r="D9" s="58">
        <f>COUNTIF(Features!$F$3:$F$175,CONCATENATE($A9,D$5))</f>
        <v>1</v>
      </c>
      <c r="E9" s="58">
        <f>COUNTIF(Features!$F$3:$F$175,CONCATENATE($A9,E$5))</f>
        <v>0</v>
      </c>
      <c r="F9" s="58">
        <f>COUNTIF(Features!$F$3:$F$175,CONCATENATE($A9,F$5))</f>
        <v>0</v>
      </c>
      <c r="G9" s="58">
        <f>COUNTIF(Features!$F$3:$F$175,CONCATENATE($A9,G$5))</f>
        <v>0</v>
      </c>
      <c r="H9" s="58">
        <f>COUNTIF(Features!$F$3:$F$175,CONCATENATE($A9,H$5))</f>
        <v>0</v>
      </c>
      <c r="J9">
        <f t="shared" si="5"/>
        <v>1</v>
      </c>
      <c r="L9" s="9">
        <f t="shared" si="0"/>
        <v>0</v>
      </c>
      <c r="M9" s="10">
        <f t="shared" si="1"/>
        <v>80</v>
      </c>
      <c r="N9" s="10">
        <f t="shared" si="2"/>
        <v>0</v>
      </c>
      <c r="O9" s="10">
        <f t="shared" si="3"/>
        <v>0</v>
      </c>
      <c r="P9" s="10">
        <f t="shared" si="4"/>
        <v>0</v>
      </c>
      <c r="Q9" s="10" t="e">
        <f>#REF!*H9*2*8</f>
        <v>#REF!</v>
      </c>
      <c r="R9" s="10"/>
      <c r="S9" s="11" t="e">
        <f t="shared" si="6"/>
        <v>#REF!</v>
      </c>
    </row>
    <row r="10" spans="1:19">
      <c r="A10" s="35">
        <v>5</v>
      </c>
      <c r="B10" s="63" t="str">
        <f>Features!D43</f>
        <v>Sub-Category</v>
      </c>
      <c r="C10" s="58">
        <f>COUNTIF(Features!$F$3:$F$175,CONCATENATE($A10,C$5))</f>
        <v>0</v>
      </c>
      <c r="D10" s="58">
        <f>COUNTIF(Features!$F$3:$F$175,CONCATENATE($A10,D$5))</f>
        <v>1</v>
      </c>
      <c r="E10" s="58">
        <f>COUNTIF(Features!$F$3:$F$175,CONCATENATE($A10,E$5))</f>
        <v>0</v>
      </c>
      <c r="F10" s="58">
        <f>COUNTIF(Features!$F$3:$F$175,CONCATENATE($A10,F$5))</f>
        <v>0</v>
      </c>
      <c r="G10" s="58">
        <f>COUNTIF(Features!$F$3:$F$175,CONCATENATE($A10,G$5))</f>
        <v>0</v>
      </c>
      <c r="H10" s="58">
        <f>COUNTIF(Features!$F$3:$F$175,CONCATENATE($A10,H$5))</f>
        <v>0</v>
      </c>
      <c r="J10">
        <f t="shared" si="5"/>
        <v>1</v>
      </c>
      <c r="L10" s="9">
        <f t="shared" si="0"/>
        <v>0</v>
      </c>
      <c r="M10" s="10">
        <f t="shared" si="1"/>
        <v>80</v>
      </c>
      <c r="N10" s="10">
        <f t="shared" si="2"/>
        <v>0</v>
      </c>
      <c r="O10" s="10">
        <f t="shared" si="3"/>
        <v>0</v>
      </c>
      <c r="P10" s="10">
        <f t="shared" si="4"/>
        <v>0</v>
      </c>
      <c r="Q10" s="10" t="e">
        <f>#REF!*H10*2*8</f>
        <v>#REF!</v>
      </c>
      <c r="R10" s="10"/>
      <c r="S10" s="11" t="e">
        <f t="shared" si="6"/>
        <v>#REF!</v>
      </c>
    </row>
    <row r="11" spans="1:19">
      <c r="A11" s="35">
        <v>6</v>
      </c>
      <c r="B11">
        <f>Features!D53</f>
        <v>0</v>
      </c>
      <c r="C11" s="58">
        <f>COUNTIF(Features!$F$3:$F$175,CONCATENATE($A11,C$5))</f>
        <v>0</v>
      </c>
      <c r="D11" s="58">
        <f>COUNTIF(Features!$F$3:$F$175,CONCATENATE($A11,D$5))</f>
        <v>0</v>
      </c>
      <c r="E11" s="58">
        <f>COUNTIF(Features!$F$3:$F$175,CONCATENATE($A11,E$5))</f>
        <v>0</v>
      </c>
      <c r="F11" s="58">
        <f>COUNTIF(Features!$F$3:$F$175,CONCATENATE($A11,F$5))</f>
        <v>0</v>
      </c>
      <c r="G11" s="58">
        <f>COUNTIF(Features!$F$3:$F$175,CONCATENATE($A11,G$5))</f>
        <v>0</v>
      </c>
      <c r="H11" s="58">
        <f>COUNTIF(Features!$F$3:$F$175,CONCATENATE($A11,H$5))</f>
        <v>0</v>
      </c>
      <c r="J11">
        <f t="shared" si="5"/>
        <v>0</v>
      </c>
      <c r="L11" s="9">
        <f t="shared" si="0"/>
        <v>0</v>
      </c>
      <c r="M11" s="10">
        <f t="shared" si="1"/>
        <v>0</v>
      </c>
      <c r="N11" s="10">
        <f t="shared" si="2"/>
        <v>0</v>
      </c>
      <c r="O11" s="10">
        <f t="shared" si="3"/>
        <v>0</v>
      </c>
      <c r="P11" s="10">
        <f t="shared" si="4"/>
        <v>0</v>
      </c>
      <c r="Q11" s="10" t="e">
        <f>#REF!*H11*2*8</f>
        <v>#REF!</v>
      </c>
      <c r="R11" s="10"/>
      <c r="S11" s="11" t="e">
        <f t="shared" si="6"/>
        <v>#REF!</v>
      </c>
    </row>
    <row r="12" spans="1:19">
      <c r="A12" s="35">
        <v>7</v>
      </c>
      <c r="B12">
        <f>Features!D63</f>
        <v>0</v>
      </c>
      <c r="C12" s="58">
        <f>COUNTIF(Features!$F$3:$F$175,CONCATENATE($A12,C$5))</f>
        <v>0</v>
      </c>
      <c r="D12" s="58">
        <f>COUNTIF(Features!$F$3:$F$175,CONCATENATE($A12,D$5))</f>
        <v>0</v>
      </c>
      <c r="E12" s="58">
        <f>COUNTIF(Features!$F$3:$F$175,CONCATENATE($A12,E$5))</f>
        <v>0</v>
      </c>
      <c r="F12" s="58">
        <f>COUNTIF(Features!$F$3:$F$175,CONCATENATE($A12,F$5))</f>
        <v>0</v>
      </c>
      <c r="G12" s="58">
        <f>COUNTIF(Features!$F$3:$F$175,CONCATENATE($A12,G$5))</f>
        <v>0</v>
      </c>
      <c r="H12" s="58">
        <f>COUNTIF(Features!$F$3:$F$175,CONCATENATE($A12,H$5))</f>
        <v>0</v>
      </c>
      <c r="J12">
        <f t="shared" si="5"/>
        <v>0</v>
      </c>
      <c r="L12" s="9">
        <f t="shared" si="0"/>
        <v>0</v>
      </c>
      <c r="M12" s="10">
        <f t="shared" si="1"/>
        <v>0</v>
      </c>
      <c r="N12" s="10">
        <f t="shared" si="2"/>
        <v>0</v>
      </c>
      <c r="O12" s="10">
        <f t="shared" si="3"/>
        <v>0</v>
      </c>
      <c r="P12" s="10">
        <f t="shared" si="4"/>
        <v>0</v>
      </c>
      <c r="Q12" s="10" t="e">
        <f>#REF!*H12*2*8</f>
        <v>#REF!</v>
      </c>
      <c r="R12" s="10"/>
      <c r="S12" s="11" t="e">
        <f t="shared" si="6"/>
        <v>#REF!</v>
      </c>
    </row>
    <row r="13" spans="1:19">
      <c r="A13" s="35">
        <v>8</v>
      </c>
      <c r="B13">
        <f>Features!D73</f>
        <v>0</v>
      </c>
      <c r="C13" s="58">
        <f>COUNTIF(Features!$F$3:$F$175,CONCATENATE($A13,C$5))</f>
        <v>0</v>
      </c>
      <c r="D13" s="58">
        <f>COUNTIF(Features!$F$3:$F$175,CONCATENATE($A13,D$5))</f>
        <v>0</v>
      </c>
      <c r="E13" s="58">
        <f>COUNTIF(Features!$F$3:$F$175,CONCATENATE($A13,E$5))</f>
        <v>0</v>
      </c>
      <c r="F13" s="58">
        <f>COUNTIF(Features!$F$3:$F$175,CONCATENATE($A13,F$5))</f>
        <v>0</v>
      </c>
      <c r="G13" s="58">
        <f>COUNTIF(Features!$F$3:$F$175,CONCATENATE($A13,G$5))</f>
        <v>0</v>
      </c>
      <c r="H13" s="58">
        <f>COUNTIF(Features!$F$3:$F$175,CONCATENATE($A13,H$5))</f>
        <v>0</v>
      </c>
      <c r="J13">
        <f t="shared" si="5"/>
        <v>0</v>
      </c>
      <c r="L13" s="9">
        <f t="shared" si="0"/>
        <v>0</v>
      </c>
      <c r="M13" s="10">
        <f t="shared" si="1"/>
        <v>0</v>
      </c>
      <c r="N13" s="10">
        <f t="shared" si="2"/>
        <v>0</v>
      </c>
      <c r="O13" s="10">
        <f t="shared" si="3"/>
        <v>0</v>
      </c>
      <c r="P13" s="10">
        <f t="shared" si="4"/>
        <v>0</v>
      </c>
      <c r="Q13" s="10" t="e">
        <f>#REF!*H13*2*8</f>
        <v>#REF!</v>
      </c>
      <c r="R13" s="10"/>
      <c r="S13" s="11" t="e">
        <f t="shared" si="6"/>
        <v>#REF!</v>
      </c>
    </row>
    <row r="14" spans="1:19">
      <c r="A14" s="35">
        <v>9</v>
      </c>
      <c r="B14">
        <f>Features!D83</f>
        <v>0</v>
      </c>
      <c r="C14" s="58">
        <f>COUNTIF(Features!$F$3:$F$175,CONCATENATE($A14,C$5))</f>
        <v>0</v>
      </c>
      <c r="D14" s="58">
        <f>COUNTIF(Features!$F$3:$F$175,CONCATENATE($A14,D$5))</f>
        <v>0</v>
      </c>
      <c r="E14" s="58">
        <f>COUNTIF(Features!$F$3:$F$175,CONCATENATE($A14,E$5))</f>
        <v>0</v>
      </c>
      <c r="F14" s="58">
        <f>COUNTIF(Features!$F$3:$F$175,CONCATENATE($A14,F$5))</f>
        <v>0</v>
      </c>
      <c r="G14" s="58">
        <f>COUNTIF(Features!$F$3:$F$175,CONCATENATE($A14,G$5))</f>
        <v>0</v>
      </c>
      <c r="H14" s="58">
        <f>COUNTIF(Features!$F$3:$F$175,CONCATENATE($A14,H$5))</f>
        <v>0</v>
      </c>
      <c r="J14">
        <f t="shared" si="5"/>
        <v>0</v>
      </c>
      <c r="L14" s="9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 t="e">
        <f>#REF!*H14*2*8</f>
        <v>#REF!</v>
      </c>
      <c r="R14" s="10"/>
      <c r="S14" s="11" t="e">
        <f t="shared" si="6"/>
        <v>#REF!</v>
      </c>
    </row>
    <row r="15" spans="1:19">
      <c r="A15" s="35">
        <v>10</v>
      </c>
      <c r="B15" t="str">
        <f>Features!D93</f>
        <v>miscelaneous</v>
      </c>
      <c r="C15" s="58">
        <f>COUNTIF(Features!$F$3:$F$175,CONCATENATE($A15,C$5))</f>
        <v>0</v>
      </c>
      <c r="D15" s="58">
        <f>COUNTIF(Features!$F$3:$F$175,CONCATENATE($A15,D$5))</f>
        <v>0</v>
      </c>
      <c r="E15" s="58">
        <f>COUNTIF(Features!$F$3:$F$175,CONCATENATE($A15,E$5))</f>
        <v>0</v>
      </c>
      <c r="F15" s="58">
        <f>COUNTIF(Features!$F$3:$F$175,CONCATENATE($A15,F$5))</f>
        <v>0</v>
      </c>
      <c r="G15" s="58">
        <f>COUNTIF(Features!$F$3:$F$175,CONCATENATE($A15,G$5))</f>
        <v>0</v>
      </c>
      <c r="H15" s="58">
        <f>COUNTIF(Features!$F$3:$F$175,CONCATENATE($A15,H$5))</f>
        <v>0</v>
      </c>
      <c r="J15">
        <f t="shared" si="5"/>
        <v>0</v>
      </c>
      <c r="L15" s="9">
        <f t="shared" si="0"/>
        <v>0</v>
      </c>
      <c r="M15" s="10">
        <f t="shared" si="1"/>
        <v>0</v>
      </c>
      <c r="N15" s="10">
        <f t="shared" si="2"/>
        <v>0</v>
      </c>
      <c r="O15" s="10">
        <f t="shared" si="3"/>
        <v>0</v>
      </c>
      <c r="P15" s="10">
        <f t="shared" si="4"/>
        <v>0</v>
      </c>
      <c r="Q15" s="10" t="e">
        <f>#REF!*H15*2*8</f>
        <v>#REF!</v>
      </c>
      <c r="R15" s="10"/>
      <c r="S15" s="11" t="e">
        <f t="shared" si="6"/>
        <v>#REF!</v>
      </c>
    </row>
    <row r="16" spans="1:19" ht="16" thickBot="1">
      <c r="A16" s="36"/>
      <c r="B16" s="37" t="s">
        <v>23</v>
      </c>
      <c r="C16" s="38">
        <f t="shared" ref="C16:H16" si="7">SUM(C6:C15)</f>
        <v>9</v>
      </c>
      <c r="D16" s="38">
        <f t="shared" si="7"/>
        <v>3</v>
      </c>
      <c r="E16" s="38">
        <f t="shared" si="7"/>
        <v>1</v>
      </c>
      <c r="F16" s="38">
        <f t="shared" si="7"/>
        <v>1</v>
      </c>
      <c r="G16" s="38">
        <f t="shared" si="7"/>
        <v>0</v>
      </c>
      <c r="H16" s="38">
        <f t="shared" si="7"/>
        <v>0</v>
      </c>
      <c r="I16" s="8">
        <f>SUM(C16:H16)</f>
        <v>14</v>
      </c>
      <c r="J16">
        <f>SUM(J6:J15)</f>
        <v>14</v>
      </c>
      <c r="L16" s="12">
        <f t="shared" ref="L16:Q16" si="8">SUM(L6:L15)</f>
        <v>144</v>
      </c>
      <c r="M16" s="13">
        <f t="shared" si="8"/>
        <v>240</v>
      </c>
      <c r="N16" s="13">
        <f t="shared" si="8"/>
        <v>128</v>
      </c>
      <c r="O16" s="13">
        <f t="shared" si="8"/>
        <v>208</v>
      </c>
      <c r="P16" s="13">
        <f t="shared" si="8"/>
        <v>0</v>
      </c>
      <c r="Q16" s="13" t="e">
        <f t="shared" si="8"/>
        <v>#REF!</v>
      </c>
      <c r="R16" s="13"/>
      <c r="S16" s="14" t="e">
        <f>SUM(S6:S15)</f>
        <v>#REF!</v>
      </c>
    </row>
    <row r="17" spans="1:8">
      <c r="A17" s="25"/>
      <c r="C17" s="22"/>
      <c r="D17" s="22"/>
      <c r="E17" s="22"/>
      <c r="F17" s="22"/>
      <c r="G17" s="22"/>
      <c r="H17" s="22"/>
    </row>
    <row r="18" spans="1:8">
      <c r="A18" s="25"/>
      <c r="C18" s="22"/>
      <c r="D18" s="22"/>
      <c r="E18" s="22"/>
      <c r="F18" s="22"/>
      <c r="G18" s="22"/>
      <c r="H18" s="22"/>
    </row>
  </sheetData>
  <pageMargins left="0.75" right="0.75" top="1" bottom="1" header="0.5" footer="0.5"/>
  <ignoredErrors>
    <ignoredError sqref="C16:J17 I6:J6 I7:J15 C7:H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30" zoomScale="145" zoomScaleNormal="145" zoomScalePageLayoutView="145" workbookViewId="0">
      <selection activeCell="I1" sqref="I1:K1048576"/>
    </sheetView>
  </sheetViews>
  <sheetFormatPr baseColWidth="10" defaultRowHeight="15" x14ac:dyDescent="0"/>
  <cols>
    <col min="1" max="1" width="5.33203125" style="19" bestFit="1" customWidth="1"/>
    <col min="2" max="2" width="3.5" style="19" bestFit="1" customWidth="1"/>
    <col min="3" max="3" width="4.83203125" style="19" customWidth="1"/>
    <col min="4" max="4" width="54.5" style="19" customWidth="1"/>
    <col min="5" max="6" width="5.83203125" style="19" bestFit="1" customWidth="1"/>
    <col min="7" max="7" width="3.5" style="19" bestFit="1" customWidth="1"/>
    <col min="8" max="16384" width="10.83203125" style="19"/>
  </cols>
  <sheetData>
    <row r="1" spans="1:8">
      <c r="A1" s="82"/>
      <c r="B1" s="40" t="s">
        <v>4</v>
      </c>
      <c r="C1" s="82"/>
      <c r="D1" s="82"/>
      <c r="E1" s="83" t="s">
        <v>6</v>
      </c>
      <c r="F1" s="84"/>
      <c r="G1" s="82"/>
      <c r="H1" s="76"/>
    </row>
    <row r="2" spans="1:8" ht="63">
      <c r="A2" s="85" t="s">
        <v>7</v>
      </c>
      <c r="B2" s="85" t="s">
        <v>8</v>
      </c>
      <c r="C2" s="85" t="s">
        <v>9</v>
      </c>
      <c r="D2" s="86" t="s">
        <v>10</v>
      </c>
      <c r="E2" s="87" t="s">
        <v>3</v>
      </c>
      <c r="F2" s="86" t="s">
        <v>51</v>
      </c>
      <c r="G2" s="86" t="s">
        <v>11</v>
      </c>
      <c r="H2" s="76"/>
    </row>
    <row r="3" spans="1:8">
      <c r="A3" s="88">
        <v>1</v>
      </c>
      <c r="B3" s="89">
        <v>1</v>
      </c>
      <c r="C3" s="90"/>
      <c r="D3" s="91" t="s">
        <v>62</v>
      </c>
      <c r="E3" s="92"/>
      <c r="F3" s="92"/>
      <c r="G3" s="93"/>
    </row>
    <row r="4" spans="1:8">
      <c r="A4" s="77">
        <v>2</v>
      </c>
      <c r="B4" s="78">
        <v>1</v>
      </c>
      <c r="C4" s="78">
        <v>1.1000000000000001</v>
      </c>
      <c r="D4" s="78" t="s">
        <v>66</v>
      </c>
      <c r="E4" s="78" t="s">
        <v>15</v>
      </c>
      <c r="F4" s="78" t="str">
        <f>CONCATENATE(B4,E4)</f>
        <v>1L</v>
      </c>
      <c r="G4" s="79"/>
    </row>
    <row r="5" spans="1:8">
      <c r="A5" s="77">
        <v>3</v>
      </c>
      <c r="B5" s="78">
        <v>1</v>
      </c>
      <c r="C5" s="78">
        <v>1.2</v>
      </c>
      <c r="D5" s="78" t="s">
        <v>67</v>
      </c>
      <c r="E5" s="62" t="s">
        <v>13</v>
      </c>
      <c r="F5" s="78" t="str">
        <f t="shared" ref="F5:F7" si="0">CONCATENATE(B5,E5)</f>
        <v>1XS</v>
      </c>
      <c r="G5" s="79"/>
    </row>
    <row r="6" spans="1:8">
      <c r="A6" s="77">
        <v>4</v>
      </c>
      <c r="B6" s="78">
        <v>1</v>
      </c>
      <c r="C6" s="78">
        <v>1.3</v>
      </c>
      <c r="D6" s="78" t="s">
        <v>68</v>
      </c>
      <c r="E6" s="62" t="s">
        <v>13</v>
      </c>
      <c r="F6" s="78" t="str">
        <f t="shared" si="0"/>
        <v>1XS</v>
      </c>
      <c r="G6" s="79"/>
    </row>
    <row r="7" spans="1:8">
      <c r="A7" s="77">
        <v>5</v>
      </c>
      <c r="B7" s="78">
        <v>1</v>
      </c>
      <c r="C7" s="78">
        <v>1.4</v>
      </c>
      <c r="D7" s="62" t="s">
        <v>69</v>
      </c>
      <c r="E7" s="62" t="s">
        <v>13</v>
      </c>
      <c r="F7" s="78" t="str">
        <f t="shared" si="0"/>
        <v>1XS</v>
      </c>
      <c r="G7" s="79"/>
    </row>
    <row r="8" spans="1:8">
      <c r="A8" s="77">
        <v>6</v>
      </c>
      <c r="B8" s="78">
        <v>1</v>
      </c>
      <c r="C8" s="78">
        <v>1.5</v>
      </c>
      <c r="D8" s="78"/>
      <c r="E8" s="78"/>
      <c r="F8" s="78"/>
      <c r="G8" s="79"/>
    </row>
    <row r="9" spans="1:8">
      <c r="A9" s="77">
        <v>7</v>
      </c>
      <c r="B9" s="78">
        <v>1</v>
      </c>
      <c r="C9" s="78">
        <v>1.6</v>
      </c>
      <c r="D9" s="78"/>
      <c r="E9" s="78"/>
      <c r="F9" s="78"/>
      <c r="G9" s="79"/>
    </row>
    <row r="10" spans="1:8">
      <c r="A10" s="77">
        <v>8</v>
      </c>
      <c r="B10" s="78">
        <v>1</v>
      </c>
      <c r="C10" s="78">
        <v>1.7</v>
      </c>
      <c r="D10" s="78"/>
      <c r="E10" s="78"/>
      <c r="F10" s="78"/>
      <c r="G10" s="79"/>
    </row>
    <row r="11" spans="1:8">
      <c r="A11" s="77">
        <v>9</v>
      </c>
      <c r="B11" s="78">
        <v>1</v>
      </c>
      <c r="C11" s="78">
        <v>1.8</v>
      </c>
      <c r="D11" s="78"/>
      <c r="E11" s="78"/>
      <c r="F11" s="78"/>
      <c r="G11" s="79"/>
    </row>
    <row r="12" spans="1:8">
      <c r="A12" s="77">
        <v>10</v>
      </c>
      <c r="B12" s="78">
        <v>1</v>
      </c>
      <c r="C12" s="78">
        <v>1.9</v>
      </c>
      <c r="D12" s="78"/>
      <c r="E12" s="78"/>
      <c r="F12" s="78"/>
      <c r="G12" s="79"/>
    </row>
    <row r="13" spans="1:8">
      <c r="A13" s="77">
        <v>11</v>
      </c>
      <c r="B13" s="94">
        <v>2</v>
      </c>
      <c r="C13" s="94">
        <v>2</v>
      </c>
      <c r="D13" s="95" t="s">
        <v>70</v>
      </c>
      <c r="E13" s="24"/>
      <c r="F13" s="24"/>
      <c r="G13" s="96"/>
    </row>
    <row r="14" spans="1:8">
      <c r="A14" s="77">
        <v>12</v>
      </c>
      <c r="B14" s="78">
        <v>2</v>
      </c>
      <c r="C14" s="78">
        <v>2.1</v>
      </c>
      <c r="D14" s="62" t="s">
        <v>63</v>
      </c>
      <c r="E14" s="78" t="s">
        <v>13</v>
      </c>
      <c r="F14" s="78" t="str">
        <f>CONCATENATE(B14,E14)</f>
        <v>2XS</v>
      </c>
      <c r="G14" s="79"/>
    </row>
    <row r="15" spans="1:8">
      <c r="A15" s="77">
        <v>13</v>
      </c>
      <c r="B15" s="78">
        <v>2</v>
      </c>
      <c r="C15" s="78">
        <v>2.2000000000000002</v>
      </c>
      <c r="D15" s="62" t="s">
        <v>64</v>
      </c>
      <c r="E15" s="62" t="s">
        <v>13</v>
      </c>
      <c r="F15" s="78" t="str">
        <f t="shared" ref="F15:F16" si="1">CONCATENATE(B15,E15)</f>
        <v>2XS</v>
      </c>
      <c r="G15" s="79"/>
    </row>
    <row r="16" spans="1:8">
      <c r="A16" s="77">
        <v>14</v>
      </c>
      <c r="B16" s="78">
        <v>2</v>
      </c>
      <c r="C16" s="78">
        <v>2.2999999999999998</v>
      </c>
      <c r="D16" s="62" t="s">
        <v>65</v>
      </c>
      <c r="E16" s="62" t="s">
        <v>13</v>
      </c>
      <c r="F16" s="78" t="str">
        <f t="shared" si="1"/>
        <v>2XS</v>
      </c>
      <c r="G16" s="79"/>
    </row>
    <row r="17" spans="1:7">
      <c r="A17" s="77">
        <v>15</v>
      </c>
      <c r="B17" s="78">
        <v>2</v>
      </c>
      <c r="C17" s="78">
        <v>2.4</v>
      </c>
      <c r="D17" s="62"/>
      <c r="E17" s="62"/>
      <c r="F17" s="78"/>
      <c r="G17" s="79"/>
    </row>
    <row r="18" spans="1:7">
      <c r="A18" s="77">
        <v>16</v>
      </c>
      <c r="B18" s="78">
        <v>2</v>
      </c>
      <c r="C18" s="78">
        <v>2.5</v>
      </c>
      <c r="D18" s="62"/>
      <c r="E18" s="78"/>
      <c r="F18" s="78"/>
      <c r="G18" s="79"/>
    </row>
    <row r="19" spans="1:7">
      <c r="A19" s="77">
        <v>17</v>
      </c>
      <c r="B19" s="78">
        <v>2</v>
      </c>
      <c r="C19" s="78">
        <v>2.6</v>
      </c>
      <c r="D19" s="78"/>
      <c r="E19" s="78"/>
      <c r="F19" s="78"/>
      <c r="G19" s="79"/>
    </row>
    <row r="20" spans="1:7">
      <c r="A20" s="77">
        <v>18</v>
      </c>
      <c r="B20" s="78">
        <v>2</v>
      </c>
      <c r="C20" s="78">
        <v>2.7</v>
      </c>
      <c r="D20" s="78"/>
      <c r="E20" s="78"/>
      <c r="F20" s="78"/>
      <c r="G20" s="79"/>
    </row>
    <row r="21" spans="1:7">
      <c r="A21" s="77">
        <v>19</v>
      </c>
      <c r="B21" s="78">
        <v>2</v>
      </c>
      <c r="C21" s="78">
        <v>2.8</v>
      </c>
      <c r="D21" s="78"/>
      <c r="E21" s="78"/>
      <c r="F21" s="78"/>
      <c r="G21" s="79"/>
    </row>
    <row r="22" spans="1:7">
      <c r="A22" s="77">
        <v>20</v>
      </c>
      <c r="B22" s="78">
        <v>2</v>
      </c>
      <c r="C22" s="78">
        <v>2.9</v>
      </c>
      <c r="D22" s="78"/>
      <c r="E22" s="78"/>
      <c r="F22" s="78"/>
      <c r="G22" s="79"/>
    </row>
    <row r="23" spans="1:7">
      <c r="A23" s="77">
        <v>21</v>
      </c>
      <c r="B23" s="94">
        <v>3</v>
      </c>
      <c r="C23" s="94">
        <v>3</v>
      </c>
      <c r="D23" s="95" t="s">
        <v>71</v>
      </c>
      <c r="E23" s="24"/>
      <c r="F23" s="24"/>
      <c r="G23" s="96"/>
    </row>
    <row r="24" spans="1:7">
      <c r="A24" s="77">
        <v>22</v>
      </c>
      <c r="B24" s="78">
        <v>3</v>
      </c>
      <c r="C24" s="78">
        <v>3.1</v>
      </c>
      <c r="D24" s="62" t="s">
        <v>66</v>
      </c>
      <c r="E24" s="78" t="s">
        <v>13</v>
      </c>
      <c r="F24" s="78" t="str">
        <f>CONCATENATE(B24,E24)</f>
        <v>3XS</v>
      </c>
      <c r="G24" s="79"/>
    </row>
    <row r="25" spans="1:7">
      <c r="A25" s="77">
        <v>23</v>
      </c>
      <c r="B25" s="78">
        <v>3</v>
      </c>
      <c r="C25" s="78">
        <v>3.2</v>
      </c>
      <c r="D25" s="62" t="s">
        <v>72</v>
      </c>
      <c r="E25" s="62" t="s">
        <v>14</v>
      </c>
      <c r="F25" s="78" t="str">
        <f t="shared" ref="F25:F26" si="2">CONCATENATE(B25,E25)</f>
        <v>3M</v>
      </c>
      <c r="G25" s="79"/>
    </row>
    <row r="26" spans="1:7">
      <c r="A26" s="77">
        <v>24</v>
      </c>
      <c r="B26" s="78">
        <v>3</v>
      </c>
      <c r="C26" s="78">
        <v>3.3</v>
      </c>
      <c r="D26" s="62" t="s">
        <v>76</v>
      </c>
      <c r="E26" s="62" t="s">
        <v>13</v>
      </c>
      <c r="F26" s="78" t="str">
        <f t="shared" si="2"/>
        <v>3XS</v>
      </c>
      <c r="G26" s="79"/>
    </row>
    <row r="27" spans="1:7">
      <c r="A27" s="77">
        <v>25</v>
      </c>
      <c r="B27" s="78">
        <v>3</v>
      </c>
      <c r="C27" s="78">
        <v>3.4</v>
      </c>
      <c r="D27" s="2" t="s">
        <v>79</v>
      </c>
      <c r="E27" s="2" t="s">
        <v>77</v>
      </c>
      <c r="F27" s="1" t="s">
        <v>78</v>
      </c>
      <c r="G27" s="79"/>
    </row>
    <row r="28" spans="1:7">
      <c r="A28" s="77">
        <v>26</v>
      </c>
      <c r="B28" s="78">
        <v>3</v>
      </c>
      <c r="C28" s="78">
        <v>3.5</v>
      </c>
      <c r="D28" s="2" t="s">
        <v>80</v>
      </c>
      <c r="E28" s="1" t="s">
        <v>81</v>
      </c>
      <c r="F28" s="1" t="s">
        <v>82</v>
      </c>
      <c r="G28" s="79"/>
    </row>
    <row r="29" spans="1:7">
      <c r="A29" s="77">
        <v>27</v>
      </c>
      <c r="B29" s="78">
        <v>3</v>
      </c>
      <c r="C29" s="78">
        <v>3.6</v>
      </c>
      <c r="D29" s="80"/>
      <c r="E29" s="78"/>
      <c r="F29" s="78"/>
      <c r="G29" s="79"/>
    </row>
    <row r="30" spans="1:7">
      <c r="A30" s="77">
        <v>28</v>
      </c>
      <c r="B30" s="78">
        <v>3</v>
      </c>
      <c r="C30" s="78">
        <v>3.7</v>
      </c>
      <c r="D30" s="80"/>
      <c r="E30" s="78"/>
      <c r="F30" s="78"/>
      <c r="G30" s="79"/>
    </row>
    <row r="31" spans="1:7">
      <c r="A31" s="77">
        <v>29</v>
      </c>
      <c r="B31" s="78">
        <v>3</v>
      </c>
      <c r="C31" s="78">
        <v>3.8</v>
      </c>
      <c r="D31" s="80"/>
      <c r="E31" s="78"/>
      <c r="F31" s="78"/>
      <c r="G31" s="79"/>
    </row>
    <row r="32" spans="1:7">
      <c r="A32" s="77">
        <v>30</v>
      </c>
      <c r="B32" s="78">
        <v>3</v>
      </c>
      <c r="C32" s="78">
        <v>3.9</v>
      </c>
      <c r="D32" s="80"/>
      <c r="E32" s="78"/>
      <c r="F32" s="78"/>
      <c r="G32" s="79"/>
    </row>
    <row r="33" spans="1:7">
      <c r="A33" s="77">
        <v>31</v>
      </c>
      <c r="B33" s="97">
        <v>4</v>
      </c>
      <c r="C33" s="97">
        <v>4</v>
      </c>
      <c r="D33" s="98" t="s">
        <v>86</v>
      </c>
      <c r="E33" s="81"/>
      <c r="F33" s="81"/>
      <c r="G33" s="96"/>
    </row>
    <row r="34" spans="1:7">
      <c r="A34" s="77">
        <v>32</v>
      </c>
      <c r="B34" s="78">
        <v>4</v>
      </c>
      <c r="C34" s="78">
        <v>4.0999999999999996</v>
      </c>
      <c r="D34" s="62" t="s">
        <v>87</v>
      </c>
      <c r="E34" s="78" t="s">
        <v>12</v>
      </c>
      <c r="F34" s="78" t="str">
        <f>CONCATENATE(B34,E34)</f>
        <v>4S</v>
      </c>
      <c r="G34" s="79"/>
    </row>
    <row r="35" spans="1:7">
      <c r="A35" s="77">
        <v>33</v>
      </c>
      <c r="B35" s="78">
        <v>4</v>
      </c>
      <c r="C35" s="78">
        <v>4.2</v>
      </c>
      <c r="D35" s="62"/>
      <c r="E35" s="62"/>
      <c r="F35" s="78"/>
      <c r="G35" s="79"/>
    </row>
    <row r="36" spans="1:7">
      <c r="A36" s="77">
        <v>34</v>
      </c>
      <c r="B36" s="78">
        <v>4</v>
      </c>
      <c r="C36" s="78">
        <v>4.3</v>
      </c>
      <c r="D36" s="62"/>
      <c r="E36" s="62"/>
      <c r="F36" s="78"/>
      <c r="G36" s="79"/>
    </row>
    <row r="37" spans="1:7">
      <c r="A37" s="77">
        <v>35</v>
      </c>
      <c r="B37" s="78">
        <v>4</v>
      </c>
      <c r="C37" s="78">
        <v>4.4000000000000004</v>
      </c>
      <c r="D37" s="62"/>
      <c r="E37" s="62"/>
      <c r="F37" s="78"/>
      <c r="G37" s="79"/>
    </row>
    <row r="38" spans="1:7">
      <c r="A38" s="77">
        <v>36</v>
      </c>
      <c r="B38" s="78">
        <v>4</v>
      </c>
      <c r="C38" s="78">
        <v>4.5</v>
      </c>
      <c r="D38" s="62"/>
      <c r="E38" s="78"/>
      <c r="F38" s="78"/>
      <c r="G38" s="79"/>
    </row>
    <row r="39" spans="1:7">
      <c r="A39" s="77">
        <v>37</v>
      </c>
      <c r="B39" s="78">
        <v>4</v>
      </c>
      <c r="C39" s="78">
        <v>4.5999999999999996</v>
      </c>
      <c r="D39" s="80"/>
      <c r="E39" s="78"/>
      <c r="F39" s="78"/>
      <c r="G39" s="79"/>
    </row>
    <row r="40" spans="1:7">
      <c r="A40" s="77">
        <v>38</v>
      </c>
      <c r="B40" s="78">
        <v>4</v>
      </c>
      <c r="C40" s="78">
        <v>4.7</v>
      </c>
      <c r="D40" s="80"/>
      <c r="E40" s="78"/>
      <c r="F40" s="78"/>
      <c r="G40" s="79"/>
    </row>
    <row r="41" spans="1:7">
      <c r="A41" s="77">
        <v>39</v>
      </c>
      <c r="B41" s="78">
        <v>4</v>
      </c>
      <c r="C41" s="78">
        <v>4.8</v>
      </c>
      <c r="D41" s="80"/>
      <c r="E41" s="78"/>
      <c r="F41" s="78"/>
      <c r="G41" s="79"/>
    </row>
    <row r="42" spans="1:7">
      <c r="A42" s="77">
        <v>40</v>
      </c>
      <c r="B42" s="78">
        <v>4</v>
      </c>
      <c r="C42" s="78">
        <v>4.9000000000000004</v>
      </c>
      <c r="D42" s="80"/>
      <c r="E42" s="78"/>
      <c r="F42" s="78"/>
      <c r="G42" s="79"/>
    </row>
    <row r="43" spans="1:7">
      <c r="A43" s="77">
        <v>41</v>
      </c>
      <c r="B43" s="97">
        <v>5</v>
      </c>
      <c r="C43" s="97">
        <v>5</v>
      </c>
      <c r="D43" s="98" t="s">
        <v>73</v>
      </c>
      <c r="E43" s="81"/>
      <c r="F43" s="81"/>
      <c r="G43" s="96"/>
    </row>
    <row r="44" spans="1:7">
      <c r="A44" s="77">
        <v>42</v>
      </c>
      <c r="B44" s="78">
        <v>5</v>
      </c>
      <c r="C44" s="78">
        <v>5.0999999999999996</v>
      </c>
      <c r="D44" s="62" t="s">
        <v>83</v>
      </c>
      <c r="E44" s="78" t="s">
        <v>12</v>
      </c>
      <c r="F44" s="78" t="str">
        <f>CONCATENATE(B44,E44)</f>
        <v>5S</v>
      </c>
      <c r="G44" s="79"/>
    </row>
    <row r="45" spans="1:7">
      <c r="A45" s="77">
        <v>43</v>
      </c>
      <c r="B45" s="78">
        <v>5</v>
      </c>
      <c r="C45" s="78">
        <v>5.2</v>
      </c>
      <c r="D45" s="62"/>
      <c r="E45" s="62"/>
      <c r="F45" s="78"/>
      <c r="G45" s="79"/>
    </row>
    <row r="46" spans="1:7">
      <c r="A46" s="77">
        <v>44</v>
      </c>
      <c r="B46" s="78">
        <v>5</v>
      </c>
      <c r="C46" s="78">
        <v>5.3</v>
      </c>
      <c r="D46" s="62"/>
      <c r="E46" s="62"/>
      <c r="F46" s="78"/>
      <c r="G46" s="79"/>
    </row>
    <row r="47" spans="1:7">
      <c r="A47" s="77">
        <v>45</v>
      </c>
      <c r="B47" s="78">
        <v>5</v>
      </c>
      <c r="C47" s="78">
        <v>5.4</v>
      </c>
      <c r="D47" s="62"/>
      <c r="E47" s="62"/>
      <c r="F47" s="78"/>
      <c r="G47" s="79"/>
    </row>
    <row r="48" spans="1:7">
      <c r="A48" s="77">
        <v>46</v>
      </c>
      <c r="B48" s="78">
        <v>5</v>
      </c>
      <c r="C48" s="78">
        <v>5.5</v>
      </c>
      <c r="D48" s="62"/>
      <c r="E48" s="78"/>
      <c r="F48" s="78"/>
      <c r="G48" s="79"/>
    </row>
    <row r="49" spans="1:7">
      <c r="A49" s="77">
        <v>47</v>
      </c>
      <c r="B49" s="78">
        <v>5</v>
      </c>
      <c r="C49" s="78">
        <v>5.6</v>
      </c>
      <c r="D49" s="78"/>
      <c r="E49" s="78"/>
      <c r="F49" s="78"/>
      <c r="G49" s="79"/>
    </row>
    <row r="50" spans="1:7">
      <c r="A50" s="77">
        <v>48</v>
      </c>
      <c r="B50" s="78">
        <v>5</v>
      </c>
      <c r="C50" s="78">
        <v>5.7</v>
      </c>
      <c r="D50" s="78"/>
      <c r="E50" s="78"/>
      <c r="F50" s="78"/>
      <c r="G50" s="79"/>
    </row>
    <row r="51" spans="1:7">
      <c r="A51" s="77">
        <v>49</v>
      </c>
      <c r="B51" s="78">
        <v>5</v>
      </c>
      <c r="C51" s="78">
        <v>5.8</v>
      </c>
      <c r="D51" s="78"/>
      <c r="E51" s="78"/>
      <c r="F51" s="78"/>
      <c r="G51" s="79"/>
    </row>
    <row r="52" spans="1:7">
      <c r="A52" s="77">
        <v>50</v>
      </c>
      <c r="B52" s="78">
        <v>5</v>
      </c>
      <c r="C52" s="78">
        <v>5.9</v>
      </c>
      <c r="D52" s="78"/>
      <c r="E52" s="78"/>
      <c r="F52" s="78"/>
      <c r="G52" s="79"/>
    </row>
    <row r="53" spans="1:7">
      <c r="A53" s="77">
        <v>51</v>
      </c>
      <c r="B53" s="94">
        <v>6</v>
      </c>
      <c r="C53" s="94">
        <v>6</v>
      </c>
      <c r="D53" s="95"/>
      <c r="E53" s="99"/>
      <c r="F53" s="99"/>
      <c r="G53" s="96"/>
    </row>
    <row r="54" spans="1:7">
      <c r="A54" s="77">
        <v>52</v>
      </c>
      <c r="B54" s="78">
        <v>6</v>
      </c>
      <c r="C54" s="78">
        <v>6.1</v>
      </c>
      <c r="D54" s="62"/>
      <c r="E54" s="78"/>
      <c r="F54" s="78"/>
      <c r="G54" s="79"/>
    </row>
    <row r="55" spans="1:7">
      <c r="A55" s="77">
        <v>53</v>
      </c>
      <c r="B55" s="78">
        <v>6</v>
      </c>
      <c r="C55" s="78">
        <v>6.2</v>
      </c>
      <c r="D55" s="62"/>
      <c r="E55" s="62"/>
      <c r="F55" s="78"/>
      <c r="G55" s="79"/>
    </row>
    <row r="56" spans="1:7">
      <c r="A56" s="77">
        <v>54</v>
      </c>
      <c r="B56" s="78">
        <v>6</v>
      </c>
      <c r="C56" s="78">
        <v>6.3</v>
      </c>
      <c r="D56" s="62"/>
      <c r="E56" s="62"/>
      <c r="F56" s="78"/>
      <c r="G56" s="79"/>
    </row>
    <row r="57" spans="1:7">
      <c r="A57" s="77">
        <v>55</v>
      </c>
      <c r="B57" s="78">
        <v>6</v>
      </c>
      <c r="C57" s="78">
        <v>6.4</v>
      </c>
      <c r="D57" s="62"/>
      <c r="E57" s="62"/>
      <c r="F57" s="78"/>
      <c r="G57" s="79"/>
    </row>
    <row r="58" spans="1:7">
      <c r="A58" s="77">
        <v>56</v>
      </c>
      <c r="B58" s="78">
        <v>6</v>
      </c>
      <c r="C58" s="78">
        <v>6.5</v>
      </c>
      <c r="D58" s="62"/>
      <c r="E58" s="78"/>
      <c r="F58" s="78"/>
      <c r="G58" s="79"/>
    </row>
    <row r="59" spans="1:7">
      <c r="A59" s="77">
        <v>57</v>
      </c>
      <c r="B59" s="78">
        <v>6</v>
      </c>
      <c r="C59" s="78">
        <v>6.6</v>
      </c>
      <c r="D59" s="78"/>
      <c r="E59" s="78"/>
      <c r="F59" s="78"/>
      <c r="G59" s="79"/>
    </row>
    <row r="60" spans="1:7">
      <c r="A60" s="77">
        <v>58</v>
      </c>
      <c r="B60" s="78">
        <v>6</v>
      </c>
      <c r="C60" s="78">
        <v>6.7</v>
      </c>
      <c r="D60" s="78"/>
      <c r="E60" s="78"/>
      <c r="F60" s="78"/>
      <c r="G60" s="79"/>
    </row>
    <row r="61" spans="1:7">
      <c r="A61" s="77">
        <v>59</v>
      </c>
      <c r="B61" s="78">
        <v>6</v>
      </c>
      <c r="C61" s="78">
        <v>6.8</v>
      </c>
      <c r="D61" s="78"/>
      <c r="E61" s="78"/>
      <c r="F61" s="78"/>
      <c r="G61" s="79"/>
    </row>
    <row r="62" spans="1:7">
      <c r="A62" s="77">
        <v>60</v>
      </c>
      <c r="B62" s="78">
        <v>6</v>
      </c>
      <c r="C62" s="78">
        <v>6.9</v>
      </c>
      <c r="D62" s="78"/>
      <c r="E62" s="78"/>
      <c r="F62" s="78"/>
      <c r="G62" s="79"/>
    </row>
    <row r="63" spans="1:7">
      <c r="A63" s="77">
        <v>61</v>
      </c>
      <c r="B63" s="94">
        <v>7</v>
      </c>
      <c r="C63" s="94">
        <v>7</v>
      </c>
      <c r="D63" s="95"/>
      <c r="E63" s="99"/>
      <c r="F63" s="99"/>
      <c r="G63" s="96"/>
    </row>
    <row r="64" spans="1:7">
      <c r="A64" s="77">
        <v>62</v>
      </c>
      <c r="B64" s="78">
        <v>7</v>
      </c>
      <c r="C64" s="78">
        <v>7.1</v>
      </c>
      <c r="D64" s="78"/>
      <c r="E64" s="78"/>
      <c r="F64" s="78"/>
      <c r="G64" s="79"/>
    </row>
    <row r="65" spans="1:7">
      <c r="A65" s="77">
        <v>63</v>
      </c>
      <c r="B65" s="78">
        <v>7</v>
      </c>
      <c r="C65" s="78">
        <v>7.2</v>
      </c>
      <c r="D65" s="78"/>
      <c r="E65" s="62"/>
      <c r="F65" s="78"/>
      <c r="G65" s="79"/>
    </row>
    <row r="66" spans="1:7">
      <c r="A66" s="77">
        <v>64</v>
      </c>
      <c r="B66" s="78">
        <v>7</v>
      </c>
      <c r="C66" s="78">
        <v>7.3</v>
      </c>
      <c r="D66" s="78"/>
      <c r="E66" s="62"/>
      <c r="F66" s="78"/>
      <c r="G66" s="79"/>
    </row>
    <row r="67" spans="1:7">
      <c r="A67" s="77">
        <v>65</v>
      </c>
      <c r="B67" s="78">
        <v>7</v>
      </c>
      <c r="C67" s="78">
        <v>7.4</v>
      </c>
      <c r="D67" s="78"/>
      <c r="E67" s="62"/>
      <c r="F67" s="78"/>
      <c r="G67" s="79"/>
    </row>
    <row r="68" spans="1:7">
      <c r="A68" s="77">
        <v>66</v>
      </c>
      <c r="B68" s="78">
        <v>7</v>
      </c>
      <c r="C68" s="78">
        <v>7.5</v>
      </c>
      <c r="D68" s="78"/>
      <c r="E68" s="78"/>
      <c r="F68" s="78"/>
      <c r="G68" s="79"/>
    </row>
    <row r="69" spans="1:7">
      <c r="A69" s="77">
        <v>67</v>
      </c>
      <c r="B69" s="78">
        <v>7</v>
      </c>
      <c r="C69" s="78">
        <v>7.6</v>
      </c>
      <c r="D69" s="78"/>
      <c r="E69" s="78"/>
      <c r="F69" s="78"/>
      <c r="G69" s="79"/>
    </row>
    <row r="70" spans="1:7">
      <c r="A70" s="77">
        <v>68</v>
      </c>
      <c r="B70" s="78">
        <v>7</v>
      </c>
      <c r="C70" s="78">
        <v>7.7</v>
      </c>
      <c r="D70" s="78"/>
      <c r="E70" s="78"/>
      <c r="F70" s="78"/>
      <c r="G70" s="79"/>
    </row>
    <row r="71" spans="1:7">
      <c r="A71" s="77">
        <v>69</v>
      </c>
      <c r="B71" s="78">
        <v>7</v>
      </c>
      <c r="C71" s="78">
        <v>7.8</v>
      </c>
      <c r="G71" s="79"/>
    </row>
    <row r="72" spans="1:7">
      <c r="A72" s="77">
        <v>70</v>
      </c>
      <c r="B72" s="78">
        <v>7</v>
      </c>
      <c r="C72" s="78">
        <v>7.9</v>
      </c>
      <c r="G72" s="79"/>
    </row>
    <row r="73" spans="1:7">
      <c r="A73" s="77">
        <v>71</v>
      </c>
      <c r="B73" s="94">
        <v>8</v>
      </c>
      <c r="C73" s="94">
        <v>8</v>
      </c>
      <c r="D73" s="95"/>
      <c r="E73" s="99"/>
      <c r="F73" s="99"/>
      <c r="G73" s="96"/>
    </row>
    <row r="74" spans="1:7">
      <c r="A74" s="77">
        <v>72</v>
      </c>
      <c r="B74" s="78">
        <v>8</v>
      </c>
      <c r="C74" s="78">
        <v>8.1</v>
      </c>
      <c r="D74" s="78"/>
      <c r="E74" s="78"/>
      <c r="F74" s="78"/>
      <c r="G74" s="79"/>
    </row>
    <row r="75" spans="1:7">
      <c r="A75" s="77">
        <v>73</v>
      </c>
      <c r="B75" s="78">
        <v>8</v>
      </c>
      <c r="C75" s="78">
        <v>8.1999999999999993</v>
      </c>
      <c r="D75" s="78"/>
      <c r="E75" s="62"/>
      <c r="F75" s="78"/>
      <c r="G75" s="79"/>
    </row>
    <row r="76" spans="1:7">
      <c r="A76" s="77">
        <v>74</v>
      </c>
      <c r="B76" s="78">
        <v>8</v>
      </c>
      <c r="C76" s="78">
        <v>8.3000000000000007</v>
      </c>
      <c r="D76" s="78"/>
      <c r="E76" s="62"/>
      <c r="F76" s="78"/>
      <c r="G76" s="79"/>
    </row>
    <row r="77" spans="1:7">
      <c r="A77" s="77">
        <v>75</v>
      </c>
      <c r="B77" s="78">
        <v>8</v>
      </c>
      <c r="C77" s="78">
        <v>8.4</v>
      </c>
      <c r="D77" s="78"/>
      <c r="E77" s="62"/>
      <c r="F77" s="78"/>
      <c r="G77" s="79"/>
    </row>
    <row r="78" spans="1:7">
      <c r="A78" s="77">
        <v>76</v>
      </c>
      <c r="B78" s="78">
        <v>8</v>
      </c>
      <c r="C78" s="78">
        <v>8.5</v>
      </c>
      <c r="D78" s="78"/>
      <c r="E78" s="78"/>
      <c r="F78" s="78"/>
      <c r="G78" s="79"/>
    </row>
    <row r="79" spans="1:7">
      <c r="A79" s="77">
        <v>77</v>
      </c>
      <c r="B79" s="78">
        <v>8</v>
      </c>
      <c r="C79" s="78">
        <v>8.6</v>
      </c>
      <c r="D79" s="78"/>
      <c r="E79" s="78"/>
      <c r="F79" s="78"/>
      <c r="G79" s="79"/>
    </row>
    <row r="80" spans="1:7">
      <c r="A80" s="77">
        <v>78</v>
      </c>
      <c r="B80" s="78">
        <v>8</v>
      </c>
      <c r="C80" s="78">
        <v>8.6999999999999993</v>
      </c>
      <c r="D80" s="78"/>
      <c r="E80" s="78"/>
      <c r="F80" s="78"/>
      <c r="G80" s="79"/>
    </row>
    <row r="81" spans="1:7">
      <c r="A81" s="77">
        <v>79</v>
      </c>
      <c r="B81" s="78">
        <v>8</v>
      </c>
      <c r="C81" s="78">
        <v>8.8000000000000007</v>
      </c>
      <c r="D81" s="78"/>
      <c r="E81" s="78"/>
      <c r="F81" s="78"/>
      <c r="G81" s="79"/>
    </row>
    <row r="82" spans="1:7">
      <c r="A82" s="77">
        <v>80</v>
      </c>
      <c r="B82" s="78">
        <v>8</v>
      </c>
      <c r="C82" s="78">
        <v>8.9</v>
      </c>
      <c r="D82" s="78"/>
      <c r="E82" s="78"/>
      <c r="F82" s="78"/>
      <c r="G82" s="79"/>
    </row>
    <row r="83" spans="1:7">
      <c r="A83" s="77">
        <v>81</v>
      </c>
      <c r="B83" s="97">
        <v>9</v>
      </c>
      <c r="C83" s="97">
        <v>9</v>
      </c>
      <c r="D83" s="98"/>
      <c r="E83" s="81"/>
      <c r="F83" s="81"/>
      <c r="G83" s="96"/>
    </row>
    <row r="84" spans="1:7">
      <c r="A84" s="77">
        <v>82</v>
      </c>
      <c r="B84" s="78">
        <v>9</v>
      </c>
      <c r="C84" s="78">
        <v>9.1</v>
      </c>
      <c r="D84" s="78"/>
      <c r="E84" s="78"/>
      <c r="F84" s="78"/>
      <c r="G84" s="79"/>
    </row>
    <row r="85" spans="1:7">
      <c r="A85" s="77">
        <v>83</v>
      </c>
      <c r="B85" s="78">
        <v>9</v>
      </c>
      <c r="C85" s="78">
        <v>9.1999999999999993</v>
      </c>
      <c r="D85" s="78"/>
      <c r="E85" s="62"/>
      <c r="F85" s="78"/>
      <c r="G85" s="79"/>
    </row>
    <row r="86" spans="1:7">
      <c r="A86" s="77">
        <v>84</v>
      </c>
      <c r="B86" s="78">
        <v>9</v>
      </c>
      <c r="C86" s="78">
        <v>9.3000000000000007</v>
      </c>
      <c r="D86" s="78"/>
      <c r="E86" s="62"/>
      <c r="F86" s="78"/>
      <c r="G86" s="79"/>
    </row>
    <row r="87" spans="1:7">
      <c r="A87" s="77">
        <v>85</v>
      </c>
      <c r="B87" s="78">
        <v>9</v>
      </c>
      <c r="C87" s="78">
        <v>9.4</v>
      </c>
      <c r="D87" s="78"/>
      <c r="E87" s="62"/>
      <c r="F87" s="78"/>
      <c r="G87" s="79"/>
    </row>
    <row r="88" spans="1:7">
      <c r="A88" s="77">
        <v>86</v>
      </c>
      <c r="B88" s="78">
        <v>9</v>
      </c>
      <c r="C88" s="78">
        <v>9.5</v>
      </c>
      <c r="D88" s="78"/>
      <c r="E88" s="78"/>
      <c r="F88" s="78"/>
      <c r="G88" s="79"/>
    </row>
    <row r="89" spans="1:7">
      <c r="A89" s="77">
        <v>87</v>
      </c>
      <c r="B89" s="78">
        <v>9</v>
      </c>
      <c r="C89" s="78">
        <v>9.6</v>
      </c>
      <c r="D89" s="78"/>
      <c r="E89" s="78"/>
      <c r="F89" s="78"/>
      <c r="G89" s="79"/>
    </row>
    <row r="90" spans="1:7">
      <c r="A90" s="77">
        <v>88</v>
      </c>
      <c r="B90" s="78">
        <v>9</v>
      </c>
      <c r="C90" s="78">
        <v>9.7000000000000099</v>
      </c>
      <c r="D90" s="78"/>
      <c r="E90" s="78"/>
      <c r="F90" s="78"/>
      <c r="G90" s="79"/>
    </row>
    <row r="91" spans="1:7">
      <c r="A91" s="77">
        <v>89</v>
      </c>
      <c r="B91" s="78">
        <v>9</v>
      </c>
      <c r="C91" s="78">
        <v>9.8000000000000096</v>
      </c>
      <c r="D91" s="78"/>
      <c r="E91" s="78"/>
      <c r="F91" s="78"/>
      <c r="G91" s="79"/>
    </row>
    <row r="92" spans="1:7">
      <c r="A92" s="77">
        <v>90</v>
      </c>
      <c r="B92" s="78">
        <v>9</v>
      </c>
      <c r="C92" s="78">
        <v>9.9000000000000092</v>
      </c>
      <c r="D92" s="78"/>
      <c r="E92" s="78"/>
      <c r="F92" s="78"/>
      <c r="G92" s="79"/>
    </row>
    <row r="93" spans="1:7">
      <c r="A93" s="77">
        <v>91</v>
      </c>
      <c r="B93" s="97">
        <v>10</v>
      </c>
      <c r="C93" s="97">
        <v>10</v>
      </c>
      <c r="D93" s="98" t="s">
        <v>59</v>
      </c>
      <c r="E93" s="81"/>
      <c r="F93" s="81"/>
      <c r="G93" s="96"/>
    </row>
    <row r="94" spans="1:7">
      <c r="A94" s="77">
        <v>92</v>
      </c>
      <c r="B94" s="78">
        <v>10</v>
      </c>
      <c r="C94" s="78">
        <v>10.1</v>
      </c>
      <c r="D94" s="78" t="s">
        <v>60</v>
      </c>
      <c r="E94" s="78"/>
      <c r="F94" s="78" t="str">
        <f>CONCATENATE(B94,E94)</f>
        <v>10</v>
      </c>
      <c r="G94" s="79"/>
    </row>
    <row r="95" spans="1:7">
      <c r="A95" s="77">
        <v>93</v>
      </c>
      <c r="B95" s="78">
        <v>10</v>
      </c>
      <c r="C95" s="78">
        <v>10.199999999999999</v>
      </c>
      <c r="D95" s="78" t="s">
        <v>61</v>
      </c>
      <c r="E95" s="62"/>
      <c r="F95" s="78" t="str">
        <f t="shared" ref="F95" si="3">CONCATENATE(B95,E95)</f>
        <v>10</v>
      </c>
      <c r="G95" s="79"/>
    </row>
    <row r="96" spans="1:7">
      <c r="A96" s="77">
        <v>94</v>
      </c>
      <c r="B96" s="78">
        <v>10</v>
      </c>
      <c r="C96" s="78">
        <v>10.3</v>
      </c>
      <c r="D96" s="78"/>
      <c r="E96" s="62"/>
      <c r="F96" s="78"/>
      <c r="G96" s="79"/>
    </row>
    <row r="97" spans="1:7">
      <c r="A97" s="77">
        <v>95</v>
      </c>
      <c r="B97" s="78">
        <v>10</v>
      </c>
      <c r="C97" s="78">
        <v>10.4</v>
      </c>
      <c r="D97" s="78"/>
      <c r="E97" s="62"/>
      <c r="F97" s="78"/>
      <c r="G97" s="79"/>
    </row>
    <row r="98" spans="1:7">
      <c r="A98" s="77">
        <v>96</v>
      </c>
      <c r="B98" s="78">
        <v>10</v>
      </c>
      <c r="C98" s="78">
        <v>10.5</v>
      </c>
      <c r="D98" s="78"/>
      <c r="E98" s="78"/>
      <c r="F98" s="78"/>
      <c r="G98" s="79"/>
    </row>
    <row r="99" spans="1:7">
      <c r="A99" s="77">
        <v>97</v>
      </c>
      <c r="B99" s="78">
        <v>10</v>
      </c>
      <c r="C99" s="78">
        <v>10.6</v>
      </c>
      <c r="D99" s="78"/>
      <c r="E99" s="78"/>
      <c r="F99" s="78"/>
      <c r="G99" s="79"/>
    </row>
    <row r="100" spans="1:7">
      <c r="A100" s="77">
        <v>98</v>
      </c>
      <c r="B100" s="78">
        <v>10</v>
      </c>
      <c r="C100" s="78">
        <v>10.7</v>
      </c>
      <c r="D100" s="78"/>
      <c r="E100" s="78"/>
      <c r="F100" s="78"/>
      <c r="G100" s="79"/>
    </row>
    <row r="101" spans="1:7">
      <c r="A101" s="77">
        <v>99</v>
      </c>
      <c r="B101" s="78">
        <v>10</v>
      </c>
      <c r="C101" s="78">
        <v>10.8</v>
      </c>
      <c r="D101" s="78"/>
      <c r="E101" s="78"/>
      <c r="F101" s="78"/>
      <c r="G101" s="79"/>
    </row>
    <row r="102" spans="1:7">
      <c r="A102" s="77">
        <v>100</v>
      </c>
      <c r="B102" s="78">
        <v>10</v>
      </c>
      <c r="C102" s="78">
        <v>10.9</v>
      </c>
      <c r="D102" s="78"/>
      <c r="E102" s="78"/>
      <c r="F102" s="78"/>
      <c r="G102" s="79"/>
    </row>
    <row r="106" spans="1:7">
      <c r="D106" s="52"/>
    </row>
    <row r="107" spans="1:7">
      <c r="D107" s="52"/>
    </row>
    <row r="108" spans="1:7">
      <c r="D108" s="52"/>
    </row>
    <row r="111" spans="1:7">
      <c r="D111" s="52"/>
    </row>
  </sheetData>
  <phoneticPr fontId="1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75" zoomScaleNormal="175" zoomScalePageLayoutView="175" workbookViewId="0">
      <selection activeCell="D16" sqref="D16"/>
    </sheetView>
  </sheetViews>
  <sheetFormatPr baseColWidth="10" defaultRowHeight="15" x14ac:dyDescent="0"/>
  <sheetData>
    <row r="1" spans="1:6">
      <c r="B1" t="s">
        <v>49</v>
      </c>
    </row>
    <row r="3" spans="1:6" ht="16" thickBot="1">
      <c r="A3" t="s">
        <v>50</v>
      </c>
    </row>
    <row r="4" spans="1:6">
      <c r="A4" s="55" t="s">
        <v>51</v>
      </c>
      <c r="B4" s="57" t="s">
        <v>52</v>
      </c>
      <c r="C4" s="57" t="s">
        <v>53</v>
      </c>
      <c r="D4" s="57" t="s">
        <v>54</v>
      </c>
      <c r="E4" s="57" t="s">
        <v>55</v>
      </c>
      <c r="F4" s="56" t="s">
        <v>56</v>
      </c>
    </row>
    <row r="5" spans="1:6">
      <c r="A5" s="53" t="s">
        <v>13</v>
      </c>
      <c r="B5" s="23">
        <v>3</v>
      </c>
      <c r="C5" s="23">
        <f t="shared" ref="C5:C10" si="0">B5*2</f>
        <v>6</v>
      </c>
      <c r="D5" s="23">
        <f t="shared" ref="D5:D10" si="1">C5*8</f>
        <v>48</v>
      </c>
      <c r="E5" s="23">
        <f t="shared" ref="E5:E10" si="2">D5/40</f>
        <v>1.2</v>
      </c>
      <c r="F5" s="5">
        <v>1</v>
      </c>
    </row>
    <row r="6" spans="1:6">
      <c r="A6" s="53" t="s">
        <v>12</v>
      </c>
      <c r="B6" s="23">
        <v>5</v>
      </c>
      <c r="C6" s="23">
        <f t="shared" si="0"/>
        <v>10</v>
      </c>
      <c r="D6" s="23">
        <f t="shared" si="1"/>
        <v>80</v>
      </c>
      <c r="E6" s="23">
        <f t="shared" si="2"/>
        <v>2</v>
      </c>
      <c r="F6" s="5">
        <v>2</v>
      </c>
    </row>
    <row r="7" spans="1:6">
      <c r="A7" s="53" t="s">
        <v>14</v>
      </c>
      <c r="B7" s="23">
        <v>8</v>
      </c>
      <c r="C7" s="23">
        <f t="shared" si="0"/>
        <v>16</v>
      </c>
      <c r="D7" s="23">
        <f t="shared" si="1"/>
        <v>128</v>
      </c>
      <c r="E7" s="23">
        <f t="shared" si="2"/>
        <v>3.2</v>
      </c>
      <c r="F7" s="5">
        <v>3</v>
      </c>
    </row>
    <row r="8" spans="1:6">
      <c r="A8" s="53" t="s">
        <v>15</v>
      </c>
      <c r="B8" s="23">
        <v>13</v>
      </c>
      <c r="C8" s="23">
        <f t="shared" si="0"/>
        <v>26</v>
      </c>
      <c r="D8" s="23">
        <f t="shared" si="1"/>
        <v>208</v>
      </c>
      <c r="E8" s="23">
        <f t="shared" si="2"/>
        <v>5.2</v>
      </c>
      <c r="F8" s="5">
        <v>4</v>
      </c>
    </row>
    <row r="9" spans="1:6">
      <c r="A9" s="53" t="s">
        <v>16</v>
      </c>
      <c r="B9" s="23">
        <v>21</v>
      </c>
      <c r="C9" s="23">
        <f t="shared" si="0"/>
        <v>42</v>
      </c>
      <c r="D9" s="23">
        <f t="shared" si="1"/>
        <v>336</v>
      </c>
      <c r="E9" s="23">
        <f t="shared" si="2"/>
        <v>8.4</v>
      </c>
      <c r="F9" s="5">
        <v>8</v>
      </c>
    </row>
    <row r="10" spans="1:6" ht="16" thickBot="1">
      <c r="A10" s="54" t="s">
        <v>17</v>
      </c>
      <c r="B10" s="6">
        <v>34</v>
      </c>
      <c r="C10" s="6">
        <f t="shared" si="0"/>
        <v>68</v>
      </c>
      <c r="D10" s="6">
        <f t="shared" si="1"/>
        <v>544</v>
      </c>
      <c r="E10" s="6">
        <f t="shared" si="2"/>
        <v>13.6</v>
      </c>
      <c r="F10" s="7">
        <v>12</v>
      </c>
    </row>
    <row r="13" spans="1:6" ht="16" thickBot="1">
      <c r="A13" t="s">
        <v>57</v>
      </c>
    </row>
    <row r="14" spans="1:6">
      <c r="A14" s="55" t="s">
        <v>51</v>
      </c>
      <c r="B14" s="57" t="s">
        <v>52</v>
      </c>
      <c r="C14" s="57" t="s">
        <v>53</v>
      </c>
      <c r="D14" s="57" t="s">
        <v>54</v>
      </c>
      <c r="E14" s="57" t="s">
        <v>55</v>
      </c>
      <c r="F14" s="56" t="s">
        <v>56</v>
      </c>
    </row>
    <row r="15" spans="1:6">
      <c r="A15" s="53" t="s">
        <v>13</v>
      </c>
      <c r="B15" s="23">
        <v>1</v>
      </c>
      <c r="C15" s="23">
        <f t="shared" ref="C15:C20" si="3">B15*2</f>
        <v>2</v>
      </c>
      <c r="D15" s="23">
        <f t="shared" ref="D15:D20" si="4">C15*8</f>
        <v>16</v>
      </c>
      <c r="E15" s="23">
        <f t="shared" ref="E15:E20" si="5">D15/40</f>
        <v>0.4</v>
      </c>
      <c r="F15" s="5">
        <v>0.5</v>
      </c>
    </row>
    <row r="16" spans="1:6">
      <c r="A16" s="53" t="s">
        <v>12</v>
      </c>
      <c r="B16" s="23">
        <v>3</v>
      </c>
      <c r="C16" s="23">
        <f t="shared" si="3"/>
        <v>6</v>
      </c>
      <c r="D16" s="23">
        <f t="shared" si="4"/>
        <v>48</v>
      </c>
      <c r="E16" s="23">
        <f t="shared" si="5"/>
        <v>1.2</v>
      </c>
      <c r="F16" s="5">
        <v>1</v>
      </c>
    </row>
    <row r="17" spans="1:6">
      <c r="A17" s="53" t="s">
        <v>14</v>
      </c>
      <c r="B17" s="23">
        <v>5</v>
      </c>
      <c r="C17" s="23">
        <f t="shared" si="3"/>
        <v>10</v>
      </c>
      <c r="D17" s="23">
        <f t="shared" si="4"/>
        <v>80</v>
      </c>
      <c r="E17" s="23">
        <f t="shared" si="5"/>
        <v>2</v>
      </c>
      <c r="F17" s="5">
        <v>2</v>
      </c>
    </row>
    <row r="18" spans="1:6">
      <c r="A18" s="53" t="s">
        <v>15</v>
      </c>
      <c r="B18" s="23">
        <v>8</v>
      </c>
      <c r="C18" s="23">
        <f t="shared" si="3"/>
        <v>16</v>
      </c>
      <c r="D18" s="23">
        <f t="shared" si="4"/>
        <v>128</v>
      </c>
      <c r="E18" s="23">
        <f t="shared" si="5"/>
        <v>3.2</v>
      </c>
      <c r="F18" s="5">
        <v>3</v>
      </c>
    </row>
    <row r="19" spans="1:6">
      <c r="A19" s="53" t="s">
        <v>16</v>
      </c>
      <c r="B19" s="23">
        <v>13</v>
      </c>
      <c r="C19" s="23">
        <f t="shared" si="3"/>
        <v>26</v>
      </c>
      <c r="D19" s="23">
        <f t="shared" si="4"/>
        <v>208</v>
      </c>
      <c r="E19" s="23">
        <f t="shared" si="5"/>
        <v>5.2</v>
      </c>
      <c r="F19" s="5">
        <v>4</v>
      </c>
    </row>
    <row r="20" spans="1:6" ht="16" thickBot="1">
      <c r="A20" s="54" t="s">
        <v>17</v>
      </c>
      <c r="B20" s="6">
        <v>21</v>
      </c>
      <c r="C20" s="6">
        <f t="shared" si="3"/>
        <v>42</v>
      </c>
      <c r="D20" s="6">
        <f t="shared" si="4"/>
        <v>336</v>
      </c>
      <c r="E20" s="6">
        <f t="shared" si="5"/>
        <v>8.4</v>
      </c>
      <c r="F20" s="7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Assumptions</vt:lpstr>
      <vt:lpstr>Estimate -Actual Hours</vt:lpstr>
      <vt:lpstr>Sizes</vt:lpstr>
      <vt:lpstr>Features</vt:lpstr>
      <vt:lpstr>T Shirt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</cp:lastModifiedBy>
  <dcterms:created xsi:type="dcterms:W3CDTF">2013-01-08T15:18:57Z</dcterms:created>
  <dcterms:modified xsi:type="dcterms:W3CDTF">2013-02-11T23:19:25Z</dcterms:modified>
</cp:coreProperties>
</file>