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codeName="ThisWorkbook"/>
  <mc:AlternateContent xmlns:mc="http://schemas.openxmlformats.org/markup-compatibility/2006">
    <mc:Choice Requires="x15">
      <x15ac:absPath xmlns:x15ac="http://schemas.microsoft.com/office/spreadsheetml/2010/11/ac" url="/Users/hadisharifi/Documents/CSE6242/Project/proposal/"/>
    </mc:Choice>
  </mc:AlternateContent>
  <xr:revisionPtr revIDLastSave="0" documentId="13_ncr:1_{2BAE6835-6AB0-5C49-A84A-608B170D2C7B}" xr6:coauthVersionLast="41" xr6:coauthVersionMax="41" xr10:uidLastSave="{00000000-0000-0000-0000-000000000000}"/>
  <bookViews>
    <workbookView xWindow="-22180" yWindow="-19240" windowWidth="35120" windowHeight="186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T5" i="11" l="1"/>
  <c r="BU5" i="11" s="1"/>
  <c r="BM5" i="11"/>
  <c r="BN5" i="11" s="1"/>
  <c r="H25" i="11"/>
  <c r="BU6" i="11" l="1"/>
  <c r="BV5" i="11"/>
  <c r="BT4" i="11"/>
  <c r="BT6" i="11"/>
  <c r="BN6" i="11"/>
  <c r="BO5" i="11"/>
  <c r="BM4" i="11"/>
  <c r="BM6" i="11"/>
  <c r="E3" i="11"/>
  <c r="BV6" i="11" l="1"/>
  <c r="BW5" i="11"/>
  <c r="BO6" i="11"/>
  <c r="BP5" i="11"/>
  <c r="E12" i="11"/>
  <c r="F12" i="11" s="1"/>
  <c r="E11" i="11"/>
  <c r="F11" i="11" s="1"/>
  <c r="E10" i="11"/>
  <c r="F10" i="11" s="1"/>
  <c r="E13" i="11"/>
  <c r="H7" i="11"/>
  <c r="BX5" i="11" l="1"/>
  <c r="BW6" i="11"/>
  <c r="BQ5" i="11"/>
  <c r="BP6" i="11"/>
  <c r="E16" i="11"/>
  <c r="E15" i="11"/>
  <c r="F13" i="11"/>
  <c r="E9" i="11"/>
  <c r="F9" i="11" s="1"/>
  <c r="BY5" i="11" l="1"/>
  <c r="BX6" i="11"/>
  <c r="BR5" i="11"/>
  <c r="BQ6" i="11"/>
  <c r="F15" i="11"/>
  <c r="F16" i="11"/>
  <c r="E22" i="11" s="1"/>
  <c r="F22" i="11" s="1"/>
  <c r="E24" i="11" s="1"/>
  <c r="F24" i="11" s="1"/>
  <c r="I5" i="11"/>
  <c r="H32" i="11"/>
  <c r="H31" i="11"/>
  <c r="H17" i="11"/>
  <c r="H14" i="11"/>
  <c r="H8" i="11"/>
  <c r="BY6" i="11" l="1"/>
  <c r="BZ5" i="11"/>
  <c r="BZ6" i="11" s="1"/>
  <c r="BR6" i="11"/>
  <c r="BS5" i="11"/>
  <c r="BS6" i="11" s="1"/>
  <c r="E27" i="11"/>
  <c r="E26" i="11"/>
  <c r="F26" i="11" s="1"/>
  <c r="E19" i="11"/>
  <c r="E18" i="11"/>
  <c r="F18" i="11" s="1"/>
  <c r="E21" i="11"/>
  <c r="F21" i="11" s="1"/>
  <c r="E23" i="11" s="1"/>
  <c r="F23" i="11" s="1"/>
  <c r="E20" i="11"/>
  <c r="F20" i="11" s="1"/>
  <c r="H9" i="11"/>
  <c r="I6" i="11"/>
  <c r="F27" i="11" l="1"/>
  <c r="H27" i="11"/>
  <c r="H18" i="11"/>
  <c r="F19" i="11"/>
  <c r="H19" i="11" s="1"/>
  <c r="H10" i="11"/>
  <c r="H20" i="11"/>
  <c r="H13" i="11"/>
  <c r="J5" i="11"/>
  <c r="K5" i="11" s="1"/>
  <c r="L5" i="11" s="1"/>
  <c r="M5" i="11" s="1"/>
  <c r="N5" i="11" s="1"/>
  <c r="O5" i="11" s="1"/>
  <c r="P5" i="11" s="1"/>
  <c r="I4" i="11"/>
  <c r="E30" i="11" l="1"/>
  <c r="E28" i="11"/>
  <c r="E29" i="11"/>
  <c r="H21" i="11"/>
  <c r="H11" i="11"/>
  <c r="H12" i="11"/>
  <c r="P4" i="11"/>
  <c r="Q5" i="11"/>
  <c r="R5" i="11" s="1"/>
  <c r="S5" i="11" s="1"/>
  <c r="T5" i="11" s="1"/>
  <c r="U5" i="11" s="1"/>
  <c r="V5" i="11" s="1"/>
  <c r="W5" i="11" s="1"/>
  <c r="J6" i="11"/>
  <c r="F29" i="11" l="1"/>
  <c r="H29" i="11"/>
  <c r="F28" i="11"/>
  <c r="H28" i="11"/>
  <c r="F30" i="11"/>
  <c r="H30"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15" i="11"/>
  <c r="H16" i="11"/>
  <c r="H2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<sst xmlns="http://schemas.openxmlformats.org/spreadsheetml/2006/main" count="85" uniqueCount="64">
  <si>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</si>
  <si>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</si>
  <si>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</si>
  <si>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</si>
  <si>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</si>
  <si>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</si>
  <si>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</si>
  <si>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</si>
  <si>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</si>
  <si>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</si>
  <si>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</si>
  <si>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</si>
  <si>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</si>
  <si>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</si>
  <si>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</si>
  <si>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</si>
  <si>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</si>
  <si>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</si>
  <si>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</si>
  <si>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</si>
  <si>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</si>
  <si>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</si>
  <si>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</si>
  <si>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</si>
  <si>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</si>
  <si>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</si>
  <si>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</si>
  <si>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</si>
  <si>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</si>
  <si>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</si>
  <si>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</si>
  <si>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</si>
  <si>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</si>
  <si>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</si>
  <si>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</si>
  <si>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</si>
  <si>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</si>
  <si>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</si>
  <si>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Hadi Sharifi</t>
  </si>
  <si>
    <t>Karthikeyan Marikrishnan</t>
  </si>
  <si>
    <t>Muhammad Hamza Raza</t>
  </si>
  <si>
    <t>Yuqing Ren</t>
  </si>
  <si>
    <t>Quang D Hoang</t>
  </si>
  <si>
    <t>Smoking and Drinking Alcohol</t>
  </si>
  <si>
    <t>Social Media</t>
  </si>
  <si>
    <t>Gaming/Technology</t>
  </si>
  <si>
    <t>Physical Activity</t>
  </si>
  <si>
    <t>Binge Eating Disorder</t>
  </si>
  <si>
    <t>Prepare a Proposal, Presentation, and Video Presentation</t>
  </si>
  <si>
    <t>Proposal/Presentation</t>
  </si>
  <si>
    <t>Video Recording</t>
  </si>
  <si>
    <t>Collaboration Among All</t>
  </si>
  <si>
    <t>Consolidate Results</t>
  </si>
  <si>
    <t>Extract Related Data and Clean them (based on year or month)</t>
  </si>
  <si>
    <t>Plot The Consolidated Results</t>
  </si>
  <si>
    <t>Draw Conclusions/Guidelines</t>
  </si>
  <si>
    <t>Prepare The Poster</t>
  </si>
  <si>
    <t>Prepare the Final Report</t>
  </si>
  <si>
    <t>Plot The Data, Analyze them, and Drive conclusion</t>
  </si>
  <si>
    <t>Prepare The Progress Report</t>
  </si>
  <si>
    <t>Prepare Poster Video</t>
  </si>
  <si>
    <t>CSE6242 Project</t>
  </si>
  <si>
    <r>
      <t xml:space="preserve">DataLovers </t>
    </r>
    <r>
      <rPr>
        <sz val="10"/>
        <color theme="1"/>
        <rFont val="Calibri (Body)"/>
      </rPr>
      <t>(Dang Quang Hoang, Karthikeyan Marikrishnan, Yuqing Ran, Muhammad Hamza Raza, Hadi Sharifi)</t>
    </r>
  </si>
  <si>
    <t>Lieteratur Review on Relationship between Six Habit Factors and Anxiety/Depression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</si>
</sst>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2"/>
      <color theme="0"/>
      <name val="Calibri"/>
      <family val="2"/>
      <scheme val="minor"/>
    </font>
    <font>
      <sz val="10"/>
      <color theme="1"/>
      <name val="Calibri (Body)"/>
    </font>
    <font>
      <sz val="14"/>
      <name val="Calibri"/>
      <family val="2"/>
      <scheme val="minor"/>
    </font>
    <font>
      <b/>
      <sz val="14"/>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3" fillId="0" borderId="0"/>
    <xf numFmtId="43" fontId="8" fillId="0" borderId="3" applyFont="0" applyFill="0" applyAlignment="0" applyProtection="0"/>
    <xf numFmtId="0" fontId="14"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13" borderId="1" xfId="0" applyFont="1" applyFill="1" applyBorder="1" applyAlignment="1">
      <alignment horizontal="center" vertical="center" wrapText="1"/>
    </xf>
    <xf numFmtId="167" fontId="10" fillId="7" borderId="0" xfId="0" applyNumberFormat="1" applyFont="1" applyFill="1" applyBorder="1" applyAlignment="1">
      <alignment horizontal="center" vertical="center"/>
    </xf>
    <xf numFmtId="167" fontId="10" fillId="7" borderId="6" xfId="0" applyNumberFormat="1" applyFont="1" applyFill="1" applyBorder="1" applyAlignment="1">
      <alignment horizontal="center" vertical="center"/>
    </xf>
    <xf numFmtId="167" fontId="10" fillId="7" borderId="7" xfId="0" applyNumberFormat="1" applyFont="1" applyFill="1" applyBorder="1" applyAlignment="1">
      <alignment horizontal="center" vertical="center"/>
    </xf>
    <xf numFmtId="0" fontId="13" fillId="12" borderId="8" xfId="0" applyFont="1" applyFill="1" applyBorder="1" applyAlignment="1">
      <alignment horizontal="center" vertical="center" shrinkToFit="1"/>
    </xf>
    <xf numFmtId="0" fontId="15" fillId="0" borderId="0" xfId="0" applyFont="1"/>
    <xf numFmtId="0" fontId="16" fillId="0" borderId="0" xfId="1" applyFont="1" applyAlignment="1" applyProtection="1"/>
    <xf numFmtId="9" fontId="5" fillId="0" borderId="2" xfId="2" applyFont="1" applyFill="1" applyBorder="1" applyAlignment="1">
      <alignment horizontal="center" vertical="center"/>
    </xf>
    <xf numFmtId="0" fontId="5" fillId="0" borderId="2" xfId="0" applyNumberFormat="1" applyFont="1" applyFill="1" applyBorder="1" applyAlignment="1">
      <alignment horizontal="center" vertical="center"/>
    </xf>
    <xf numFmtId="9" fontId="5"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pplyProtection="1">
      <alignment vertical="top"/>
    </xf>
    <xf numFmtId="0" fontId="2" fillId="0" borderId="0" xfId="0" applyFont="1"/>
    <xf numFmtId="0" fontId="17" fillId="0" borderId="0" xfId="0" applyFont="1" applyAlignment="1" applyProtection="1">
      <alignment horizontal="left" vertical="center"/>
    </xf>
    <xf numFmtId="0" fontId="18" fillId="0" borderId="0" xfId="0" applyFont="1" applyAlignment="1">
      <alignment horizontal="left" vertical="center"/>
    </xf>
    <xf numFmtId="0" fontId="20" fillId="0" borderId="0" xfId="0" applyFont="1"/>
    <xf numFmtId="0" fontId="2" fillId="0" borderId="0" xfId="0" applyFont="1" applyAlignment="1">
      <alignment vertical="top"/>
    </xf>
    <xf numFmtId="0" fontId="22" fillId="0" borderId="0" xfId="0" applyFont="1" applyAlignment="1">
      <alignment vertical="center"/>
    </xf>
    <xf numFmtId="0" fontId="21" fillId="0" borderId="0" xfId="0" applyFont="1" applyAlignment="1">
      <alignment horizontal="left" vertical="top" wrapText="1" indent="1"/>
    </xf>
    <xf numFmtId="0" fontId="2" fillId="0" borderId="0" xfId="0" applyFont="1" applyAlignment="1">
      <alignment horizontal="left" vertical="top"/>
    </xf>
    <xf numFmtId="0" fontId="19"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3" fillId="0" borderId="0" xfId="3"/>
    <xf numFmtId="0" fontId="23" fillId="0" borderId="0" xfId="3" applyAlignment="1">
      <alignment wrapText="1"/>
    </xf>
    <xf numFmtId="0" fontId="23" fillId="0" borderId="0" xfId="0" applyNumberFormat="1" applyFont="1" applyAlignment="1">
      <alignment horizontal="center"/>
    </xf>
    <xf numFmtId="0" fontId="16" fillId="0" borderId="0" xfId="1" applyFont="1" applyAlignment="1" applyProtection="1">
      <alignment vertical="top"/>
    </xf>
    <xf numFmtId="0" fontId="0" fillId="0" borderId="0" xfId="0" applyAlignment="1">
      <alignment wrapText="1"/>
    </xf>
    <xf numFmtId="0" fontId="14" fillId="0" borderId="0" xfId="5" applyAlignment="1">
      <alignment horizontal="left"/>
    </xf>
    <xf numFmtId="0" fontId="9" fillId="0" borderId="0" xfId="6"/>
    <xf numFmtId="164" fontId="8" fillId="0" borderId="2" xfId="10" applyFill="1">
      <alignment horizontal="center" vertical="center"/>
    </xf>
    <xf numFmtId="0" fontId="8" fillId="8" borderId="2" xfId="11" applyFill="1">
      <alignment horizontal="center" vertical="center"/>
    </xf>
    <xf numFmtId="0" fontId="8" fillId="9" borderId="2" xfId="11" applyFill="1">
      <alignment horizontal="center" vertical="center"/>
    </xf>
    <xf numFmtId="0" fontId="8" fillId="0" borderId="2" xfId="11" applyFill="1">
      <alignment horizontal="center" vertical="center"/>
    </xf>
    <xf numFmtId="0" fontId="8" fillId="0" borderId="2" xfId="12" applyFill="1">
      <alignment horizontal="left" vertical="center" indent="2"/>
    </xf>
    <xf numFmtId="0" fontId="9" fillId="3" borderId="2" xfId="12" applyFont="1" applyFill="1">
      <alignment horizontal="left" vertical="center" indent="2"/>
    </xf>
    <xf numFmtId="0" fontId="9" fillId="3" borderId="2" xfId="11" applyFont="1" applyFill="1">
      <alignment horizontal="center" vertical="center"/>
    </xf>
    <xf numFmtId="9" fontId="26" fillId="3" borderId="2" xfId="2" applyFont="1" applyFill="1" applyBorder="1" applyAlignment="1">
      <alignment horizontal="center" vertical="center"/>
    </xf>
    <xf numFmtId="164" fontId="9" fillId="3" borderId="2" xfId="10" applyFont="1" applyFill="1">
      <alignment horizontal="center" vertical="center"/>
    </xf>
    <xf numFmtId="0" fontId="27" fillId="8" borderId="2" xfId="0" applyFont="1" applyFill="1" applyBorder="1" applyAlignment="1">
      <alignment horizontal="left" vertical="center" indent="1"/>
    </xf>
    <xf numFmtId="0" fontId="27" fillId="9" borderId="2" xfId="0" applyFont="1" applyFill="1" applyBorder="1" applyAlignment="1">
      <alignment horizontal="left" vertical="center" indent="1"/>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9" fillId="4" borderId="2" xfId="12" applyFont="1" applyFill="1">
      <alignment horizontal="left" vertical="center" indent="2"/>
    </xf>
    <xf numFmtId="0" fontId="9" fillId="4" borderId="2" xfId="11" applyFont="1" applyFill="1">
      <alignment horizontal="center" vertical="center"/>
    </xf>
    <xf numFmtId="9" fontId="26" fillId="4" borderId="2" xfId="2" applyFont="1" applyFill="1" applyBorder="1" applyAlignment="1">
      <alignment horizontal="center" vertical="center"/>
    </xf>
    <xf numFmtId="164" fontId="9" fillId="4" borderId="2" xfId="10" applyFont="1" applyFill="1">
      <alignment horizontal="center" vertical="center"/>
    </xf>
    <xf numFmtId="0" fontId="27" fillId="6" borderId="2" xfId="0" applyFont="1" applyFill="1" applyBorder="1" applyAlignment="1">
      <alignment horizontal="left" vertical="center" indent="1"/>
    </xf>
    <xf numFmtId="0" fontId="9" fillId="6" borderId="2" xfId="11" applyFont="1" applyFill="1">
      <alignment horizontal="center" vertical="center"/>
    </xf>
    <xf numFmtId="9" fontId="26" fillId="6" borderId="2" xfId="2" applyFont="1" applyFill="1" applyBorder="1" applyAlignment="1">
      <alignment horizontal="center" vertical="center"/>
    </xf>
    <xf numFmtId="164" fontId="9" fillId="6" borderId="2" xfId="0" applyNumberFormat="1" applyFont="1" applyFill="1" applyBorder="1" applyAlignment="1">
      <alignment horizontal="center" vertical="center"/>
    </xf>
    <xf numFmtId="164" fontId="26" fillId="6" borderId="2" xfId="0" applyNumberFormat="1" applyFont="1" applyFill="1" applyBorder="1" applyAlignment="1">
      <alignment horizontal="center" vertical="center"/>
    </xf>
    <xf numFmtId="0" fontId="9" fillId="11" borderId="2" xfId="12" applyFont="1" applyFill="1">
      <alignment horizontal="left" vertical="center" indent="2"/>
    </xf>
    <xf numFmtId="0" fontId="9" fillId="11" borderId="2" xfId="11" applyFont="1" applyFill="1">
      <alignment horizontal="center" vertical="center"/>
    </xf>
    <xf numFmtId="9" fontId="26" fillId="11" borderId="2" xfId="2" applyFont="1" applyFill="1" applyBorder="1" applyAlignment="1">
      <alignment horizontal="center" vertical="center"/>
    </xf>
    <xf numFmtId="164" fontId="9" fillId="11" borderId="2" xfId="10" applyFont="1" applyFill="1">
      <alignment horizontal="center" vertical="center"/>
    </xf>
    <xf numFmtId="0" fontId="27" fillId="5" borderId="2" xfId="0" applyFont="1" applyFill="1" applyBorder="1" applyAlignment="1">
      <alignment horizontal="left" vertical="center" indent="1"/>
    </xf>
    <xf numFmtId="0" fontId="9" fillId="5" borderId="2" xfId="11" applyFont="1" applyFill="1">
      <alignment horizontal="center" vertical="center"/>
    </xf>
    <xf numFmtId="9" fontId="26" fillId="5" borderId="2" xfId="2" applyFont="1" applyFill="1" applyBorder="1" applyAlignment="1">
      <alignment horizontal="center" vertical="center"/>
    </xf>
    <xf numFmtId="164" fontId="9" fillId="5" borderId="2" xfId="0" applyNumberFormat="1" applyFont="1" applyFill="1" applyBorder="1" applyAlignment="1">
      <alignment horizontal="center" vertical="center"/>
    </xf>
    <xf numFmtId="164" fontId="26" fillId="5" borderId="2" xfId="0" applyNumberFormat="1" applyFont="1" applyFill="1" applyBorder="1" applyAlignment="1">
      <alignment horizontal="center" vertical="center"/>
    </xf>
    <xf numFmtId="0" fontId="9" fillId="10" borderId="2" xfId="12" applyFont="1" applyFill="1">
      <alignment horizontal="left" vertical="center" indent="2"/>
    </xf>
    <xf numFmtId="0" fontId="9" fillId="10" borderId="2" xfId="11" applyFont="1" applyFill="1">
      <alignment horizontal="center" vertical="center"/>
    </xf>
    <xf numFmtId="9" fontId="26" fillId="10" borderId="2" xfId="2" applyFont="1" applyFill="1" applyBorder="1" applyAlignment="1">
      <alignment horizontal="center" vertical="center"/>
    </xf>
    <xf numFmtId="164" fontId="9" fillId="10" borderId="2" xfId="10" applyFont="1" applyFill="1">
      <alignment horizontal="center" vertical="center"/>
    </xf>
    <xf numFmtId="0" fontId="9" fillId="0" borderId="3" xfId="0" applyFont="1" applyBorder="1" applyAlignment="1">
      <alignment horizontal="center" vertical="center"/>
    </xf>
    <xf numFmtId="0" fontId="9" fillId="0" borderId="0" xfId="0" applyFont="1"/>
    <xf numFmtId="166" fontId="9" fillId="7" borderId="4" xfId="0" applyNumberFormat="1" applyFont="1" applyFill="1" applyBorder="1" applyAlignment="1">
      <alignment horizontal="left" vertical="center" wrapText="1" indent="1"/>
    </xf>
    <xf numFmtId="166" fontId="9" fillId="7" borderId="1" xfId="0" applyNumberFormat="1" applyFont="1" applyFill="1" applyBorder="1" applyAlignment="1">
      <alignment horizontal="left" vertical="center" wrapText="1" indent="1"/>
    </xf>
    <xf numFmtId="166" fontId="9" fillId="7" borderId="5" xfId="0" applyNumberFormat="1" applyFont="1" applyFill="1" applyBorder="1" applyAlignment="1">
      <alignment horizontal="left" vertical="center" wrapText="1" indent="1"/>
    </xf>
    <xf numFmtId="0" fontId="9" fillId="0" borderId="0" xfId="8" applyFont="1">
      <alignment horizontal="right" indent="1"/>
    </xf>
    <xf numFmtId="0" fontId="9" fillId="0" borderId="7" xfId="8" applyFont="1" applyBorder="1">
      <alignment horizontal="right" indent="1"/>
    </xf>
    <xf numFmtId="0" fontId="0" fillId="0" borderId="10" xfId="0" applyBorder="1"/>
    <xf numFmtId="165" fontId="9" fillId="0" borderId="3" xfId="9" applyFo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35"/>
  <sheetViews>
    <sheetView showGridLines="0" tabSelected="1" showRuler="0" zoomScaleNormal="100" zoomScalePageLayoutView="70" workbookViewId="0">
      <pane ySplit="6" topLeftCell="A8" activePane="bottomLeft" state="frozen"/>
      <selection pane="bottomLeft" activeCell="F16" sqref="F16"/>
    </sheetView>
  </sheetViews>
  <sheetFormatPr baseColWidth="10" defaultColWidth="8.83203125" defaultRowHeight="30" customHeight="1"/>
  <cols>
    <col min="1" max="1" width="2.6640625" style="44" customWidth="1"/>
    <col min="2" max="2" width="30.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78" width="2.5" customWidth="1"/>
  </cols>
  <sheetData>
    <row r="1" spans="1:78" ht="30" customHeight="1">
      <c r="A1" s="45" t="s">
        <v>29</v>
      </c>
      <c r="B1" s="49" t="s">
        <v>61</v>
      </c>
      <c r="C1" s="1"/>
      <c r="D1" s="2"/>
      <c r="E1" s="4"/>
      <c r="F1" s="31"/>
      <c r="H1" s="2"/>
      <c r="I1" s="12" t="s">
        <v>12</v>
      </c>
    </row>
    <row r="2" spans="1:78" ht="30" customHeight="1">
      <c r="A2" s="44" t="s">
        <v>24</v>
      </c>
      <c r="B2" s="50" t="s">
        <v>62</v>
      </c>
      <c r="I2" s="47" t="s">
        <v>17</v>
      </c>
    </row>
    <row r="3" spans="1:78" ht="30" customHeight="1">
      <c r="A3" s="44" t="s">
        <v>30</v>
      </c>
      <c r="C3" s="91" t="s">
        <v>1</v>
      </c>
      <c r="D3" s="92"/>
      <c r="E3" s="94">
        <f>DATE(2019, 2, 15)</f>
        <v>43511</v>
      </c>
      <c r="F3" s="94"/>
    </row>
    <row r="4" spans="1:78" ht="30" customHeight="1">
      <c r="A4" s="45" t="s">
        <v>31</v>
      </c>
      <c r="C4" s="91" t="s">
        <v>8</v>
      </c>
      <c r="D4" s="92"/>
      <c r="E4" s="86">
        <v>1</v>
      </c>
      <c r="F4" s="87"/>
      <c r="I4" s="88">
        <f>I5</f>
        <v>43507</v>
      </c>
      <c r="J4" s="89"/>
      <c r="K4" s="89"/>
      <c r="L4" s="89"/>
      <c r="M4" s="89"/>
      <c r="N4" s="89"/>
      <c r="O4" s="90"/>
      <c r="P4" s="88">
        <f>P5</f>
        <v>43514</v>
      </c>
      <c r="Q4" s="89"/>
      <c r="R4" s="89"/>
      <c r="S4" s="89"/>
      <c r="T4" s="89"/>
      <c r="U4" s="89"/>
      <c r="V4" s="90"/>
      <c r="W4" s="88">
        <f>W5</f>
        <v>43521</v>
      </c>
      <c r="X4" s="89"/>
      <c r="Y4" s="89"/>
      <c r="Z4" s="89"/>
      <c r="AA4" s="89"/>
      <c r="AB4" s="89"/>
      <c r="AC4" s="90"/>
      <c r="AD4" s="88">
        <f>AD5</f>
        <v>43528</v>
      </c>
      <c r="AE4" s="89"/>
      <c r="AF4" s="89"/>
      <c r="AG4" s="89"/>
      <c r="AH4" s="89"/>
      <c r="AI4" s="89"/>
      <c r="AJ4" s="90"/>
      <c r="AK4" s="88">
        <f>AK5</f>
        <v>43535</v>
      </c>
      <c r="AL4" s="89"/>
      <c r="AM4" s="89"/>
      <c r="AN4" s="89"/>
      <c r="AO4" s="89"/>
      <c r="AP4" s="89"/>
      <c r="AQ4" s="90"/>
      <c r="AR4" s="88">
        <f>AR5</f>
        <v>43542</v>
      </c>
      <c r="AS4" s="89"/>
      <c r="AT4" s="89"/>
      <c r="AU4" s="89"/>
      <c r="AV4" s="89"/>
      <c r="AW4" s="89"/>
      <c r="AX4" s="90"/>
      <c r="AY4" s="88">
        <f>AY5</f>
        <v>43549</v>
      </c>
      <c r="AZ4" s="89"/>
      <c r="BA4" s="89"/>
      <c r="BB4" s="89"/>
      <c r="BC4" s="89"/>
      <c r="BD4" s="89"/>
      <c r="BE4" s="90"/>
      <c r="BF4" s="88">
        <f>BF5</f>
        <v>43556</v>
      </c>
      <c r="BG4" s="89"/>
      <c r="BH4" s="89"/>
      <c r="BI4" s="89"/>
      <c r="BJ4" s="89"/>
      <c r="BK4" s="89"/>
      <c r="BL4" s="90"/>
      <c r="BM4" s="88">
        <f>BM5</f>
        <v>43563</v>
      </c>
      <c r="BN4" s="89"/>
      <c r="BO4" s="89"/>
      <c r="BP4" s="89"/>
      <c r="BQ4" s="89"/>
      <c r="BR4" s="89"/>
      <c r="BS4" s="90"/>
      <c r="BT4" s="88">
        <f>BT5</f>
        <v>43570</v>
      </c>
      <c r="BU4" s="89"/>
      <c r="BV4" s="89"/>
      <c r="BW4" s="89"/>
      <c r="BX4" s="89"/>
      <c r="BY4" s="89"/>
      <c r="BZ4" s="90"/>
    </row>
    <row r="5" spans="1:78" ht="15" customHeight="1">
      <c r="A5" s="45" t="s">
        <v>32</v>
      </c>
      <c r="B5" s="93"/>
      <c r="C5" s="93"/>
      <c r="D5" s="93"/>
      <c r="E5" s="93"/>
      <c r="F5" s="93"/>
      <c r="G5" s="93"/>
      <c r="I5" s="9">
        <f>Project_Start-WEEKDAY(Project_Start,1)+2+7*(Display_Week-1)</f>
        <v>43507</v>
      </c>
      <c r="J5" s="8">
        <f>I5+1</f>
        <v>43508</v>
      </c>
      <c r="K5" s="8">
        <f t="shared" ref="K5:AX5" si="0">J5+1</f>
        <v>43509</v>
      </c>
      <c r="L5" s="8">
        <f t="shared" si="0"/>
        <v>43510</v>
      </c>
      <c r="M5" s="8">
        <f t="shared" si="0"/>
        <v>43511</v>
      </c>
      <c r="N5" s="8">
        <f t="shared" si="0"/>
        <v>43512</v>
      </c>
      <c r="O5" s="10">
        <f t="shared" si="0"/>
        <v>43513</v>
      </c>
      <c r="P5" s="9">
        <f>O5+1</f>
        <v>43514</v>
      </c>
      <c r="Q5" s="8">
        <f>P5+1</f>
        <v>43515</v>
      </c>
      <c r="R5" s="8">
        <f t="shared" si="0"/>
        <v>43516</v>
      </c>
      <c r="S5" s="8">
        <f t="shared" si="0"/>
        <v>43517</v>
      </c>
      <c r="T5" s="8">
        <f t="shared" si="0"/>
        <v>43518</v>
      </c>
      <c r="U5" s="8">
        <f t="shared" si="0"/>
        <v>43519</v>
      </c>
      <c r="V5" s="10">
        <f t="shared" si="0"/>
        <v>43520</v>
      </c>
      <c r="W5" s="9">
        <f>V5+1</f>
        <v>43521</v>
      </c>
      <c r="X5" s="8">
        <f>W5+1</f>
        <v>43522</v>
      </c>
      <c r="Y5" s="8">
        <f t="shared" si="0"/>
        <v>43523</v>
      </c>
      <c r="Z5" s="8">
        <f t="shared" si="0"/>
        <v>43524</v>
      </c>
      <c r="AA5" s="8">
        <f t="shared" si="0"/>
        <v>43525</v>
      </c>
      <c r="AB5" s="8">
        <f t="shared" si="0"/>
        <v>43526</v>
      </c>
      <c r="AC5" s="10">
        <f t="shared" si="0"/>
        <v>43527</v>
      </c>
      <c r="AD5" s="9">
        <f>AC5+1</f>
        <v>43528</v>
      </c>
      <c r="AE5" s="8">
        <f>AD5+1</f>
        <v>43529</v>
      </c>
      <c r="AF5" s="8">
        <f t="shared" si="0"/>
        <v>43530</v>
      </c>
      <c r="AG5" s="8">
        <f t="shared" si="0"/>
        <v>43531</v>
      </c>
      <c r="AH5" s="8">
        <f t="shared" si="0"/>
        <v>43532</v>
      </c>
      <c r="AI5" s="8">
        <f t="shared" si="0"/>
        <v>43533</v>
      </c>
      <c r="AJ5" s="10">
        <f t="shared" si="0"/>
        <v>43534</v>
      </c>
      <c r="AK5" s="9">
        <f>AJ5+1</f>
        <v>43535</v>
      </c>
      <c r="AL5" s="8">
        <f>AK5+1</f>
        <v>43536</v>
      </c>
      <c r="AM5" s="8">
        <f t="shared" si="0"/>
        <v>43537</v>
      </c>
      <c r="AN5" s="8">
        <f t="shared" si="0"/>
        <v>43538</v>
      </c>
      <c r="AO5" s="8">
        <f t="shared" si="0"/>
        <v>43539</v>
      </c>
      <c r="AP5" s="8">
        <f t="shared" si="0"/>
        <v>43540</v>
      </c>
      <c r="AQ5" s="10">
        <f t="shared" si="0"/>
        <v>43541</v>
      </c>
      <c r="AR5" s="9">
        <f>AQ5+1</f>
        <v>43542</v>
      </c>
      <c r="AS5" s="8">
        <f>AR5+1</f>
        <v>43543</v>
      </c>
      <c r="AT5" s="8">
        <f t="shared" si="0"/>
        <v>43544</v>
      </c>
      <c r="AU5" s="8">
        <f t="shared" si="0"/>
        <v>43545</v>
      </c>
      <c r="AV5" s="8">
        <f t="shared" si="0"/>
        <v>43546</v>
      </c>
      <c r="AW5" s="8">
        <f t="shared" si="0"/>
        <v>43547</v>
      </c>
      <c r="AX5" s="10">
        <f t="shared" si="0"/>
        <v>43548</v>
      </c>
      <c r="AY5" s="9">
        <f>AX5+1</f>
        <v>43549</v>
      </c>
      <c r="AZ5" s="8">
        <f>AY5+1</f>
        <v>43550</v>
      </c>
      <c r="BA5" s="8">
        <f t="shared" ref="BA5:BE5" si="1">AZ5+1</f>
        <v>43551</v>
      </c>
      <c r="BB5" s="8">
        <f t="shared" si="1"/>
        <v>43552</v>
      </c>
      <c r="BC5" s="8">
        <f t="shared" si="1"/>
        <v>43553</v>
      </c>
      <c r="BD5" s="8">
        <f t="shared" si="1"/>
        <v>43554</v>
      </c>
      <c r="BE5" s="10">
        <f t="shared" si="1"/>
        <v>43555</v>
      </c>
      <c r="BF5" s="9">
        <f>BE5+1</f>
        <v>43556</v>
      </c>
      <c r="BG5" s="8">
        <f>BF5+1</f>
        <v>43557</v>
      </c>
      <c r="BH5" s="8">
        <f t="shared" ref="BH5:BL5" si="2">BG5+1</f>
        <v>43558</v>
      </c>
      <c r="BI5" s="8">
        <f t="shared" si="2"/>
        <v>43559</v>
      </c>
      <c r="BJ5" s="8">
        <f t="shared" si="2"/>
        <v>43560</v>
      </c>
      <c r="BK5" s="8">
        <f t="shared" si="2"/>
        <v>43561</v>
      </c>
      <c r="BL5" s="10">
        <f t="shared" si="2"/>
        <v>43562</v>
      </c>
      <c r="BM5" s="9">
        <f>BL5+1</f>
        <v>43563</v>
      </c>
      <c r="BN5" s="8">
        <f>BM5+1</f>
        <v>43564</v>
      </c>
      <c r="BO5" s="8">
        <f t="shared" ref="BO5" si="3">BN5+1</f>
        <v>43565</v>
      </c>
      <c r="BP5" s="8">
        <f t="shared" ref="BP5" si="4">BO5+1</f>
        <v>43566</v>
      </c>
      <c r="BQ5" s="8">
        <f t="shared" ref="BQ5" si="5">BP5+1</f>
        <v>43567</v>
      </c>
      <c r="BR5" s="8">
        <f t="shared" ref="BR5" si="6">BQ5+1</f>
        <v>43568</v>
      </c>
      <c r="BS5" s="10">
        <f t="shared" ref="BS5" si="7">BR5+1</f>
        <v>43569</v>
      </c>
      <c r="BT5" s="9">
        <f>BS5+1</f>
        <v>43570</v>
      </c>
      <c r="BU5" s="8">
        <f>BT5+1</f>
        <v>43571</v>
      </c>
      <c r="BV5" s="8">
        <f t="shared" ref="BV5" si="8">BU5+1</f>
        <v>43572</v>
      </c>
      <c r="BW5" s="8">
        <f t="shared" ref="BW5" si="9">BV5+1</f>
        <v>43573</v>
      </c>
      <c r="BX5" s="8">
        <f t="shared" ref="BX5" si="10">BW5+1</f>
        <v>43574</v>
      </c>
      <c r="BY5" s="8">
        <f t="shared" ref="BY5" si="11">BX5+1</f>
        <v>43575</v>
      </c>
      <c r="BZ5" s="10">
        <f t="shared" ref="BZ5" si="12">BY5+1</f>
        <v>43576</v>
      </c>
    </row>
    <row r="6" spans="1:78" ht="30" customHeight="1" thickBot="1">
      <c r="A6" s="45" t="s">
        <v>33</v>
      </c>
      <c r="B6" s="62" t="s">
        <v>9</v>
      </c>
      <c r="C6" s="63" t="s">
        <v>3</v>
      </c>
      <c r="D6" s="63" t="s">
        <v>2</v>
      </c>
      <c r="E6" s="63" t="s">
        <v>5</v>
      </c>
      <c r="F6" s="63" t="s">
        <v>6</v>
      </c>
      <c r="G6" s="7"/>
      <c r="H6" s="7" t="s">
        <v>7</v>
      </c>
      <c r="I6" s="11" t="str">
        <f t="shared" ref="I6" si="13">LEFT(TEXT(I5,"ddd"),1)</f>
        <v>M</v>
      </c>
      <c r="J6" s="11" t="str">
        <f t="shared" ref="J6:AR6" si="14">LEFT(TEXT(J5,"ddd"),1)</f>
        <v>T</v>
      </c>
      <c r="K6" s="11" t="str">
        <f t="shared" si="14"/>
        <v>W</v>
      </c>
      <c r="L6" s="11" t="str">
        <f t="shared" si="14"/>
        <v>T</v>
      </c>
      <c r="M6" s="11" t="str">
        <f t="shared" si="14"/>
        <v>F</v>
      </c>
      <c r="N6" s="11" t="str">
        <f t="shared" si="14"/>
        <v>S</v>
      </c>
      <c r="O6" s="11" t="str">
        <f t="shared" si="14"/>
        <v>S</v>
      </c>
      <c r="P6" s="11" t="str">
        <f t="shared" si="14"/>
        <v>M</v>
      </c>
      <c r="Q6" s="11" t="str">
        <f t="shared" si="14"/>
        <v>T</v>
      </c>
      <c r="R6" s="11" t="str">
        <f t="shared" si="14"/>
        <v>W</v>
      </c>
      <c r="S6" s="11" t="str">
        <f t="shared" si="14"/>
        <v>T</v>
      </c>
      <c r="T6" s="11" t="str">
        <f t="shared" si="14"/>
        <v>F</v>
      </c>
      <c r="U6" s="11" t="str">
        <f t="shared" si="14"/>
        <v>S</v>
      </c>
      <c r="V6" s="11" t="str">
        <f t="shared" si="14"/>
        <v>S</v>
      </c>
      <c r="W6" s="11" t="str">
        <f t="shared" si="14"/>
        <v>M</v>
      </c>
      <c r="X6" s="11" t="str">
        <f t="shared" si="14"/>
        <v>T</v>
      </c>
      <c r="Y6" s="11" t="str">
        <f t="shared" si="14"/>
        <v>W</v>
      </c>
      <c r="Z6" s="11" t="str">
        <f t="shared" si="14"/>
        <v>T</v>
      </c>
      <c r="AA6" s="11" t="str">
        <f t="shared" si="14"/>
        <v>F</v>
      </c>
      <c r="AB6" s="11" t="str">
        <f t="shared" si="14"/>
        <v>S</v>
      </c>
      <c r="AC6" s="11" t="str">
        <f t="shared" si="14"/>
        <v>S</v>
      </c>
      <c r="AD6" s="11" t="str">
        <f t="shared" si="14"/>
        <v>M</v>
      </c>
      <c r="AE6" s="11" t="str">
        <f t="shared" si="14"/>
        <v>T</v>
      </c>
      <c r="AF6" s="11" t="str">
        <f t="shared" si="14"/>
        <v>W</v>
      </c>
      <c r="AG6" s="11" t="str">
        <f t="shared" si="14"/>
        <v>T</v>
      </c>
      <c r="AH6" s="11" t="str">
        <f t="shared" si="14"/>
        <v>F</v>
      </c>
      <c r="AI6" s="11" t="str">
        <f t="shared" si="14"/>
        <v>S</v>
      </c>
      <c r="AJ6" s="11" t="str">
        <f t="shared" si="14"/>
        <v>S</v>
      </c>
      <c r="AK6" s="11" t="str">
        <f t="shared" si="14"/>
        <v>M</v>
      </c>
      <c r="AL6" s="11" t="str">
        <f t="shared" si="14"/>
        <v>T</v>
      </c>
      <c r="AM6" s="11" t="str">
        <f t="shared" si="14"/>
        <v>W</v>
      </c>
      <c r="AN6" s="11" t="str">
        <f t="shared" si="14"/>
        <v>T</v>
      </c>
      <c r="AO6" s="11" t="str">
        <f t="shared" si="14"/>
        <v>F</v>
      </c>
      <c r="AP6" s="11" t="str">
        <f t="shared" si="14"/>
        <v>S</v>
      </c>
      <c r="AQ6" s="11" t="str">
        <f t="shared" si="14"/>
        <v>S</v>
      </c>
      <c r="AR6" s="11" t="str">
        <f t="shared" si="14"/>
        <v>M</v>
      </c>
      <c r="AS6" s="11" t="str">
        <f t="shared" ref="AS6:BZ6" si="15">LEFT(TEXT(AS5,"ddd"),1)</f>
        <v>T</v>
      </c>
      <c r="AT6" s="11" t="str">
        <f t="shared" si="15"/>
        <v>W</v>
      </c>
      <c r="AU6" s="11" t="str">
        <f t="shared" si="15"/>
        <v>T</v>
      </c>
      <c r="AV6" s="11" t="str">
        <f t="shared" si="15"/>
        <v>F</v>
      </c>
      <c r="AW6" s="11" t="str">
        <f t="shared" si="15"/>
        <v>S</v>
      </c>
      <c r="AX6" s="11" t="str">
        <f t="shared" si="15"/>
        <v>S</v>
      </c>
      <c r="AY6" s="11" t="str">
        <f t="shared" si="15"/>
        <v>M</v>
      </c>
      <c r="AZ6" s="11" t="str">
        <f t="shared" si="15"/>
        <v>T</v>
      </c>
      <c r="BA6" s="11" t="str">
        <f t="shared" si="15"/>
        <v>W</v>
      </c>
      <c r="BB6" s="11" t="str">
        <f t="shared" si="15"/>
        <v>T</v>
      </c>
      <c r="BC6" s="11" t="str">
        <f t="shared" si="15"/>
        <v>F</v>
      </c>
      <c r="BD6" s="11" t="str">
        <f t="shared" si="15"/>
        <v>S</v>
      </c>
      <c r="BE6" s="11" t="str">
        <f t="shared" si="15"/>
        <v>S</v>
      </c>
      <c r="BF6" s="11" t="str">
        <f t="shared" si="15"/>
        <v>M</v>
      </c>
      <c r="BG6" s="11" t="str">
        <f t="shared" si="15"/>
        <v>T</v>
      </c>
      <c r="BH6" s="11" t="str">
        <f t="shared" si="15"/>
        <v>W</v>
      </c>
      <c r="BI6" s="11" t="str">
        <f t="shared" si="15"/>
        <v>T</v>
      </c>
      <c r="BJ6" s="11" t="str">
        <f t="shared" si="15"/>
        <v>F</v>
      </c>
      <c r="BK6" s="11" t="str">
        <f t="shared" si="15"/>
        <v>S</v>
      </c>
      <c r="BL6" s="11" t="str">
        <f t="shared" si="15"/>
        <v>S</v>
      </c>
      <c r="BM6" s="11" t="str">
        <f t="shared" si="15"/>
        <v>M</v>
      </c>
      <c r="BN6" s="11" t="str">
        <f t="shared" si="15"/>
        <v>T</v>
      </c>
      <c r="BO6" s="11" t="str">
        <f t="shared" si="15"/>
        <v>W</v>
      </c>
      <c r="BP6" s="11" t="str">
        <f t="shared" si="15"/>
        <v>T</v>
      </c>
      <c r="BQ6" s="11" t="str">
        <f t="shared" si="15"/>
        <v>F</v>
      </c>
      <c r="BR6" s="11" t="str">
        <f t="shared" si="15"/>
        <v>S</v>
      </c>
      <c r="BS6" s="11" t="str">
        <f t="shared" si="15"/>
        <v>S</v>
      </c>
      <c r="BT6" s="11" t="str">
        <f t="shared" si="15"/>
        <v>M</v>
      </c>
      <c r="BU6" s="11" t="str">
        <f t="shared" si="15"/>
        <v>T</v>
      </c>
      <c r="BV6" s="11" t="str">
        <f t="shared" si="15"/>
        <v>W</v>
      </c>
      <c r="BW6" s="11" t="str">
        <f t="shared" si="15"/>
        <v>T</v>
      </c>
      <c r="BX6" s="11" t="str">
        <f t="shared" si="15"/>
        <v>F</v>
      </c>
      <c r="BY6" s="11" t="str">
        <f t="shared" si="15"/>
        <v>S</v>
      </c>
      <c r="BZ6" s="11" t="str">
        <f t="shared" si="15"/>
        <v>S</v>
      </c>
    </row>
    <row r="7" spans="1:78" ht="30" hidden="1" customHeight="1" thickBot="1">
      <c r="A7" s="44" t="s">
        <v>28</v>
      </c>
      <c r="C7" s="48"/>
      <c r="E7"/>
      <c r="H7" t="str">
        <f>IF(OR(ISBLANK(task_start),ISBLANK(task_end)),"",task_end-task_start+1)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row>
    <row r="8" spans="1:78" s="3" customFormat="1" ht="30" customHeight="1" thickBot="1">
      <c r="A8" s="45" t="s">
        <v>34</v>
      </c>
      <c r="B8" s="60" t="s">
        <v>63</v>
      </c>
      <c r="C8" s="52"/>
      <c r="D8" s="16"/>
      <c r="E8" s="17"/>
      <c r="F8" s="18"/>
      <c r="G8" s="15"/>
      <c r="H8" s="15" t="str">
        <f t="shared" ref="H8:H32" si="16">IF(OR(ISBLANK(task_start),ISBLANK(task_end)),"",task_end-task_start+1)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row>
    <row r="9" spans="1:78" s="3" customFormat="1" ht="30" customHeight="1" thickBot="1">
      <c r="A9" s="45" t="s">
        <v>35</v>
      </c>
      <c r="B9" s="56" t="s">
        <v>43</v>
      </c>
      <c r="C9" s="57" t="s">
        <v>38</v>
      </c>
      <c r="D9" s="58">
        <v>0.5</v>
      </c>
      <c r="E9" s="59">
        <f>Project_Start</f>
        <v>43511</v>
      </c>
      <c r="F9" s="59">
        <f>E9+8</f>
        <v>43519</v>
      </c>
      <c r="G9" s="15"/>
      <c r="H9" s="15">
        <f t="shared" si="16"/>
        <v>9</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row>
    <row r="10" spans="1:78" s="3" customFormat="1" ht="30" customHeight="1" thickBot="1">
      <c r="A10" s="45" t="s">
        <v>36</v>
      </c>
      <c r="B10" s="56" t="s">
        <v>47</v>
      </c>
      <c r="C10" s="57" t="s">
        <v>39</v>
      </c>
      <c r="D10" s="58">
        <v>0.6</v>
      </c>
      <c r="E10" s="59">
        <f>Project_Start</f>
        <v>43511</v>
      </c>
      <c r="F10" s="59">
        <f>E10+8</f>
        <v>43519</v>
      </c>
      <c r="G10" s="15"/>
      <c r="H10" s="15">
        <f t="shared" si="16"/>
        <v>9</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9"/>
      <c r="BS10" s="29"/>
      <c r="BT10" s="28"/>
      <c r="BU10" s="28"/>
      <c r="BV10" s="28"/>
      <c r="BW10" s="28"/>
      <c r="BX10" s="28"/>
      <c r="BY10" s="29"/>
      <c r="BZ10" s="29"/>
    </row>
    <row r="11" spans="1:78" s="3" customFormat="1" ht="30" customHeight="1" thickBot="1">
      <c r="A11" s="44"/>
      <c r="B11" s="56" t="s">
        <v>44</v>
      </c>
      <c r="C11" s="57" t="s">
        <v>40</v>
      </c>
      <c r="D11" s="58">
        <v>0.5</v>
      </c>
      <c r="E11" s="59">
        <f>Project_Start</f>
        <v>43511</v>
      </c>
      <c r="F11" s="59">
        <f>E11+8</f>
        <v>43519</v>
      </c>
      <c r="G11" s="15"/>
      <c r="H11" s="15">
        <f t="shared" si="16"/>
        <v>9</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row>
    <row r="12" spans="1:78" s="3" customFormat="1" ht="30" customHeight="1" thickBot="1">
      <c r="A12" s="44"/>
      <c r="B12" s="56" t="s">
        <v>45</v>
      </c>
      <c r="C12" s="57" t="s">
        <v>41</v>
      </c>
      <c r="D12" s="58">
        <v>0.25</v>
      </c>
      <c r="E12" s="59">
        <f>Project_Start</f>
        <v>43511</v>
      </c>
      <c r="F12" s="59">
        <f>E12+8</f>
        <v>43519</v>
      </c>
      <c r="G12" s="15"/>
      <c r="H12" s="15">
        <f t="shared" si="16"/>
        <v>9</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row>
    <row r="13" spans="1:78" s="3" customFormat="1" ht="30" customHeight="1" thickBot="1">
      <c r="A13" s="44"/>
      <c r="B13" s="56" t="s">
        <v>46</v>
      </c>
      <c r="C13" s="57" t="s">
        <v>42</v>
      </c>
      <c r="D13" s="58">
        <v>0.2</v>
      </c>
      <c r="E13" s="59">
        <f>Project_Start</f>
        <v>43511</v>
      </c>
      <c r="F13" s="59">
        <f>E13+8</f>
        <v>43519</v>
      </c>
      <c r="G13" s="15"/>
      <c r="H13" s="15">
        <f t="shared" si="16"/>
        <v>9</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row>
    <row r="14" spans="1:78" s="3" customFormat="1" ht="30" customHeight="1" thickBot="1">
      <c r="A14" s="45" t="s">
        <v>37</v>
      </c>
      <c r="B14" s="61" t="s">
        <v>48</v>
      </c>
      <c r="C14" s="53"/>
      <c r="D14" s="19"/>
      <c r="E14" s="20"/>
      <c r="F14" s="21"/>
      <c r="G14" s="15"/>
      <c r="H14" s="15" t="str">
        <f t="shared" si="16"/>
        <v/>
      </c>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row>
    <row r="15" spans="1:78" s="3" customFormat="1" ht="30" customHeight="1" thickBot="1">
      <c r="A15" s="45"/>
      <c r="B15" s="64" t="s">
        <v>49</v>
      </c>
      <c r="C15" s="65" t="s">
        <v>51</v>
      </c>
      <c r="D15" s="66">
        <v>0.5</v>
      </c>
      <c r="E15" s="67">
        <f>E13+6</f>
        <v>43517</v>
      </c>
      <c r="F15" s="67">
        <f>E15+7</f>
        <v>43524</v>
      </c>
      <c r="G15" s="15"/>
      <c r="H15" s="15">
        <f t="shared" si="16"/>
        <v>8</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row>
    <row r="16" spans="1:78" s="3" customFormat="1" ht="30" customHeight="1" thickBot="1">
      <c r="A16" s="44"/>
      <c r="B16" s="64" t="s">
        <v>50</v>
      </c>
      <c r="C16" s="65" t="s">
        <v>40</v>
      </c>
      <c r="D16" s="66">
        <v>0</v>
      </c>
      <c r="E16" s="67">
        <f>E13+6</f>
        <v>43517</v>
      </c>
      <c r="F16" s="67">
        <f>E15+7</f>
        <v>43524</v>
      </c>
      <c r="G16" s="15"/>
      <c r="H16" s="15">
        <f t="shared" si="16"/>
        <v>8</v>
      </c>
      <c r="I16" s="28"/>
      <c r="J16" s="28"/>
      <c r="K16" s="28"/>
      <c r="L16" s="28"/>
      <c r="M16" s="28"/>
      <c r="N16" s="28"/>
      <c r="O16" s="28"/>
      <c r="P16" s="28"/>
      <c r="Q16" s="28"/>
      <c r="R16" s="28"/>
      <c r="S16" s="28"/>
      <c r="T16" s="28"/>
      <c r="U16" s="29"/>
      <c r="V16" s="29"/>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9"/>
      <c r="BS16" s="29"/>
      <c r="BT16" s="28"/>
      <c r="BU16" s="28"/>
      <c r="BV16" s="28"/>
      <c r="BW16" s="28"/>
      <c r="BX16" s="28"/>
      <c r="BY16" s="29"/>
      <c r="BZ16" s="29"/>
    </row>
    <row r="17" spans="1:78" s="3" customFormat="1" ht="30" customHeight="1" thickBot="1">
      <c r="A17" s="44" t="s">
        <v>25</v>
      </c>
      <c r="B17" s="68" t="s">
        <v>53</v>
      </c>
      <c r="C17" s="69"/>
      <c r="D17" s="70"/>
      <c r="E17" s="71"/>
      <c r="F17" s="72"/>
      <c r="G17" s="15"/>
      <c r="H17" s="15" t="str">
        <f t="shared" si="16"/>
        <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row>
    <row r="18" spans="1:78" s="3" customFormat="1" ht="30" customHeight="1" thickBot="1">
      <c r="A18" s="44"/>
      <c r="B18" s="73" t="s">
        <v>43</v>
      </c>
      <c r="C18" s="74" t="s">
        <v>38</v>
      </c>
      <c r="D18" s="75">
        <v>0</v>
      </c>
      <c r="E18" s="76">
        <f>F16+1</f>
        <v>43525</v>
      </c>
      <c r="F18" s="76">
        <f t="shared" ref="F18:F24" si="17">E18+15</f>
        <v>43540</v>
      </c>
      <c r="G18" s="15"/>
      <c r="H18" s="15">
        <f t="shared" si="16"/>
        <v>16</v>
      </c>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row>
    <row r="19" spans="1:78" s="3" customFormat="1" ht="30" customHeight="1" thickBot="1">
      <c r="A19" s="44"/>
      <c r="B19" s="73" t="s">
        <v>47</v>
      </c>
      <c r="C19" s="74" t="s">
        <v>39</v>
      </c>
      <c r="D19" s="75">
        <v>0</v>
      </c>
      <c r="E19" s="76">
        <f>F16+1</f>
        <v>43525</v>
      </c>
      <c r="F19" s="76">
        <f t="shared" si="17"/>
        <v>43540</v>
      </c>
      <c r="G19" s="15"/>
      <c r="H19" s="15">
        <f t="shared" si="16"/>
        <v>16</v>
      </c>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row>
    <row r="20" spans="1:78" s="3" customFormat="1" ht="30" customHeight="1" thickBot="1">
      <c r="A20" s="44"/>
      <c r="B20" s="73" t="s">
        <v>44</v>
      </c>
      <c r="C20" s="74" t="s">
        <v>40</v>
      </c>
      <c r="D20" s="75">
        <v>0</v>
      </c>
      <c r="E20" s="76">
        <f>F16+1</f>
        <v>43525</v>
      </c>
      <c r="F20" s="76">
        <f t="shared" si="17"/>
        <v>43540</v>
      </c>
      <c r="G20" s="15"/>
      <c r="H20" s="15">
        <f t="shared" si="16"/>
        <v>16</v>
      </c>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row>
    <row r="21" spans="1:78" s="3" customFormat="1" ht="30" customHeight="1" thickBot="1">
      <c r="A21" s="44"/>
      <c r="B21" s="73" t="s">
        <v>45</v>
      </c>
      <c r="C21" s="74" t="s">
        <v>41</v>
      </c>
      <c r="D21" s="75">
        <v>0</v>
      </c>
      <c r="E21" s="76">
        <f>F16+1</f>
        <v>43525</v>
      </c>
      <c r="F21" s="76">
        <f t="shared" si="17"/>
        <v>43540</v>
      </c>
      <c r="G21" s="15"/>
      <c r="H21" s="15">
        <f t="shared" si="16"/>
        <v>16</v>
      </c>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row>
    <row r="22" spans="1:78" s="3" customFormat="1" ht="30" customHeight="1" thickBot="1">
      <c r="A22" s="44"/>
      <c r="B22" s="73" t="s">
        <v>46</v>
      </c>
      <c r="C22" s="74" t="s">
        <v>42</v>
      </c>
      <c r="D22" s="75">
        <v>0</v>
      </c>
      <c r="E22" s="76">
        <f>F16+1</f>
        <v>43525</v>
      </c>
      <c r="F22" s="76">
        <f t="shared" si="17"/>
        <v>43540</v>
      </c>
      <c r="G22" s="15"/>
      <c r="H22" s="15"/>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row>
    <row r="23" spans="1:78" s="3" customFormat="1" ht="30" customHeight="1" thickBot="1">
      <c r="A23" s="44"/>
      <c r="B23" s="73" t="s">
        <v>52</v>
      </c>
      <c r="C23" s="74" t="s">
        <v>51</v>
      </c>
      <c r="D23" s="75">
        <v>0</v>
      </c>
      <c r="E23" s="76">
        <f>F21</f>
        <v>43540</v>
      </c>
      <c r="F23" s="76">
        <f t="shared" si="17"/>
        <v>43555</v>
      </c>
      <c r="G23" s="15"/>
      <c r="H23" s="15"/>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row>
    <row r="24" spans="1:78" s="3" customFormat="1" ht="30" customHeight="1" thickBot="1">
      <c r="A24" s="44"/>
      <c r="B24" s="73" t="s">
        <v>59</v>
      </c>
      <c r="C24" s="74" t="s">
        <v>38</v>
      </c>
      <c r="D24" s="75">
        <v>0</v>
      </c>
      <c r="E24" s="76">
        <f>F22</f>
        <v>43540</v>
      </c>
      <c r="F24" s="76">
        <f t="shared" si="17"/>
        <v>43555</v>
      </c>
      <c r="G24" s="15"/>
      <c r="H24" s="15"/>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row>
    <row r="25" spans="1:78" s="3" customFormat="1" ht="30" customHeight="1" thickBot="1">
      <c r="A25" s="44" t="s">
        <v>25</v>
      </c>
      <c r="B25" s="77" t="s">
        <v>58</v>
      </c>
      <c r="C25" s="78"/>
      <c r="D25" s="79"/>
      <c r="E25" s="80"/>
      <c r="F25" s="81"/>
      <c r="G25" s="15"/>
      <c r="H25" s="15" t="str">
        <f t="shared" si="16"/>
        <v/>
      </c>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row>
    <row r="26" spans="1:78" s="3" customFormat="1" ht="30" customHeight="1" thickBot="1">
      <c r="A26" s="44"/>
      <c r="B26" s="82" t="s">
        <v>54</v>
      </c>
      <c r="C26" s="83" t="s">
        <v>51</v>
      </c>
      <c r="D26" s="84">
        <v>0</v>
      </c>
      <c r="E26" s="85">
        <f>F24</f>
        <v>43555</v>
      </c>
      <c r="F26" s="85">
        <f>E26+3</f>
        <v>43558</v>
      </c>
      <c r="G26" s="15"/>
      <c r="H26" s="15">
        <f t="shared" si="16"/>
        <v>4</v>
      </c>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row>
    <row r="27" spans="1:78" s="3" customFormat="1" ht="30" customHeight="1" thickBot="1">
      <c r="A27" s="44"/>
      <c r="B27" s="82" t="s">
        <v>55</v>
      </c>
      <c r="C27" s="83" t="s">
        <v>51</v>
      </c>
      <c r="D27" s="84">
        <v>0</v>
      </c>
      <c r="E27" s="85">
        <f>F24</f>
        <v>43555</v>
      </c>
      <c r="F27" s="85">
        <f>E27+3</f>
        <v>43558</v>
      </c>
      <c r="G27" s="15"/>
      <c r="H27" s="15">
        <f t="shared" si="16"/>
        <v>4</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row>
    <row r="28" spans="1:78" s="3" customFormat="1" ht="30" customHeight="1" thickBot="1">
      <c r="A28" s="44"/>
      <c r="B28" s="82" t="s">
        <v>56</v>
      </c>
      <c r="C28" s="83" t="s">
        <v>51</v>
      </c>
      <c r="D28" s="84">
        <v>0</v>
      </c>
      <c r="E28" s="85">
        <f>F27</f>
        <v>43558</v>
      </c>
      <c r="F28" s="85">
        <f>E28+13</f>
        <v>43571</v>
      </c>
      <c r="G28" s="15"/>
      <c r="H28" s="15">
        <f t="shared" si="16"/>
        <v>14</v>
      </c>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row>
    <row r="29" spans="1:78" s="3" customFormat="1" ht="30" customHeight="1" thickBot="1">
      <c r="A29" s="44"/>
      <c r="B29" s="82" t="s">
        <v>57</v>
      </c>
      <c r="C29" s="83" t="s">
        <v>51</v>
      </c>
      <c r="D29" s="84">
        <v>0</v>
      </c>
      <c r="E29" s="85">
        <f>F27</f>
        <v>43558</v>
      </c>
      <c r="F29" s="85">
        <f>E29+13</f>
        <v>43571</v>
      </c>
      <c r="G29" s="15"/>
      <c r="H29" s="15">
        <f t="shared" si="16"/>
        <v>14</v>
      </c>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row>
    <row r="30" spans="1:78" s="3" customFormat="1" ht="30" customHeight="1" thickBot="1">
      <c r="A30" s="44"/>
      <c r="B30" s="82" t="s">
        <v>60</v>
      </c>
      <c r="C30" s="83" t="s">
        <v>51</v>
      </c>
      <c r="D30" s="84">
        <v>0</v>
      </c>
      <c r="E30" s="85">
        <f>F27</f>
        <v>43558</v>
      </c>
      <c r="F30" s="85">
        <f>E30+13</f>
        <v>43571</v>
      </c>
      <c r="G30" s="15"/>
      <c r="H30" s="15">
        <f t="shared" si="16"/>
        <v>14</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row>
    <row r="31" spans="1:78" s="3" customFormat="1" ht="30" customHeight="1" thickBot="1">
      <c r="A31" s="44" t="s">
        <v>27</v>
      </c>
      <c r="B31" s="55"/>
      <c r="C31" s="54"/>
      <c r="D31" s="14"/>
      <c r="E31" s="51"/>
      <c r="F31" s="51"/>
      <c r="G31" s="15"/>
      <c r="H31" s="15" t="str">
        <f t="shared" si="16"/>
        <v/>
      </c>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row>
    <row r="32" spans="1:78" s="3" customFormat="1" ht="30" customHeight="1" thickBot="1">
      <c r="A32" s="45" t="s">
        <v>26</v>
      </c>
      <c r="B32" s="22" t="s">
        <v>0</v>
      </c>
      <c r="C32" s="23"/>
      <c r="D32" s="24"/>
      <c r="E32" s="25"/>
      <c r="F32" s="26"/>
      <c r="G32" s="27"/>
      <c r="H32" s="27" t="str">
        <f t="shared" si="16"/>
        <v/>
      </c>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row>
    <row r="33" spans="3:7" ht="30" customHeight="1">
      <c r="G33" s="6"/>
    </row>
    <row r="34" spans="3:7" ht="30" customHeight="1">
      <c r="C34" s="12"/>
      <c r="F34" s="46"/>
    </row>
    <row r="35" spans="3:7" ht="30" customHeight="1">
      <c r="C35" s="13"/>
    </row>
  </sheetData>
  <mergeCells count="14">
    <mergeCell ref="BM4:BS4"/>
    <mergeCell ref="BT4:BZ4"/>
    <mergeCell ref="C3:D3"/>
    <mergeCell ref="C4:D4"/>
    <mergeCell ref="B5:G5"/>
    <mergeCell ref="AK4:AQ4"/>
    <mergeCell ref="AR4:AX4"/>
    <mergeCell ref="AY4:BE4"/>
    <mergeCell ref="BF4:BL4"/>
    <mergeCell ref="E3:F3"/>
    <mergeCell ref="I4:O4"/>
    <mergeCell ref="P4:V4"/>
    <mergeCell ref="W4:AC4"/>
    <mergeCell ref="AD4:AJ4"/>
  </mergeCells>
  <conditionalFormatting sqref="D7:D22 D24:D32">
    <cfRule type="dataBar" priority="2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2">
    <cfRule type="expression" dxfId="8" priority="48">
      <formula>AND(TODAY()&gt;=I$5,TODAY()&lt;J$5)</formula>
    </cfRule>
  </conditionalFormatting>
  <conditionalFormatting sqref="I7:BL32">
    <cfRule type="expression" dxfId="7" priority="42">
      <formula>AND(task_start&lt;=I$5,ROUNDDOWN((task_end-task_start+1)*task_progress,0)+task_start-1&gt;=I$5)</formula>
    </cfRule>
    <cfRule type="expression" dxfId="6" priority="43" stopIfTrue="1">
      <formula>AND(task_end&gt;=I$5,task_start&lt;J$5)</formula>
    </cfRule>
  </conditionalFormatting>
  <conditionalFormatting sqref="D23">
    <cfRule type="dataBar" priority="7">
      <dataBar>
        <cfvo type="num" val="0"/>
        <cfvo type="num" val="1"/>
        <color theme="0" tint="-0.249977111117893"/>
      </dataBar>
      <extLst>
        <ext xmlns:x14="http://schemas.microsoft.com/office/spreadsheetml/2009/9/main" uri="{B025F937-C7B1-47D3-B67F-A62EFF666E3E}">
          <x14:id>{1E9EE055-21DC-E54E-B7FC-B41740833398}</x14:id>
        </ext>
      </extLst>
    </cfRule>
  </conditionalFormatting>
  <conditionalFormatting sqref="BM5:BS32">
    <cfRule type="expression" dxfId="5" priority="6">
      <formula>AND(TODAY()&gt;=BM$5,TODAY()&lt;BN$5)</formula>
    </cfRule>
  </conditionalFormatting>
  <conditionalFormatting sqref="BM7:BS32">
    <cfRule type="expression" dxfId="4" priority="4">
      <formula>AND(task_start&lt;=BM$5,ROUNDDOWN((task_end-task_start+1)*task_progress,0)+task_start-1&gt;=BM$5)</formula>
    </cfRule>
    <cfRule type="expression" dxfId="3" priority="5" stopIfTrue="1">
      <formula>AND(task_end&gt;=BM$5,task_start&lt;BN$5)</formula>
    </cfRule>
  </conditionalFormatting>
  <conditionalFormatting sqref="BT5:BZ32">
    <cfRule type="expression" dxfId="2" priority="3">
      <formula>AND(TODAY()&gt;=BT$5,TODAY()&lt;BU$5)</formula>
    </cfRule>
  </conditionalFormatting>
  <conditionalFormatting sqref="BT7:BZ32">
    <cfRule type="expression" dxfId="1" priority="1">
      <formula>AND(task_start&lt;=BT$5,ROUNDDOWN((task_end-task_start+1)*task_progress,0)+task_start-1&gt;=BT$5)</formula>
    </cfRule>
    <cfRule type="expression" dxfId="0" priority="2" stopIfTrue="1">
      <formula>AND(task_end&gt;=BT$5,task_start&lt;BU$5)</formula>
    </cfRule>
  </conditionalFormatting>
  <dataValidations disablePrompts="1" count="1">
    <dataValidation type="whole" operator="greaterThanOrEqual" allowBlank="1" showInputMessage="1" promptTitle="Display Week" prompt="Changing this number will scroll the Gantt Chart view." sqref="E4" xr:uid="{B4228421-5EE1-2F4E-B29A-F2D60A1EA5B5}">
      <formula1>1</formula1>
    </dataValidation>
  </dataValidations>
  <hyperlinks>
    <hyperlink ref="I2" r:id="rId1" xr:uid="{00000000-0004-0000-0000-000000000000}"/>
    <hyperlink ref="I1" r:id="rId2" xr:uid="{00000000-0004-0000-0000-000001000000}"/>
  </hyperlinks>
  <printOptions horizontalCentered="1"/>
  <pageMargins left="0.25" right="0.25" top="0.75" bottom="0.75" header="0.3" footer="0.3"/>
  <pageSetup scale="45" fitToHeight="0" orientation="landscape" r:id="rId3"/>
  <headerFooter differentFirst="1" scaleWithDoc="0">
    <oddFooter>Page &amp;P of &amp;N</oddFooter>
  </headerFooter>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D7:D22 D24:D32</xm:sqref>
        </x14:conditionalFormatting>
        <x14:conditionalFormatting xmlns:xm="http://schemas.microsoft.com/office/excel/2006/main">
          <x14:cfRule type="dataBar" id="{1E9EE055-21DC-E54E-B7FC-B41740833398}">
            <x14:dataBar minLength="0" maxLength="100" gradient="0">
              <x14:cfvo type="num">
                <xm:f>0</xm:f>
              </x14:cfvo>
              <x14:cfvo type="num">
                <xm:f>1</xm:f>
              </x14:cfvo>
              <x14:negativeFillColor rgb="FFFF0000"/>
              <x14:axisColor rgb="FF000000"/>
            </x14:dataBar>
          </x14:cfRule>
          <xm:sqref>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cols>
    <col min="1" max="1" width="87.1640625" style="37" customWidth="1"/>
    <col min="2" max="16384" width="9.1640625" style="33"/>
  </cols>
  <sheetData>
    <row r="1" spans="1:2" ht="46.5" customHeight="1">
      <c r="A1" s="32"/>
    </row>
    <row r="2" spans="1:2" s="35" customFormat="1" ht="16">
      <c r="A2" s="34" t="s">
        <v>12</v>
      </c>
      <c r="B2" s="34"/>
    </row>
    <row r="3" spans="1:2" s="40" customFormat="1" ht="27" customHeight="1">
      <c r="A3" s="41" t="s">
        <v>17</v>
      </c>
      <c r="B3" s="41"/>
    </row>
    <row r="4" spans="1:2" s="36" customFormat="1" ht="26">
      <c r="A4" s="38" t="s">
        <v>11</v>
      </c>
    </row>
    <row r="5" spans="1:2" ht="74" customHeight="1">
      <c r="A5" s="39" t="s">
        <v>20</v>
      </c>
    </row>
    <row r="6" spans="1:2" ht="26.25" customHeight="1">
      <c r="A6" s="38" t="s">
        <v>23</v>
      </c>
    </row>
    <row r="7" spans="1:2" s="37" customFormat="1" ht="205" customHeight="1">
      <c r="A7" s="43" t="s">
        <v>22</v>
      </c>
    </row>
    <row r="8" spans="1:2" s="36" customFormat="1" ht="26">
      <c r="A8" s="38" t="s">
        <v>13</v>
      </c>
    </row>
    <row r="9" spans="1:2" ht="48">
      <c r="A9" s="39" t="s">
        <v>21</v>
      </c>
    </row>
    <row r="10" spans="1:2" s="37" customFormat="1" ht="28" customHeight="1">
      <c r="A10" s="42" t="s">
        <v>19</v>
      </c>
    </row>
    <row r="11" spans="1:2" s="36" customFormat="1" ht="26">
      <c r="A11" s="38" t="s">
        <v>10</v>
      </c>
    </row>
    <row r="12" spans="1:2" ht="32">
      <c r="A12" s="39" t="s">
        <v>18</v>
      </c>
    </row>
    <row r="13" spans="1:2" s="37" customFormat="1" ht="28" customHeight="1">
      <c r="A13" s="42" t="s">
        <v>4</v>
      </c>
    </row>
    <row r="14" spans="1:2" s="36" customFormat="1" ht="26">
      <c r="A14" s="38" t="s">
        <v>14</v>
      </c>
    </row>
    <row r="15" spans="1:2" ht="75" customHeight="1">
      <c r="A15" s="39" t="s">
        <v>15</v>
      </c>
    </row>
    <row r="16" spans="1:2" ht="64">
      <c r="A16" s="39"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Microsoft Office User</dc:creator>
  <dc:description/>
  <cp:lastModifiedBy>Microsoft Office User</cp:lastModifiedBy>
  <cp:lastPrinted>2019-02-24T16:43:58Z</cp:lastPrinted>
  <dcterms:created xsi:type="dcterms:W3CDTF">2018-05-23T01:25:53Z</dcterms:created>
  <dcterms:modified xsi:type="dcterms:W3CDTF">2019-02-24T20:52:37Z</dcterms:modified>
</cp:coreProperties>
</file>