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_Class\111_Sem_1\Microprocesser\2022_Fall_Microprocessor_Systems_Principles_and_Implementation\HW2\"/>
    </mc:Choice>
  </mc:AlternateContent>
  <xr:revisionPtr revIDLastSave="0" documentId="13_ncr:1_{8D066561-3E23-4D68-8E35-34FFD85F3769}" xr6:coauthVersionLast="36" xr6:coauthVersionMax="36" xr10:uidLastSave="{00000000-0000-0000-0000-000000000000}"/>
  <bookViews>
    <workbookView xWindow="0" yWindow="0" windowWidth="9580" windowHeight="2610" xr2:uid="{A9BE92FF-6214-4CF4-BBC5-12122FEC8880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7" i="1" l="1"/>
  <c r="G126" i="1"/>
  <c r="F127" i="1"/>
  <c r="F126" i="1"/>
  <c r="E127" i="1"/>
  <c r="E126" i="1"/>
  <c r="J84" i="1"/>
  <c r="J83" i="1"/>
  <c r="J81" i="1"/>
  <c r="J80" i="1" s="1"/>
  <c r="J78" i="1"/>
  <c r="J77" i="1" s="1"/>
  <c r="I80" i="1" l="1"/>
  <c r="I84" i="1"/>
  <c r="I83" i="1" s="1"/>
  <c r="I78" i="1"/>
  <c r="I77" i="1" s="1"/>
  <c r="I81" i="1"/>
  <c r="H84" i="1" l="1"/>
  <c r="H83" i="1" s="1"/>
  <c r="H78" i="1"/>
  <c r="H77" i="1" s="1"/>
  <c r="H81" i="1"/>
  <c r="H80" i="1" s="1"/>
  <c r="G83" i="1"/>
  <c r="G80" i="1"/>
  <c r="G78" i="1"/>
  <c r="G77" i="1" s="1"/>
  <c r="G81" i="1"/>
  <c r="G84" i="1"/>
  <c r="F77" i="1"/>
  <c r="F80" i="1"/>
  <c r="F84" i="1"/>
  <c r="F83" i="1" s="1"/>
  <c r="F78" i="1"/>
  <c r="F81" i="1"/>
  <c r="E84" i="1"/>
  <c r="E83" i="1" s="1"/>
  <c r="E81" i="1"/>
  <c r="E80" i="1" s="1"/>
  <c r="E78" i="1"/>
  <c r="E77" i="1"/>
  <c r="H44" i="1" l="1"/>
  <c r="H45" i="1"/>
  <c r="H39" i="1"/>
  <c r="H38" i="1" s="1"/>
  <c r="H42" i="1"/>
  <c r="H41" i="1" s="1"/>
  <c r="E44" i="1"/>
  <c r="E41" i="1"/>
  <c r="E38" i="1"/>
  <c r="E45" i="1"/>
  <c r="E42" i="1"/>
  <c r="E39" i="1"/>
  <c r="F41" i="1"/>
  <c r="F45" i="1"/>
  <c r="F44" i="1" s="1"/>
  <c r="F39" i="1"/>
  <c r="F38" i="1" s="1"/>
  <c r="F42" i="1"/>
  <c r="G45" i="1"/>
  <c r="G42" i="1"/>
  <c r="G39" i="1"/>
  <c r="G44" i="1" l="1"/>
  <c r="G41" i="1"/>
  <c r="G38" i="1"/>
</calcChain>
</file>

<file path=xl/sharedStrings.xml><?xml version="1.0" encoding="utf-8"?>
<sst xmlns="http://schemas.openxmlformats.org/spreadsheetml/2006/main" count="53" uniqueCount="23">
  <si>
    <t>Iteration / sec</t>
    <phoneticPr fontId="1" type="noConversion"/>
  </si>
  <si>
    <t>Wihtout BPU</t>
    <phoneticPr fontId="1" type="noConversion"/>
  </si>
  <si>
    <t>With BPU ( 64 bit )</t>
    <phoneticPr fontId="1" type="noConversion"/>
  </si>
  <si>
    <t>Entry Size</t>
    <phoneticPr fontId="1" type="noConversion"/>
  </si>
  <si>
    <t>16 bit</t>
    <phoneticPr fontId="1" type="noConversion"/>
  </si>
  <si>
    <t>32 bit</t>
    <phoneticPr fontId="1" type="noConversion"/>
  </si>
  <si>
    <t>64 bit</t>
    <phoneticPr fontId="1" type="noConversion"/>
  </si>
  <si>
    <t>128 bit</t>
    <phoneticPr fontId="1" type="noConversion"/>
  </si>
  <si>
    <t>hit rate</t>
    <phoneticPr fontId="1" type="noConversion"/>
  </si>
  <si>
    <t>miss rate</t>
    <phoneticPr fontId="1" type="noConversion"/>
  </si>
  <si>
    <t>forward</t>
    <phoneticPr fontId="1" type="noConversion"/>
  </si>
  <si>
    <t>backward</t>
    <phoneticPr fontId="1" type="noConversion"/>
  </si>
  <si>
    <t>unconditional</t>
    <phoneticPr fontId="1" type="noConversion"/>
  </si>
  <si>
    <t>16 bit</t>
    <phoneticPr fontId="1" type="noConversion"/>
  </si>
  <si>
    <t>32 bit</t>
    <phoneticPr fontId="1" type="noConversion"/>
  </si>
  <si>
    <t>64 bit</t>
    <phoneticPr fontId="1" type="noConversion"/>
  </si>
  <si>
    <t>128 bit</t>
    <phoneticPr fontId="1" type="noConversion"/>
  </si>
  <si>
    <t>dec_pc_i[6:1]</t>
    <phoneticPr fontId="1" type="noConversion"/>
  </si>
  <si>
    <t>dec_pc_i[7:2]</t>
    <phoneticPr fontId="1" type="noConversion"/>
  </si>
  <si>
    <t>dec_pc_i[8:3]</t>
    <phoneticPr fontId="1" type="noConversion"/>
  </si>
  <si>
    <t>dec_pc_i[9:4]</t>
    <phoneticPr fontId="1" type="noConversion"/>
  </si>
  <si>
    <t>Origin BPU ( 64 bit )</t>
    <phoneticPr fontId="1" type="noConversion"/>
  </si>
  <si>
    <t xml:space="preserve"> dec_pc_i[5:0]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</si>
</sst>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"/>
    <numFmt numFmtId="179" formatCode="0.0000"/>
  </numFmts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76" fontId="0" fillId="0" borderId="0" xfId="0" applyNumberFormat="1">
      <alignment vertical="center"/>
    </xf>
    <xf numFmtId="179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colors>
    <mruColors>
      <color rgb="FFFF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工作表1!$D$7</c:f>
              <c:strCache>
                <c:ptCount val="1"/>
                <c:pt idx="0">
                  <c:v>Iteration / sec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0.20555555555555555"/>
                  <c:y val="4.171494785631513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495-42A0-83B9-0D6E202E6D77}"/>
                </c:ext>
              </c:extLst>
            </c:dLbl>
            <c:dLbl>
              <c:idx val="1"/>
              <c:layout>
                <c:manualLayout>
                  <c:x val="0.20555555555555555"/>
                  <c:y val="3.244495944380069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495-42A0-83B9-0D6E202E6D7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工作表1!$E$6:$F$6</c:f>
              <c:strCache>
                <c:ptCount val="2"/>
                <c:pt idx="0">
                  <c:v>With BPU ( 64 bit )</c:v>
                </c:pt>
                <c:pt idx="1">
                  <c:v>Wihtout BPU</c:v>
                </c:pt>
              </c:strCache>
            </c:strRef>
          </c:cat>
          <c:val>
            <c:numRef>
              <c:f>工作表1!$E$7:$F$7</c:f>
              <c:numCache>
                <c:formatCode>General</c:formatCode>
                <c:ptCount val="2"/>
                <c:pt idx="0">
                  <c:v>84.366153999999995</c:v>
                </c:pt>
                <c:pt idx="1">
                  <c:v>74.461085999999995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95-42A0-83B9-0D6E202E6D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12545344"/>
        <c:axId val="1408831952"/>
        <c:axId val="0"/>
      </c:bar3DChart>
      <c:catAx>
        <c:axId val="1412545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08831952"/>
        <c:crosses val="autoZero"/>
        <c:auto val="1"/>
        <c:lblAlgn val="ctr"/>
        <c:lblOffset val="100"/>
        <c:noMultiLvlLbl val="0"/>
      </c:catAx>
      <c:valAx>
        <c:axId val="140883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12545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工作表1!$D$16</c:f>
              <c:strCache>
                <c:ptCount val="1"/>
                <c:pt idx="0">
                  <c:v>Iteration / sec</c:v>
                </c:pt>
              </c:strCache>
            </c:strRef>
          </c:tx>
          <c:spPr>
            <a:solidFill>
              <a:srgbClr val="FF9966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2.7777777777777523E-3"/>
                  <c:y val="-0.24074074074074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807-4263-97A8-A5BE12254F33}"/>
                </c:ext>
              </c:extLst>
            </c:dLbl>
            <c:dLbl>
              <c:idx val="1"/>
              <c:layout>
                <c:manualLayout>
                  <c:x val="-2.7777777777778286E-3"/>
                  <c:y val="-0.3472222222222222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807-4263-97A8-A5BE12254F33}"/>
                </c:ext>
              </c:extLst>
            </c:dLbl>
            <c:dLbl>
              <c:idx val="2"/>
              <c:layout>
                <c:manualLayout>
                  <c:x val="2.7777777777777676E-2"/>
                  <c:y val="-0.310185185185185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807-4263-97A8-A5BE12254F33}"/>
                </c:ext>
              </c:extLst>
            </c:dLbl>
            <c:dLbl>
              <c:idx val="3"/>
              <c:layout>
                <c:manualLayout>
                  <c:x val="8.8888888888888989E-2"/>
                  <c:y val="-0.3194444444444444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807-4263-97A8-A5BE12254F3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工作表1!$E$15:$H$15</c:f>
              <c:strCache>
                <c:ptCount val="4"/>
                <c:pt idx="0">
                  <c:v>16 bit</c:v>
                </c:pt>
                <c:pt idx="1">
                  <c:v>32 bit</c:v>
                </c:pt>
                <c:pt idx="2">
                  <c:v>64 bit</c:v>
                </c:pt>
                <c:pt idx="3">
                  <c:v>128 bit</c:v>
                </c:pt>
              </c:strCache>
            </c:strRef>
          </c:cat>
          <c:val>
            <c:numRef>
              <c:f>工作表1!$E$16:$H$16</c:f>
              <c:numCache>
                <c:formatCode>General</c:formatCode>
                <c:ptCount val="4"/>
                <c:pt idx="0">
                  <c:v>83.000006999999997</c:v>
                </c:pt>
                <c:pt idx="1">
                  <c:v>84.122484999999998</c:v>
                </c:pt>
                <c:pt idx="2">
                  <c:v>84.366153999999995</c:v>
                </c:pt>
                <c:pt idx="3">
                  <c:v>84.414328999999995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07-4263-97A8-A5BE12254F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25077568"/>
        <c:axId val="1416304592"/>
        <c:axId val="0"/>
      </c:bar3DChart>
      <c:catAx>
        <c:axId val="1125077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Entry</a:t>
                </a:r>
                <a:r>
                  <a:rPr lang="en-US" altLang="zh-TW" baseline="0"/>
                  <a:t> SIze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16304592"/>
        <c:crosses val="autoZero"/>
        <c:auto val="1"/>
        <c:lblAlgn val="ctr"/>
        <c:lblOffset val="100"/>
        <c:noMultiLvlLbl val="0"/>
      </c:catAx>
      <c:valAx>
        <c:axId val="141630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25077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工作表1!$C$38:$D$38</c:f>
              <c:strCache>
                <c:ptCount val="2"/>
                <c:pt idx="0">
                  <c:v>forward</c:v>
                </c:pt>
                <c:pt idx="1">
                  <c:v>hit 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工作表1!$E$37:$H$37</c:f>
              <c:strCache>
                <c:ptCount val="4"/>
                <c:pt idx="0">
                  <c:v>16 bit</c:v>
                </c:pt>
                <c:pt idx="1">
                  <c:v>32 bit</c:v>
                </c:pt>
                <c:pt idx="2">
                  <c:v>64 bit</c:v>
                </c:pt>
                <c:pt idx="3">
                  <c:v>128 bit</c:v>
                </c:pt>
              </c:strCache>
            </c:strRef>
          </c:cat>
          <c:val>
            <c:numRef>
              <c:f>工作表1!$E$38:$H$38</c:f>
              <c:numCache>
                <c:formatCode>0.000</c:formatCode>
                <c:ptCount val="4"/>
                <c:pt idx="0">
                  <c:v>0.67711374660867418</c:v>
                </c:pt>
                <c:pt idx="1">
                  <c:v>0.81851281745439108</c:v>
                </c:pt>
                <c:pt idx="2">
                  <c:v>0.85210021506944411</c:v>
                </c:pt>
                <c:pt idx="3">
                  <c:v>0.85539092404907846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E0-41FD-990F-0C37BC814941}"/>
            </c:ext>
          </c:extLst>
        </c:ser>
        <c:ser>
          <c:idx val="1"/>
          <c:order val="1"/>
          <c:tx>
            <c:strRef>
              <c:f>工作表1!$C$39:$D$39</c:f>
              <c:strCache>
                <c:ptCount val="2"/>
                <c:pt idx="0">
                  <c:v>forward</c:v>
                </c:pt>
                <c:pt idx="1">
                  <c:v>miss rate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工作表1!$E$37:$H$37</c:f>
              <c:strCache>
                <c:ptCount val="4"/>
                <c:pt idx="0">
                  <c:v>16 bit</c:v>
                </c:pt>
                <c:pt idx="1">
                  <c:v>32 bit</c:v>
                </c:pt>
                <c:pt idx="2">
                  <c:v>64 bit</c:v>
                </c:pt>
                <c:pt idx="3">
                  <c:v>128 bit</c:v>
                </c:pt>
              </c:strCache>
            </c:strRef>
          </c:cat>
          <c:val>
            <c:numRef>
              <c:f>工作表1!$E$39:$H$39</c:f>
              <c:numCache>
                <c:formatCode>0.000</c:formatCode>
                <c:ptCount val="4"/>
                <c:pt idx="0">
                  <c:v>0.32288625339132582</c:v>
                </c:pt>
                <c:pt idx="1">
                  <c:v>0.18148718254560892</c:v>
                </c:pt>
                <c:pt idx="2">
                  <c:v>0.14789978493055594</c:v>
                </c:pt>
                <c:pt idx="3">
                  <c:v>0.14460907595092148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E0-41FD-990F-0C37BC814941}"/>
            </c:ext>
          </c:extLst>
        </c:ser>
        <c:ser>
          <c:idx val="3"/>
          <c:order val="3"/>
          <c:tx>
            <c:strRef>
              <c:f>工作表1!$C$41:$D$41</c:f>
              <c:strCache>
                <c:ptCount val="2"/>
                <c:pt idx="0">
                  <c:v>backward</c:v>
                </c:pt>
                <c:pt idx="1">
                  <c:v>hit rate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工作表1!$E$37:$H$37</c:f>
              <c:strCache>
                <c:ptCount val="4"/>
                <c:pt idx="0">
                  <c:v>16 bit</c:v>
                </c:pt>
                <c:pt idx="1">
                  <c:v>32 bit</c:v>
                </c:pt>
                <c:pt idx="2">
                  <c:v>64 bit</c:v>
                </c:pt>
                <c:pt idx="3">
                  <c:v>128 bit</c:v>
                </c:pt>
              </c:strCache>
            </c:strRef>
          </c:cat>
          <c:val>
            <c:numRef>
              <c:f>工作表1!$E$41:$H$41</c:f>
              <c:numCache>
                <c:formatCode>0.000</c:formatCode>
                <c:ptCount val="4"/>
                <c:pt idx="0">
                  <c:v>0.8737778274433915</c:v>
                </c:pt>
                <c:pt idx="1">
                  <c:v>0.88184928116844585</c:v>
                </c:pt>
                <c:pt idx="2">
                  <c:v>0.91371045548922192</c:v>
                </c:pt>
                <c:pt idx="3">
                  <c:v>0.91888132957379565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6E0-41FD-990F-0C37BC814941}"/>
            </c:ext>
          </c:extLst>
        </c:ser>
        <c:ser>
          <c:idx val="4"/>
          <c:order val="4"/>
          <c:tx>
            <c:strRef>
              <c:f>工作表1!$C$42:$D$42</c:f>
              <c:strCache>
                <c:ptCount val="2"/>
                <c:pt idx="0">
                  <c:v>backward</c:v>
                </c:pt>
                <c:pt idx="1">
                  <c:v>miss rate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工作表1!$E$37:$H$37</c:f>
              <c:strCache>
                <c:ptCount val="4"/>
                <c:pt idx="0">
                  <c:v>16 bit</c:v>
                </c:pt>
                <c:pt idx="1">
                  <c:v>32 bit</c:v>
                </c:pt>
                <c:pt idx="2">
                  <c:v>64 bit</c:v>
                </c:pt>
                <c:pt idx="3">
                  <c:v>128 bit</c:v>
                </c:pt>
              </c:strCache>
            </c:strRef>
          </c:cat>
          <c:val>
            <c:numRef>
              <c:f>工作表1!$E$42:$H$42</c:f>
              <c:numCache>
                <c:formatCode>0.000</c:formatCode>
                <c:ptCount val="4"/>
                <c:pt idx="0">
                  <c:v>0.1262221725566085</c:v>
                </c:pt>
                <c:pt idx="1">
                  <c:v>0.11815071883155417</c:v>
                </c:pt>
                <c:pt idx="2">
                  <c:v>8.6289544510778068E-2</c:v>
                </c:pt>
                <c:pt idx="3">
                  <c:v>8.1118670426204367E-2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6E0-41FD-990F-0C37BC814941}"/>
            </c:ext>
          </c:extLst>
        </c:ser>
        <c:ser>
          <c:idx val="6"/>
          <c:order val="6"/>
          <c:tx>
            <c:strRef>
              <c:f>工作表1!$C$44:$D$44</c:f>
              <c:strCache>
                <c:ptCount val="2"/>
                <c:pt idx="0">
                  <c:v>unconditional</c:v>
                </c:pt>
                <c:pt idx="1">
                  <c:v>hit rate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工作表1!$E$37:$H$37</c:f>
              <c:strCache>
                <c:ptCount val="4"/>
                <c:pt idx="0">
                  <c:v>16 bit</c:v>
                </c:pt>
                <c:pt idx="1">
                  <c:v>32 bit</c:v>
                </c:pt>
                <c:pt idx="2">
                  <c:v>64 bit</c:v>
                </c:pt>
                <c:pt idx="3">
                  <c:v>128 bit</c:v>
                </c:pt>
              </c:strCache>
            </c:strRef>
          </c:cat>
          <c:val>
            <c:numRef>
              <c:f>工作表1!$E$44:$H$44</c:f>
              <c:numCache>
                <c:formatCode>0.000</c:formatCode>
                <c:ptCount val="4"/>
                <c:pt idx="0">
                  <c:v>0.72686754349981197</c:v>
                </c:pt>
                <c:pt idx="1">
                  <c:v>0.90443849965751366</c:v>
                </c:pt>
                <c:pt idx="2">
                  <c:v>0.96868535649564003</c:v>
                </c:pt>
                <c:pt idx="3">
                  <c:v>0.98303089620993755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6E0-41FD-990F-0C37BC814941}"/>
            </c:ext>
          </c:extLst>
        </c:ser>
        <c:ser>
          <c:idx val="7"/>
          <c:order val="7"/>
          <c:tx>
            <c:strRef>
              <c:f>工作表1!$C$45:$D$45</c:f>
              <c:strCache>
                <c:ptCount val="2"/>
                <c:pt idx="0">
                  <c:v>unconditional</c:v>
                </c:pt>
                <c:pt idx="1">
                  <c:v>miss rate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工作表1!$E$37:$H$37</c:f>
              <c:strCache>
                <c:ptCount val="4"/>
                <c:pt idx="0">
                  <c:v>16 bit</c:v>
                </c:pt>
                <c:pt idx="1">
                  <c:v>32 bit</c:v>
                </c:pt>
                <c:pt idx="2">
                  <c:v>64 bit</c:v>
                </c:pt>
                <c:pt idx="3">
                  <c:v>128 bit</c:v>
                </c:pt>
              </c:strCache>
            </c:strRef>
          </c:cat>
          <c:val>
            <c:numRef>
              <c:f>工作表1!$E$45:$H$45</c:f>
              <c:numCache>
                <c:formatCode>0.000</c:formatCode>
                <c:ptCount val="4"/>
                <c:pt idx="0">
                  <c:v>0.27313245650018803</c:v>
                </c:pt>
                <c:pt idx="1">
                  <c:v>9.556150034248638E-2</c:v>
                </c:pt>
                <c:pt idx="2">
                  <c:v>3.1314643504360022E-2</c:v>
                </c:pt>
                <c:pt idx="3">
                  <c:v>1.6969103790062424E-2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6E0-41FD-990F-0C37BC8149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3895232"/>
        <c:axId val="1832202272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工作表1!$C$40:$D$40</c15:sqref>
                        </c15:formulaRef>
                      </c:ext>
                    </c:extLst>
                    <c:strCache>
                      <c:ptCount val="2"/>
                      <c:pt idx="0">
                        <c:v>forward</c:v>
                      </c:pt>
                      <c:pt idx="1">
                        <c:v>miss rate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工作表1!$E$37:$H$37</c15:sqref>
                        </c15:formulaRef>
                      </c:ext>
                    </c:extLst>
                    <c:strCache>
                      <c:ptCount val="4"/>
                      <c:pt idx="0">
                        <c:v>16 bit</c:v>
                      </c:pt>
                      <c:pt idx="1">
                        <c:v>32 bit</c:v>
                      </c:pt>
                      <c:pt idx="2">
                        <c:v>64 bit</c:v>
                      </c:pt>
                      <c:pt idx="3">
                        <c:v>128 bit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工作表1!$E$40:$H$40</c15:sqref>
                        </c15:formulaRef>
                      </c:ext>
                    </c:extLst>
                    <c:numCache>
                      <c:formatCode>0.000</c:formatCode>
                      <c:ptCount val="4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66E0-41FD-990F-0C37BC814941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工作表1!$C$43:$D$43</c15:sqref>
                        </c15:formulaRef>
                      </c:ext>
                    </c:extLst>
                    <c:strCache>
                      <c:ptCount val="2"/>
                      <c:pt idx="0">
                        <c:v>backward</c:v>
                      </c:pt>
                      <c:pt idx="1">
                        <c:v>miss rate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工作表1!$E$37:$H$37</c15:sqref>
                        </c15:formulaRef>
                      </c:ext>
                    </c:extLst>
                    <c:strCache>
                      <c:ptCount val="4"/>
                      <c:pt idx="0">
                        <c:v>16 bit</c:v>
                      </c:pt>
                      <c:pt idx="1">
                        <c:v>32 bit</c:v>
                      </c:pt>
                      <c:pt idx="2">
                        <c:v>64 bit</c:v>
                      </c:pt>
                      <c:pt idx="3">
                        <c:v>128 bit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工作表1!$E$43:$H$43</c15:sqref>
                        </c15:formulaRef>
                      </c:ext>
                    </c:extLst>
                    <c:numCache>
                      <c:formatCode>0.000</c:formatCode>
                      <c:ptCount val="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6E0-41FD-990F-0C37BC814941}"/>
                  </c:ext>
                </c:extLst>
              </c15:ser>
            </c15:filteredLineSeries>
          </c:ext>
        </c:extLst>
      </c:lineChart>
      <c:catAx>
        <c:axId val="1843895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32202272"/>
        <c:crosses val="autoZero"/>
        <c:auto val="1"/>
        <c:lblAlgn val="ctr"/>
        <c:lblOffset val="100"/>
        <c:noMultiLvlLbl val="0"/>
      </c:catAx>
      <c:valAx>
        <c:axId val="183220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43895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Hit Rate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工作表1!$C$38:$D$38</c:f>
              <c:strCache>
                <c:ptCount val="2"/>
                <c:pt idx="0">
                  <c:v>forward</c:v>
                </c:pt>
                <c:pt idx="1">
                  <c:v>hit rate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工作表1!$E$37:$H$37</c:f>
              <c:strCache>
                <c:ptCount val="4"/>
                <c:pt idx="0">
                  <c:v>16 bit</c:v>
                </c:pt>
                <c:pt idx="1">
                  <c:v>32 bit</c:v>
                </c:pt>
                <c:pt idx="2">
                  <c:v>64 bit</c:v>
                </c:pt>
                <c:pt idx="3">
                  <c:v>128 bit</c:v>
                </c:pt>
              </c:strCache>
            </c:strRef>
          </c:cat>
          <c:val>
            <c:numRef>
              <c:f>工作表1!$E$38:$H$38</c:f>
              <c:numCache>
                <c:formatCode>0.000</c:formatCode>
                <c:ptCount val="4"/>
                <c:pt idx="0">
                  <c:v>0.67711374660867418</c:v>
                </c:pt>
                <c:pt idx="1">
                  <c:v>0.81851281745439108</c:v>
                </c:pt>
                <c:pt idx="2">
                  <c:v>0.85210021506944411</c:v>
                </c:pt>
                <c:pt idx="3">
                  <c:v>0.85539092404907846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66B-4A1A-85F1-2FCCF3C8D881}"/>
            </c:ext>
          </c:extLst>
        </c:ser>
        <c:ser>
          <c:idx val="5"/>
          <c:order val="1"/>
          <c:tx>
            <c:strRef>
              <c:f>工作表1!$C$41:$D$41</c:f>
              <c:strCache>
                <c:ptCount val="2"/>
                <c:pt idx="0">
                  <c:v>backward</c:v>
                </c:pt>
                <c:pt idx="1">
                  <c:v>hit rate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工作表1!$E$37:$H$37</c:f>
              <c:strCache>
                <c:ptCount val="4"/>
                <c:pt idx="0">
                  <c:v>16 bit</c:v>
                </c:pt>
                <c:pt idx="1">
                  <c:v>32 bit</c:v>
                </c:pt>
                <c:pt idx="2">
                  <c:v>64 bit</c:v>
                </c:pt>
                <c:pt idx="3">
                  <c:v>128 bit</c:v>
                </c:pt>
              </c:strCache>
            </c:strRef>
          </c:cat>
          <c:val>
            <c:numRef>
              <c:f>工作表1!$E$41:$H$41</c:f>
              <c:numCache>
                <c:formatCode>0.000</c:formatCode>
                <c:ptCount val="4"/>
                <c:pt idx="0">
                  <c:v>0.8737778274433915</c:v>
                </c:pt>
                <c:pt idx="1">
                  <c:v>0.88184928116844585</c:v>
                </c:pt>
                <c:pt idx="2">
                  <c:v>0.91371045548922192</c:v>
                </c:pt>
                <c:pt idx="3">
                  <c:v>0.91888132957379565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66B-4A1A-85F1-2FCCF3C8D881}"/>
            </c:ext>
          </c:extLst>
        </c:ser>
        <c:ser>
          <c:idx val="6"/>
          <c:order val="2"/>
          <c:tx>
            <c:strRef>
              <c:f>工作表1!$C$44:$D$44</c:f>
              <c:strCache>
                <c:ptCount val="2"/>
                <c:pt idx="0">
                  <c:v>unconditional</c:v>
                </c:pt>
                <c:pt idx="1">
                  <c:v>hit rate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工作表1!$E$37:$H$37</c:f>
              <c:strCache>
                <c:ptCount val="4"/>
                <c:pt idx="0">
                  <c:v>16 bit</c:v>
                </c:pt>
                <c:pt idx="1">
                  <c:v>32 bit</c:v>
                </c:pt>
                <c:pt idx="2">
                  <c:v>64 bit</c:v>
                </c:pt>
                <c:pt idx="3">
                  <c:v>128 bit</c:v>
                </c:pt>
              </c:strCache>
            </c:strRef>
          </c:cat>
          <c:val>
            <c:numRef>
              <c:f>工作表1!$E$44:$H$44</c:f>
              <c:numCache>
                <c:formatCode>0.000</c:formatCode>
                <c:ptCount val="4"/>
                <c:pt idx="0">
                  <c:v>0.72686754349981197</c:v>
                </c:pt>
                <c:pt idx="1">
                  <c:v>0.90443849965751366</c:v>
                </c:pt>
                <c:pt idx="2">
                  <c:v>0.96868535649564003</c:v>
                </c:pt>
                <c:pt idx="3">
                  <c:v>0.98303089620993755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66B-4A1A-85F1-2FCCF3C8D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3719216"/>
        <c:axId val="1632387392"/>
      </c:lineChart>
      <c:catAx>
        <c:axId val="1833719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32387392"/>
        <c:crosses val="autoZero"/>
        <c:auto val="1"/>
        <c:lblAlgn val="ctr"/>
        <c:lblOffset val="100"/>
        <c:noMultiLvlLbl val="0"/>
      </c:catAx>
      <c:valAx>
        <c:axId val="1632387392"/>
        <c:scaling>
          <c:orientation val="minMax"/>
          <c:max val="1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33719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Miss</a:t>
            </a:r>
            <a:r>
              <a:rPr lang="en-US" altLang="zh-TW" baseline="0"/>
              <a:t>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工作表1!$C$39:$D$39</c:f>
              <c:strCache>
                <c:ptCount val="2"/>
                <c:pt idx="0">
                  <c:v>forward</c:v>
                </c:pt>
                <c:pt idx="1">
                  <c:v>miss 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工作表1!$E$37:$H$37</c:f>
              <c:strCache>
                <c:ptCount val="4"/>
                <c:pt idx="0">
                  <c:v>16 bit</c:v>
                </c:pt>
                <c:pt idx="1">
                  <c:v>32 bit</c:v>
                </c:pt>
                <c:pt idx="2">
                  <c:v>64 bit</c:v>
                </c:pt>
                <c:pt idx="3">
                  <c:v>128 bit</c:v>
                </c:pt>
              </c:strCache>
            </c:strRef>
          </c:cat>
          <c:val>
            <c:numRef>
              <c:f>工作表1!$E$39:$H$39</c:f>
              <c:numCache>
                <c:formatCode>0.000</c:formatCode>
                <c:ptCount val="4"/>
                <c:pt idx="0">
                  <c:v>0.32288625339132582</c:v>
                </c:pt>
                <c:pt idx="1">
                  <c:v>0.18148718254560892</c:v>
                </c:pt>
                <c:pt idx="2">
                  <c:v>0.14789978493055594</c:v>
                </c:pt>
                <c:pt idx="3">
                  <c:v>0.14460907595092148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E8-4EDF-84AC-11684AB6953A}"/>
            </c:ext>
          </c:extLst>
        </c:ser>
        <c:ser>
          <c:idx val="1"/>
          <c:order val="1"/>
          <c:tx>
            <c:strRef>
              <c:f>工作表1!$C$42:$D$42</c:f>
              <c:strCache>
                <c:ptCount val="2"/>
                <c:pt idx="0">
                  <c:v>backward</c:v>
                </c:pt>
                <c:pt idx="1">
                  <c:v>miss rate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工作表1!$E$37:$H$37</c:f>
              <c:strCache>
                <c:ptCount val="4"/>
                <c:pt idx="0">
                  <c:v>16 bit</c:v>
                </c:pt>
                <c:pt idx="1">
                  <c:v>32 bit</c:v>
                </c:pt>
                <c:pt idx="2">
                  <c:v>64 bit</c:v>
                </c:pt>
                <c:pt idx="3">
                  <c:v>128 bit</c:v>
                </c:pt>
              </c:strCache>
            </c:strRef>
          </c:cat>
          <c:val>
            <c:numRef>
              <c:f>工作表1!$E$42:$H$42</c:f>
              <c:numCache>
                <c:formatCode>0.000</c:formatCode>
                <c:ptCount val="4"/>
                <c:pt idx="0">
                  <c:v>0.1262221725566085</c:v>
                </c:pt>
                <c:pt idx="1">
                  <c:v>0.11815071883155417</c:v>
                </c:pt>
                <c:pt idx="2">
                  <c:v>8.6289544510778068E-2</c:v>
                </c:pt>
                <c:pt idx="3">
                  <c:v>8.1118670426204367E-2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E8-4EDF-84AC-11684AB6953A}"/>
            </c:ext>
          </c:extLst>
        </c:ser>
        <c:ser>
          <c:idx val="2"/>
          <c:order val="2"/>
          <c:tx>
            <c:strRef>
              <c:f>工作表1!$C$45:$D$45</c:f>
              <c:strCache>
                <c:ptCount val="2"/>
                <c:pt idx="0">
                  <c:v>unconditional</c:v>
                </c:pt>
                <c:pt idx="1">
                  <c:v>miss rate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工作表1!$E$37:$H$37</c:f>
              <c:strCache>
                <c:ptCount val="4"/>
                <c:pt idx="0">
                  <c:v>16 bit</c:v>
                </c:pt>
                <c:pt idx="1">
                  <c:v>32 bit</c:v>
                </c:pt>
                <c:pt idx="2">
                  <c:v>64 bit</c:v>
                </c:pt>
                <c:pt idx="3">
                  <c:v>128 bit</c:v>
                </c:pt>
              </c:strCache>
            </c:strRef>
          </c:cat>
          <c:val>
            <c:numRef>
              <c:f>工作表1!$E$45:$H$45</c:f>
              <c:numCache>
                <c:formatCode>0.000</c:formatCode>
                <c:ptCount val="4"/>
                <c:pt idx="0">
                  <c:v>0.27313245650018803</c:v>
                </c:pt>
                <c:pt idx="1">
                  <c:v>9.556150034248638E-2</c:v>
                </c:pt>
                <c:pt idx="2">
                  <c:v>3.1314643504360022E-2</c:v>
                </c:pt>
                <c:pt idx="3">
                  <c:v>1.6969103790062424E-2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E8-4EDF-84AC-11684AB695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0684432"/>
        <c:axId val="1880894064"/>
      </c:lineChart>
      <c:catAx>
        <c:axId val="1960684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80894064"/>
        <c:crosses val="autoZero"/>
        <c:auto val="1"/>
        <c:lblAlgn val="ctr"/>
        <c:lblOffset val="100"/>
        <c:noMultiLvlLbl val="0"/>
      </c:catAx>
      <c:valAx>
        <c:axId val="188089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60684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工作表1!$E$75</c:f>
              <c:strCache>
                <c:ptCount val="1"/>
                <c:pt idx="0">
                  <c:v>Origin BPU ( 64 bit 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1.6702830559867043E-2"/>
                  <c:y val="-3.165104526775929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F066-4E92-A1DA-02070A9F9F2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工作表1!$D$76</c:f>
              <c:strCache>
                <c:ptCount val="1"/>
                <c:pt idx="0">
                  <c:v>Iteration / sec</c:v>
                </c:pt>
              </c:strCache>
            </c:strRef>
          </c:cat>
          <c:val>
            <c:numRef>
              <c:f>工作表1!$E$76</c:f>
              <c:numCache>
                <c:formatCode>0.0000</c:formatCode>
                <c:ptCount val="1"/>
                <c:pt idx="0">
                  <c:v>84.366153999999995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66-4E92-A1DA-02070A9F9F24}"/>
            </c:ext>
          </c:extLst>
        </c:ser>
        <c:ser>
          <c:idx val="1"/>
          <c:order val="1"/>
          <c:tx>
            <c:strRef>
              <c:f>工作表1!$F$75</c:f>
              <c:strCache>
                <c:ptCount val="1"/>
                <c:pt idx="0">
                  <c:v> dec_pc_i[5:0]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3.8973271306356437E-2"/>
                  <c:y val="-4.973735684933608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F066-4E92-A1DA-02070A9F9F2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工作表1!$D$76</c:f>
              <c:strCache>
                <c:ptCount val="1"/>
                <c:pt idx="0">
                  <c:v>Iteration / sec</c:v>
                </c:pt>
              </c:strCache>
            </c:strRef>
          </c:cat>
          <c:val>
            <c:numRef>
              <c:f>工作表1!$F$76</c:f>
              <c:numCache>
                <c:formatCode>0.0000</c:formatCode>
                <c:ptCount val="1"/>
                <c:pt idx="0">
                  <c:v>79.580117999999999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66-4E92-A1DA-02070A9F9F24}"/>
            </c:ext>
          </c:extLst>
        </c:ser>
        <c:ser>
          <c:idx val="2"/>
          <c:order val="2"/>
          <c:tx>
            <c:strRef>
              <c:f>工作表1!$G$75</c:f>
              <c:strCache>
                <c:ptCount val="1"/>
                <c:pt idx="0">
                  <c:v>dec_pc_i[6:1]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1.9486635653178219E-2"/>
                  <c:y val="-0.1085178694894604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066-4E92-A1DA-02070A9F9F2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工作表1!$D$76</c:f>
              <c:strCache>
                <c:ptCount val="1"/>
                <c:pt idx="0">
                  <c:v>Iteration / sec</c:v>
                </c:pt>
              </c:strCache>
            </c:strRef>
          </c:cat>
          <c:val>
            <c:numRef>
              <c:f>工作表1!$G$76</c:f>
              <c:numCache>
                <c:formatCode>0.0000</c:formatCode>
                <c:ptCount val="1"/>
                <c:pt idx="0">
                  <c:v>79.874948000000003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66-4E92-A1DA-02070A9F9F24}"/>
            </c:ext>
          </c:extLst>
        </c:ser>
        <c:ser>
          <c:idx val="3"/>
          <c:order val="3"/>
          <c:tx>
            <c:strRef>
              <c:f>工作表1!$H$75</c:f>
              <c:strCache>
                <c:ptCount val="1"/>
                <c:pt idx="0">
                  <c:v>dec_pc_i[7:2]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1.391902546655587E-2"/>
                  <c:y val="-8.5909980012489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066-4E92-A1DA-02070A9F9F2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工作表1!$D$76</c:f>
              <c:strCache>
                <c:ptCount val="1"/>
                <c:pt idx="0">
                  <c:v>Iteration / sec</c:v>
                </c:pt>
              </c:strCache>
            </c:strRef>
          </c:cat>
          <c:val>
            <c:numRef>
              <c:f>工作表1!$H$76</c:f>
              <c:numCache>
                <c:formatCode>0.0000</c:formatCode>
                <c:ptCount val="1"/>
                <c:pt idx="0">
                  <c:v>78.623679999999993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066-4E92-A1DA-02070A9F9F24}"/>
            </c:ext>
          </c:extLst>
        </c:ser>
        <c:ser>
          <c:idx val="4"/>
          <c:order val="4"/>
          <c:tx>
            <c:strRef>
              <c:f>工作表1!$I$75</c:f>
              <c:strCache>
                <c:ptCount val="1"/>
                <c:pt idx="0">
                  <c:v>dec_pc_i[8:3]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3.6189466213045259E-2"/>
                  <c:y val="-0.1085178694894604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066-4E92-A1DA-02070A9F9F2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工作表1!$D$76</c:f>
              <c:strCache>
                <c:ptCount val="1"/>
                <c:pt idx="0">
                  <c:v>Iteration / sec</c:v>
                </c:pt>
              </c:strCache>
            </c:strRef>
          </c:cat>
          <c:val>
            <c:numRef>
              <c:f>工作表1!$I$76</c:f>
              <c:numCache>
                <c:formatCode>0.0000</c:formatCode>
                <c:ptCount val="1"/>
                <c:pt idx="0">
                  <c:v>79.695615000000004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066-4E92-A1DA-02070A9F9F24}"/>
            </c:ext>
          </c:extLst>
        </c:ser>
        <c:ser>
          <c:idx val="5"/>
          <c:order val="5"/>
          <c:tx>
            <c:strRef>
              <c:f>工作表1!$J$75</c:f>
              <c:strCache>
                <c:ptCount val="1"/>
                <c:pt idx="0">
                  <c:v>dec_pc_i[9:4]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0.11135220373244696"/>
                  <c:y val="-4.521577895394185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066-4E92-A1DA-02070A9F9F2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工作表1!$D$76</c:f>
              <c:strCache>
                <c:ptCount val="1"/>
                <c:pt idx="0">
                  <c:v>Iteration / sec</c:v>
                </c:pt>
              </c:strCache>
            </c:strRef>
          </c:cat>
          <c:val>
            <c:numRef>
              <c:f>工作表1!$J$76</c:f>
              <c:numCache>
                <c:formatCode>0.0000</c:formatCode>
                <c:ptCount val="1"/>
                <c:pt idx="0">
                  <c:v>78.894694000000001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066-4E92-A1DA-02070A9F9F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88220863"/>
        <c:axId val="1304654687"/>
        <c:axId val="0"/>
      </c:bar3DChart>
      <c:catAx>
        <c:axId val="1388220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04654687"/>
        <c:crosses val="autoZero"/>
        <c:auto val="1"/>
        <c:lblAlgn val="ctr"/>
        <c:lblOffset val="100"/>
        <c:noMultiLvlLbl val="0"/>
      </c:catAx>
      <c:valAx>
        <c:axId val="130465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88220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baseline="0">
                <a:effectLst/>
              </a:rPr>
              <a:t>Hit / Miss Rate of Different Branch Type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工作表1!$D$126</c:f>
              <c:strCache>
                <c:ptCount val="1"/>
                <c:pt idx="0">
                  <c:v>hit rate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3.0555555555555555E-2"/>
                  <c:y val="-2.314814814814814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7ED-450A-B777-EB6E1162A034}"/>
                </c:ext>
              </c:extLst>
            </c:dLbl>
            <c:dLbl>
              <c:idx val="1"/>
              <c:layout>
                <c:manualLayout>
                  <c:x val="3.0555555555555555E-2"/>
                  <c:y val="-1.38888888888889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7ED-450A-B777-EB6E1162A034}"/>
                </c:ext>
              </c:extLst>
            </c:dLbl>
            <c:dLbl>
              <c:idx val="2"/>
              <c:layout>
                <c:manualLayout>
                  <c:x val="0.12222222222222222"/>
                  <c:y val="9.259259259259237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7ED-450A-B777-EB6E1162A03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工作表1!$E$125:$G$125</c:f>
              <c:strCache>
                <c:ptCount val="3"/>
                <c:pt idx="0">
                  <c:v>forward</c:v>
                </c:pt>
                <c:pt idx="1">
                  <c:v>backward</c:v>
                </c:pt>
                <c:pt idx="2">
                  <c:v>unconditional</c:v>
                </c:pt>
              </c:strCache>
            </c:strRef>
          </c:cat>
          <c:val>
            <c:numRef>
              <c:f>工作表1!$E$126:$G$126</c:f>
              <c:numCache>
                <c:formatCode>0.000</c:formatCode>
                <c:ptCount val="3"/>
                <c:pt idx="0">
                  <c:v>0.85210021506944411</c:v>
                </c:pt>
                <c:pt idx="1">
                  <c:v>0.91371045548922192</c:v>
                </c:pt>
                <c:pt idx="2">
                  <c:v>0.96868535649564003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ED-450A-B777-EB6E1162A034}"/>
            </c:ext>
          </c:extLst>
        </c:ser>
        <c:ser>
          <c:idx val="1"/>
          <c:order val="1"/>
          <c:tx>
            <c:strRef>
              <c:f>工作表1!$D$127</c:f>
              <c:strCache>
                <c:ptCount val="1"/>
                <c:pt idx="0">
                  <c:v>miss rate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7.4999999999999997E-2"/>
                  <c:y val="-6.018518518518527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7ED-450A-B777-EB6E1162A034}"/>
                </c:ext>
              </c:extLst>
            </c:dLbl>
            <c:dLbl>
              <c:idx val="1"/>
              <c:layout>
                <c:manualLayout>
                  <c:x val="6.6666666666666666E-2"/>
                  <c:y val="-2.314814814814814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7ED-450A-B777-EB6E1162A034}"/>
                </c:ext>
              </c:extLst>
            </c:dLbl>
            <c:dLbl>
              <c:idx val="2"/>
              <c:layout>
                <c:manualLayout>
                  <c:x val="8.3333333333333329E-2"/>
                  <c:y val="-1.851851851851860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7ED-450A-B777-EB6E1162A03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工作表1!$E$125:$G$125</c:f>
              <c:strCache>
                <c:ptCount val="3"/>
                <c:pt idx="0">
                  <c:v>forward</c:v>
                </c:pt>
                <c:pt idx="1">
                  <c:v>backward</c:v>
                </c:pt>
                <c:pt idx="2">
                  <c:v>unconditional</c:v>
                </c:pt>
              </c:strCache>
            </c:strRef>
          </c:cat>
          <c:val>
            <c:numRef>
              <c:f>工作表1!$E$127:$G$127</c:f>
              <c:numCache>
                <c:formatCode>0.000</c:formatCode>
                <c:ptCount val="3"/>
                <c:pt idx="0">
                  <c:v>0.14789978493055594</c:v>
                </c:pt>
                <c:pt idx="1">
                  <c:v>8.6289544510778068E-2</c:v>
                </c:pt>
                <c:pt idx="2">
                  <c:v>3.1314643504360022E-2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ED-450A-B777-EB6E1162A0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20168015"/>
        <c:axId val="1596448431"/>
        <c:axId val="0"/>
      </c:bar3DChart>
      <c:catAx>
        <c:axId val="1620168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96448431"/>
        <c:crosses val="autoZero"/>
        <c:auto val="1"/>
        <c:lblAlgn val="ctr"/>
        <c:lblOffset val="100"/>
        <c:noMultiLvlLbl val="0"/>
      </c:catAx>
      <c:valAx>
        <c:axId val="1596448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20168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工作表1!$E$75</c:f>
              <c:strCache>
                <c:ptCount val="1"/>
                <c:pt idx="0">
                  <c:v>Origin BPU ( 64 bit 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6.1026352288488211E-2"/>
                  <c:y val="-8.33333333333333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1DD-4FDD-9FD5-48B3C236B9C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工作表1!$D$76</c:f>
              <c:strCache>
                <c:ptCount val="1"/>
                <c:pt idx="0">
                  <c:v>Iteration / sec</c:v>
                </c:pt>
              </c:strCache>
            </c:strRef>
          </c:cat>
          <c:val>
            <c:numRef>
              <c:f>工作表1!$E$76</c:f>
              <c:numCache>
                <c:formatCode>0.0000</c:formatCode>
                <c:ptCount val="1"/>
                <c:pt idx="0">
                  <c:v>84.366153999999995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DD-4FDD-9FD5-48B3C236B9C3}"/>
            </c:ext>
          </c:extLst>
        </c:ser>
        <c:ser>
          <c:idx val="1"/>
          <c:order val="1"/>
          <c:tx>
            <c:strRef>
              <c:f>工作表1!$F$75</c:f>
              <c:strCache>
                <c:ptCount val="1"/>
                <c:pt idx="0">
                  <c:v> dec_pc_i[5:0]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0.10263522884882108"/>
                  <c:y val="-0.1157407407407407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1DD-4FDD-9FD5-48B3C236B9C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工作表1!$D$76</c:f>
              <c:strCache>
                <c:ptCount val="1"/>
                <c:pt idx="0">
                  <c:v>Iteration / sec</c:v>
                </c:pt>
              </c:strCache>
            </c:strRef>
          </c:cat>
          <c:val>
            <c:numRef>
              <c:f>工作表1!$F$76</c:f>
              <c:numCache>
                <c:formatCode>0.0000</c:formatCode>
                <c:ptCount val="1"/>
                <c:pt idx="0">
                  <c:v>79.580117999999999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DD-4FDD-9FD5-48B3C236B9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98629695"/>
        <c:axId val="1205102815"/>
        <c:axId val="0"/>
      </c:bar3DChart>
      <c:catAx>
        <c:axId val="1198629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05102815"/>
        <c:crosses val="autoZero"/>
        <c:auto val="1"/>
        <c:lblAlgn val="ctr"/>
        <c:lblOffset val="100"/>
        <c:noMultiLvlLbl val="0"/>
      </c:catAx>
      <c:valAx>
        <c:axId val="1205102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98629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476250</xdr:colOff>
      <xdr:row>2</xdr:row>
      <xdr:rowOff>38100</xdr:rowOff>
    </xdr:from>
    <xdr:to>
      <xdr:col>17</xdr:col>
      <xdr:colOff>171450</xdr:colOff>
      <xdr:row>14</xdr:row>
      <xdr:rowOff>149225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12799324-C489-4BBD-916F-1654A4E6B3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1204912</xdr:colOff>
      <xdr:row>19</xdr:row>
      <xdr:rowOff>66675</xdr:rowOff>
    </xdr:from>
    <xdr:to>
      <xdr:col>11</xdr:col>
      <xdr:colOff>366712</xdr:colOff>
      <xdr:row>31</xdr:row>
      <xdr:rowOff>180975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92678392-B7C8-4C4D-88D8-01586D4747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561975</xdr:colOff>
      <xdr:row>32</xdr:row>
      <xdr:rowOff>196850</xdr:rowOff>
    </xdr:from>
    <xdr:to>
      <xdr:col>16</xdr:col>
      <xdr:colOff>257175</xdr:colOff>
      <xdr:row>45</xdr:row>
      <xdr:rowOff>92075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6DCC6F99-9710-4885-B5F2-B8714C46C1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228600</xdr:colOff>
      <xdr:row>58</xdr:row>
      <xdr:rowOff>104775</xdr:rowOff>
    </xdr:from>
    <xdr:to>
      <xdr:col>6</xdr:col>
      <xdr:colOff>1149350</xdr:colOff>
      <xdr:row>71</xdr:row>
      <xdr:rowOff>0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D83183D0-ECF0-4747-AF52-F8BB9763A0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792162</xdr:colOff>
      <xdr:row>58</xdr:row>
      <xdr:rowOff>206375</xdr:rowOff>
    </xdr:from>
    <xdr:to>
      <xdr:col>16</xdr:col>
      <xdr:colOff>487362</xdr:colOff>
      <xdr:row>71</xdr:row>
      <xdr:rowOff>104775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D837C9EB-5A2A-4D30-A366-96B3917978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1816100</xdr:colOff>
      <xdr:row>85</xdr:row>
      <xdr:rowOff>133350</xdr:rowOff>
    </xdr:from>
    <xdr:to>
      <xdr:col>8</xdr:col>
      <xdr:colOff>904875</xdr:colOff>
      <xdr:row>98</xdr:row>
      <xdr:rowOff>25400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7D0BFA1B-7784-4DF6-A141-05588F1DCF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1168400</xdr:colOff>
      <xdr:row>110</xdr:row>
      <xdr:rowOff>73025</xdr:rowOff>
    </xdr:from>
    <xdr:to>
      <xdr:col>9</xdr:col>
      <xdr:colOff>609600</xdr:colOff>
      <xdr:row>122</xdr:row>
      <xdr:rowOff>187325</xdr:rowOff>
    </xdr:to>
    <xdr:graphicFrame macro="">
      <xdr:nvGraphicFramePr>
        <xdr:cNvPr id="13" name="圖表 12">
          <a:extLst>
            <a:ext uri="{FF2B5EF4-FFF2-40B4-BE49-F238E27FC236}">
              <a16:creationId xmlns:a16="http://schemas.microsoft.com/office/drawing/2014/main" id="{633DEF5E-8B91-4A4D-89A6-A24FE04828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64061</xdr:colOff>
      <xdr:row>84</xdr:row>
      <xdr:rowOff>182843</xdr:rowOff>
    </xdr:from>
    <xdr:to>
      <xdr:col>5</xdr:col>
      <xdr:colOff>1146175</xdr:colOff>
      <xdr:row>97</xdr:row>
      <xdr:rowOff>12513</xdr:rowOff>
    </xdr:to>
    <xdr:graphicFrame macro="">
      <xdr:nvGraphicFramePr>
        <xdr:cNvPr id="15" name="圖表 14">
          <a:extLst>
            <a:ext uri="{FF2B5EF4-FFF2-40B4-BE49-F238E27FC236}">
              <a16:creationId xmlns:a16="http://schemas.microsoft.com/office/drawing/2014/main" id="{9FC09174-82A2-4F63-ADB6-4157983B84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67611-7AB5-4285-84DA-11C9ECAE754D}">
  <dimension ref="C6:J133"/>
  <sheetViews>
    <sheetView tabSelected="1" topLeftCell="A73" zoomScale="85" zoomScaleNormal="85" workbookViewId="0">
      <selection activeCell="M89" sqref="M89"/>
    </sheetView>
  </sheetViews>
  <sheetFormatPr defaultRowHeight="17" x14ac:dyDescent="0.4"/>
  <cols>
    <col min="3" max="3" width="13.81640625" customWidth="1"/>
    <col min="4" max="4" width="13.90625" customWidth="1"/>
    <col min="5" max="5" width="22.1796875" customWidth="1"/>
    <col min="6" max="6" width="31" customWidth="1"/>
    <col min="7" max="7" width="26" customWidth="1"/>
    <col min="8" max="8" width="21.54296875" customWidth="1"/>
    <col min="9" max="9" width="25.90625" customWidth="1"/>
    <col min="10" max="10" width="34.81640625" customWidth="1"/>
  </cols>
  <sheetData>
    <row r="6" spans="4:8" x14ac:dyDescent="0.4">
      <c r="E6" t="s">
        <v>2</v>
      </c>
      <c r="F6" t="s">
        <v>1</v>
      </c>
    </row>
    <row r="7" spans="4:8" x14ac:dyDescent="0.4">
      <c r="D7" t="s">
        <v>0</v>
      </c>
      <c r="E7">
        <v>84.366153999999995</v>
      </c>
      <c r="F7">
        <v>74.461085999999995</v>
      </c>
    </row>
    <row r="15" spans="4:8" x14ac:dyDescent="0.4">
      <c r="D15" t="s">
        <v>3</v>
      </c>
      <c r="E15" t="s">
        <v>4</v>
      </c>
      <c r="F15" t="s">
        <v>5</v>
      </c>
      <c r="G15" t="s">
        <v>6</v>
      </c>
      <c r="H15" t="s">
        <v>7</v>
      </c>
    </row>
    <row r="16" spans="4:8" x14ac:dyDescent="0.4">
      <c r="D16" t="s">
        <v>0</v>
      </c>
      <c r="E16">
        <v>83.000006999999997</v>
      </c>
      <c r="F16">
        <v>84.122484999999998</v>
      </c>
      <c r="G16">
        <v>84.366153999999995</v>
      </c>
      <c r="H16">
        <v>84.414328999999995</v>
      </c>
    </row>
    <row r="37" spans="3:8" x14ac:dyDescent="0.4">
      <c r="E37" t="s">
        <v>13</v>
      </c>
      <c r="F37" t="s">
        <v>14</v>
      </c>
      <c r="G37" t="s">
        <v>15</v>
      </c>
      <c r="H37" t="s">
        <v>16</v>
      </c>
    </row>
    <row r="38" spans="3:8" x14ac:dyDescent="0.4">
      <c r="C38" t="s">
        <v>10</v>
      </c>
      <c r="D38" t="s">
        <v>8</v>
      </c>
      <c r="E38" s="1">
        <f>1-E39</f>
        <v>0.67711374660867418</v>
      </c>
      <c r="F38" s="1">
        <f>1-F39</f>
        <v>0.81851281745439108</v>
      </c>
      <c r="G38" s="1">
        <f>1-G39</f>
        <v>0.85210021506944411</v>
      </c>
      <c r="H38" s="1">
        <f>1-H39</f>
        <v>0.85539092404907846</v>
      </c>
    </row>
    <row r="39" spans="3:8" x14ac:dyDescent="0.4">
      <c r="C39" t="s">
        <v>10</v>
      </c>
      <c r="D39" t="s">
        <v>9</v>
      </c>
      <c r="E39" s="1">
        <f>19684434/60963989</f>
        <v>0.32288625339132582</v>
      </c>
      <c r="F39" s="1">
        <f>11046368/60865830</f>
        <v>0.18148718254560892</v>
      </c>
      <c r="G39" s="1">
        <f>9001988/60865457</f>
        <v>0.14789978493055594</v>
      </c>
      <c r="H39" s="1">
        <f>8801527/60864278</f>
        <v>0.14460907595092148</v>
      </c>
    </row>
    <row r="40" spans="3:8" x14ac:dyDescent="0.4">
      <c r="E40" s="1"/>
      <c r="F40" s="1"/>
      <c r="G40" s="1"/>
      <c r="H40" s="1"/>
    </row>
    <row r="41" spans="3:8" x14ac:dyDescent="0.4">
      <c r="C41" t="s">
        <v>11</v>
      </c>
      <c r="D41" t="s">
        <v>8</v>
      </c>
      <c r="E41" s="1">
        <f>1-E42</f>
        <v>0.8737778274433915</v>
      </c>
      <c r="F41" s="1">
        <f>1-F42</f>
        <v>0.88184928116844585</v>
      </c>
      <c r="G41" s="1">
        <f>1-G42</f>
        <v>0.91371045548922192</v>
      </c>
      <c r="H41" s="1">
        <f>1-H42</f>
        <v>0.91888132957379565</v>
      </c>
    </row>
    <row r="42" spans="3:8" x14ac:dyDescent="0.4">
      <c r="C42" t="s">
        <v>11</v>
      </c>
      <c r="D42" t="s">
        <v>9</v>
      </c>
      <c r="E42" s="1">
        <f>234942/1861337</f>
        <v>0.1262221725566085</v>
      </c>
      <c r="F42" s="1">
        <f>232749/1969933</f>
        <v>0.11815071883155417</v>
      </c>
      <c r="G42" s="1">
        <f>170020/1970343</f>
        <v>8.6289544510778068E-2</v>
      </c>
      <c r="H42" s="1">
        <f>159927/1971519</f>
        <v>8.1118670426204367E-2</v>
      </c>
    </row>
    <row r="43" spans="3:8" x14ac:dyDescent="0.4">
      <c r="E43" s="1"/>
      <c r="F43" s="1"/>
      <c r="H43" s="1"/>
    </row>
    <row r="44" spans="3:8" x14ac:dyDescent="0.4">
      <c r="C44" t="s">
        <v>12</v>
      </c>
      <c r="D44" t="s">
        <v>8</v>
      </c>
      <c r="E44" s="1">
        <f>1-E45</f>
        <v>0.72686754349981197</v>
      </c>
      <c r="F44" s="1">
        <f>1-F45</f>
        <v>0.90443849965751366</v>
      </c>
      <c r="G44" s="1">
        <f>1-G45</f>
        <v>0.96868535649564003</v>
      </c>
      <c r="H44" s="1">
        <f>1-H45</f>
        <v>0.98303089620993755</v>
      </c>
    </row>
    <row r="45" spans="3:8" x14ac:dyDescent="0.4">
      <c r="C45" t="s">
        <v>12</v>
      </c>
      <c r="D45" t="s">
        <v>9</v>
      </c>
      <c r="E45" s="1">
        <f>2556782/9360960</f>
        <v>0.27313245650018803</v>
      </c>
      <c r="F45" s="1">
        <f>894547/9360956</f>
        <v>9.556150034248638E-2</v>
      </c>
      <c r="G45" s="1">
        <f>293135/9360956</f>
        <v>3.1314643504360022E-2</v>
      </c>
      <c r="H45" s="1">
        <f>158847/9360954</f>
        <v>1.6969103790062424E-2</v>
      </c>
    </row>
    <row r="75" spans="3:10" x14ac:dyDescent="0.4">
      <c r="E75" t="s">
        <v>21</v>
      </c>
      <c r="F75" t="s">
        <v>22</v>
      </c>
      <c r="G75" t="s">
        <v>17</v>
      </c>
      <c r="H75" t="s">
        <v>18</v>
      </c>
      <c r="I75" t="s">
        <v>19</v>
      </c>
      <c r="J75" t="s">
        <v>20</v>
      </c>
    </row>
    <row r="76" spans="3:10" x14ac:dyDescent="0.4">
      <c r="D76" t="s">
        <v>0</v>
      </c>
      <c r="E76" s="2">
        <v>84.366153999999995</v>
      </c>
      <c r="F76" s="2">
        <v>79.580117999999999</v>
      </c>
      <c r="G76" s="2">
        <v>79.874948000000003</v>
      </c>
      <c r="H76" s="2">
        <v>78.623679999999993</v>
      </c>
      <c r="I76" s="2">
        <v>79.695615000000004</v>
      </c>
      <c r="J76" s="2">
        <v>78.894694000000001</v>
      </c>
    </row>
    <row r="77" spans="3:10" x14ac:dyDescent="0.4">
      <c r="C77" t="s">
        <v>10</v>
      </c>
      <c r="D77" t="s">
        <v>8</v>
      </c>
      <c r="E77" s="1">
        <f t="shared" ref="E77:J77" si="0">1-E78</f>
        <v>0.85210021506944411</v>
      </c>
      <c r="F77" s="1">
        <f>1-F78</f>
        <v>0.72482499610272644</v>
      </c>
      <c r="G77" s="1">
        <f>1-G78</f>
        <v>0.70022088787450698</v>
      </c>
      <c r="H77" s="1">
        <f>1-H78</f>
        <v>0.61034449408059355</v>
      </c>
      <c r="I77" s="1">
        <f>1-I78</f>
        <v>0.72480265854344461</v>
      </c>
      <c r="J77" s="1">
        <f>1-J78</f>
        <v>0.67428762229748762</v>
      </c>
    </row>
    <row r="78" spans="3:10" x14ac:dyDescent="0.4">
      <c r="C78" t="s">
        <v>10</v>
      </c>
      <c r="D78" t="s">
        <v>9</v>
      </c>
      <c r="E78" s="1">
        <f>9001988/60865457</f>
        <v>0.14789978493055594</v>
      </c>
      <c r="F78" s="1">
        <f>16064870/58380557</f>
        <v>0.27517500389727356</v>
      </c>
      <c r="G78" s="1">
        <f>17534580/58491667</f>
        <v>0.29977911212549302</v>
      </c>
      <c r="H78" s="1">
        <f>22903937/58779965</f>
        <v>0.3896555059194064</v>
      </c>
      <c r="I78" s="1">
        <f>16277090/59146974</f>
        <v>0.27519734145655533</v>
      </c>
      <c r="J78" s="1">
        <f>19043180/58466246</f>
        <v>0.32571237770251232</v>
      </c>
    </row>
    <row r="79" spans="3:10" x14ac:dyDescent="0.4">
      <c r="E79" s="1"/>
      <c r="F79" s="1"/>
      <c r="G79" s="1"/>
      <c r="H79" s="1"/>
      <c r="I79" s="1"/>
      <c r="J79" s="1"/>
    </row>
    <row r="80" spans="3:10" x14ac:dyDescent="0.4">
      <c r="C80" t="s">
        <v>11</v>
      </c>
      <c r="D80" t="s">
        <v>8</v>
      </c>
      <c r="E80" s="1">
        <f t="shared" ref="E80:J80" si="1">1-E81</f>
        <v>0.91371045548922192</v>
      </c>
      <c r="F80" s="1">
        <f>1-F81</f>
        <v>0.48729947745325963</v>
      </c>
      <c r="G80" s="1">
        <f>1-G81</f>
        <v>0.63913450093521518</v>
      </c>
      <c r="H80" s="1">
        <f>1-H81</f>
        <v>0.55805310629087446</v>
      </c>
      <c r="I80" s="1">
        <f>1-I81</f>
        <v>0.51593815686312894</v>
      </c>
      <c r="J80" s="1">
        <f>1-J81</f>
        <v>0.52737443558573505</v>
      </c>
    </row>
    <row r="81" spans="3:10" x14ac:dyDescent="0.4">
      <c r="C81" t="s">
        <v>11</v>
      </c>
      <c r="D81" t="s">
        <v>9</v>
      </c>
      <c r="E81" s="1">
        <f>170020/1970343</f>
        <v>8.6289544510778068E-2</v>
      </c>
      <c r="F81" s="1">
        <f>2273047/4433479</f>
        <v>0.51270052254674037</v>
      </c>
      <c r="G81" s="1">
        <f>1553487/4304892</f>
        <v>0.36086549906478488</v>
      </c>
      <c r="H81" s="1">
        <f>1783756/4036132</f>
        <v>0.44194689370912549</v>
      </c>
      <c r="I81" s="1">
        <f>1780606/3678468</f>
        <v>0.48406184313687112</v>
      </c>
      <c r="J81" s="1">
        <f>2062451/4363816</f>
        <v>0.47262556441426495</v>
      </c>
    </row>
    <row r="82" spans="3:10" x14ac:dyDescent="0.4">
      <c r="E82" s="1"/>
      <c r="F82" s="1"/>
      <c r="G82" s="1"/>
      <c r="H82" s="1"/>
      <c r="I82" s="1"/>
      <c r="J82" s="1"/>
    </row>
    <row r="83" spans="3:10" x14ac:dyDescent="0.4">
      <c r="C83" t="s">
        <v>12</v>
      </c>
      <c r="D83" t="s">
        <v>8</v>
      </c>
      <c r="E83" s="1">
        <f t="shared" ref="E83:J83" si="2">1-E84</f>
        <v>0.96868535649564003</v>
      </c>
      <c r="F83" s="1">
        <f>1-F84</f>
        <v>0.70090902088901008</v>
      </c>
      <c r="G83" s="1">
        <f>1-G84</f>
        <v>0.62569593623553854</v>
      </c>
      <c r="H83" s="1">
        <f>1-H84</f>
        <v>0.65463914937702383</v>
      </c>
      <c r="I83" s="1">
        <f>1-I84</f>
        <v>0.62948860644607585</v>
      </c>
      <c r="J83" s="1">
        <f>1-J84</f>
        <v>0.70275274381844322</v>
      </c>
    </row>
    <row r="84" spans="3:10" x14ac:dyDescent="0.4">
      <c r="C84" t="s">
        <v>12</v>
      </c>
      <c r="D84" t="s">
        <v>9</v>
      </c>
      <c r="E84" s="1">
        <f>293135/9360956</f>
        <v>3.1314643504360022E-2</v>
      </c>
      <c r="F84" s="1">
        <f>2799776/9360951</f>
        <v>0.29909097911098992</v>
      </c>
      <c r="G84" s="1">
        <f>3503842/9360951</f>
        <v>0.37430406376446151</v>
      </c>
      <c r="H84" s="1">
        <f>3232906/9360951</f>
        <v>0.34536085062297622</v>
      </c>
      <c r="I84" s="1">
        <f>3468339/9360951</f>
        <v>0.37051139355392415</v>
      </c>
      <c r="J84" s="1">
        <f>2782517/9360951</f>
        <v>0.29724725618155678</v>
      </c>
    </row>
    <row r="125" spans="4:7" x14ac:dyDescent="0.4">
      <c r="E125" t="s">
        <v>10</v>
      </c>
      <c r="F125" t="s">
        <v>11</v>
      </c>
      <c r="G125" t="s">
        <v>12</v>
      </c>
    </row>
    <row r="126" spans="4:7" x14ac:dyDescent="0.4">
      <c r="D126" t="s">
        <v>8</v>
      </c>
      <c r="E126" s="1">
        <f>1-E127</f>
        <v>0.85210021506944411</v>
      </c>
      <c r="F126" s="1">
        <f>1-F127</f>
        <v>0.91371045548922192</v>
      </c>
      <c r="G126" s="1">
        <f>1-G127</f>
        <v>0.96868535649564003</v>
      </c>
    </row>
    <row r="127" spans="4:7" x14ac:dyDescent="0.4">
      <c r="D127" t="s">
        <v>9</v>
      </c>
      <c r="E127" s="1">
        <f>9001988/60865457</f>
        <v>0.14789978493055594</v>
      </c>
      <c r="F127" s="1">
        <f>170020/1970343</f>
        <v>8.6289544510778068E-2</v>
      </c>
      <c r="G127" s="1">
        <f>293135/9360956</f>
        <v>3.1314643504360022E-2</v>
      </c>
    </row>
    <row r="128" spans="4:7" x14ac:dyDescent="0.4">
      <c r="E128" s="1"/>
    </row>
    <row r="129" spans="4:4" x14ac:dyDescent="0.4">
      <c r="D129" t="s">
        <v>8</v>
      </c>
    </row>
    <row r="130" spans="4:4" x14ac:dyDescent="0.4">
      <c r="D130" t="s">
        <v>9</v>
      </c>
    </row>
    <row r="132" spans="4:4" x14ac:dyDescent="0.4">
      <c r="D132" t="s">
        <v>8</v>
      </c>
    </row>
    <row r="133" spans="4:4" x14ac:dyDescent="0.4">
      <c r="D133" t="s">
        <v>9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2022-11-04T17:48:09Z</dcterms:created>
  <dcterms:modified xsi:type="dcterms:W3CDTF">2022-11-11T17:19:02Z</dcterms:modified>
</cp:coreProperties>
</file>