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lass\111_Sem_1\Microprocesser\2022_Fall_Microprocessor_Systems_Principles_and_Implementation\HW1\"/>
    </mc:Choice>
  </mc:AlternateContent>
  <xr:revisionPtr revIDLastSave="0" documentId="13_ncr:1_{0109CF0B-9F3F-4A6F-AEE6-E70479C9016C}" xr6:coauthVersionLast="36" xr6:coauthVersionMax="36" xr10:uidLastSave="{00000000-0000-0000-0000-000000000000}"/>
  <bookViews>
    <workbookView xWindow="0" yWindow="0" windowWidth="19200" windowHeight="6880" xr2:uid="{CF6DF56E-5752-4147-9BB0-846D2E05AAB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G16" i="1"/>
  <c r="G17" i="1"/>
  <c r="G18" i="1"/>
  <c r="G19" i="1"/>
  <c r="G15" i="1"/>
  <c r="G30" i="1"/>
  <c r="G31" i="1"/>
  <c r="G32" i="1"/>
  <c r="G33" i="1"/>
  <c r="G29" i="1"/>
  <c r="F30" i="1"/>
  <c r="F31" i="1"/>
  <c r="F32" i="1"/>
  <c r="F33" i="1"/>
  <c r="F29" i="1"/>
  <c r="G23" i="1"/>
  <c r="G24" i="1"/>
  <c r="G25" i="1"/>
  <c r="G26" i="1"/>
  <c r="G22" i="1"/>
  <c r="F23" i="1"/>
  <c r="F24" i="1"/>
  <c r="F25" i="1"/>
  <c r="F26" i="1"/>
  <c r="F16" i="1"/>
  <c r="F17" i="1"/>
  <c r="F18" i="1"/>
  <c r="F19" i="1"/>
  <c r="F8" i="1"/>
  <c r="F9" i="1"/>
  <c r="F10" i="1"/>
  <c r="F11" i="1"/>
  <c r="F22" i="1"/>
  <c r="F15" i="1"/>
  <c r="F7" i="1"/>
  <c r="F12" i="1" l="1"/>
</calcChain>
</file>

<file path=xl/sharedStrings.xml><?xml version="1.0" encoding="utf-8"?>
<sst xmlns="http://schemas.openxmlformats.org/spreadsheetml/2006/main" count="36" uniqueCount="27">
  <si>
    <t>total_cycle_counter</t>
    <phoneticPr fontId="1" type="noConversion"/>
  </si>
  <si>
    <t>core_bench_list_counter_mem_stall</t>
  </si>
  <si>
    <t>core_list_find_counter_mem_stall</t>
  </si>
  <si>
    <t>matrix_mul_matrix_vitextract_counter_mem_stall</t>
  </si>
  <si>
    <t>core_state_transition_counter_mem_stall</t>
  </si>
  <si>
    <t>crcu16_counter_mem_stall</t>
  </si>
  <si>
    <t>Cycle</t>
    <phoneticPr fontId="1" type="noConversion"/>
  </si>
  <si>
    <t>Memory and Stall</t>
    <phoneticPr fontId="1" type="noConversion"/>
  </si>
  <si>
    <t>Computation and Stall</t>
    <phoneticPr fontId="1" type="noConversion"/>
  </si>
  <si>
    <t>Memory and Computation</t>
    <phoneticPr fontId="1" type="noConversion"/>
  </si>
  <si>
    <t>Memory Cycle</t>
    <phoneticPr fontId="1" type="noConversion"/>
  </si>
  <si>
    <t>Ratio (%)</t>
    <phoneticPr fontId="1" type="noConversion"/>
  </si>
  <si>
    <t>Ratio (/Mem) (%)</t>
    <phoneticPr fontId="1" type="noConversion"/>
  </si>
  <si>
    <t>Ratio (/Total Stall) (%)</t>
    <phoneticPr fontId="1" type="noConversion"/>
  </si>
  <si>
    <t>Ratio (%)(/Mem and Comp)</t>
    <phoneticPr fontId="1" type="noConversion"/>
  </si>
  <si>
    <t>others</t>
    <phoneticPr fontId="1" type="noConversion"/>
  </si>
  <si>
    <t>core_bench_list_counter_comp_stall</t>
    <phoneticPr fontId="1" type="noConversion"/>
  </si>
  <si>
    <t>core_list_find_counter_comp_stall</t>
    <phoneticPr fontId="1" type="noConversion"/>
  </si>
  <si>
    <t>matrix_mul_matrix_vitextract_counter_comp_stall</t>
    <phoneticPr fontId="1" type="noConversion"/>
  </si>
  <si>
    <t>core_state_transition_counter_comp_stall</t>
    <phoneticPr fontId="1" type="noConversion"/>
  </si>
  <si>
    <t>crcu16_counter_comp_stall</t>
    <phoneticPr fontId="1" type="noConversion"/>
  </si>
  <si>
    <t>Ratio (%)(/Comp)</t>
    <phoneticPr fontId="1" type="noConversion"/>
  </si>
  <si>
    <t>bench_list</t>
    <phoneticPr fontId="1" type="noConversion"/>
  </si>
  <si>
    <t>list_find</t>
    <phoneticPr fontId="1" type="noConversion"/>
  </si>
  <si>
    <t>matrix_mul_matrix_vitextract</t>
    <phoneticPr fontId="1" type="noConversion"/>
  </si>
  <si>
    <t>state_transition</t>
    <phoneticPr fontId="1" type="noConversion"/>
  </si>
  <si>
    <t>crcu16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</si>
</sst>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" fontId="4" fillId="0" borderId="0" xfId="0" applyNumberFormat="1" applyFont="1">
      <alignment vertical="center"/>
    </xf>
    <xf numFmtId="0" fontId="4" fillId="2" borderId="0" xfId="0" applyFont="1" applyFill="1">
      <alignment vertical="center"/>
    </xf>
    <xf numFmtId="186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Coremark</a:t>
            </a:r>
            <a:r>
              <a:rPr lang="en-US" altLang="zh-TW" baseline="0"/>
              <a:t> on Artix7 XC7A100T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工作表1!$D$7:$D$12</c:f>
              <c:strCache>
                <c:ptCount val="6"/>
                <c:pt idx="0">
                  <c:v>bench_list</c:v>
                </c:pt>
                <c:pt idx="1">
                  <c:v>list_find</c:v>
                </c:pt>
                <c:pt idx="2">
                  <c:v>matrix_mul_matrix_vitextract</c:v>
                </c:pt>
                <c:pt idx="3">
                  <c:v>state_transition</c:v>
                </c:pt>
                <c:pt idx="4">
                  <c:v>crcu16</c:v>
                </c:pt>
                <c:pt idx="5">
                  <c:v>others</c:v>
                </c:pt>
              </c:strCache>
            </c:strRef>
          </c:cat>
          <c:val>
            <c:numRef>
              <c:f>工作表1!$F$7:$F$12</c:f>
              <c:numCache>
                <c:formatCode>0.00</c:formatCode>
                <c:ptCount val="6"/>
                <c:pt idx="0">
                  <c:v>1.8140508066665595</c:v>
                </c:pt>
                <c:pt idx="1">
                  <c:v>13.211894288584643</c:v>
                </c:pt>
                <c:pt idx="2">
                  <c:v>17.207321922464182</c:v>
                </c:pt>
                <c:pt idx="3">
                  <c:v>18.171138165716219</c:v>
                </c:pt>
                <c:pt idx="4">
                  <c:v>1.0890880891258259</c:v>
                </c:pt>
                <c:pt idx="5" formatCode="0.00_ ">
                  <c:v>48.50650672744257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7-4F3D-B2CE-0E89AB87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960094422617714E-2"/>
          <c:y val="0.7170122484689414"/>
          <c:w val="0.90207959258389014"/>
          <c:h val="0.2829877515310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Memory and Computation Cycle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memory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工作表1!$D$15:$D$19</c:f>
              <c:strCache>
                <c:ptCount val="5"/>
                <c:pt idx="0">
                  <c:v>bench_list</c:v>
                </c:pt>
                <c:pt idx="1">
                  <c:v>list_find</c:v>
                </c:pt>
                <c:pt idx="2">
                  <c:v>matrix_mul_matrix_vitextract</c:v>
                </c:pt>
                <c:pt idx="3">
                  <c:v>state_transition</c:v>
                </c:pt>
                <c:pt idx="4">
                  <c:v>crcu16</c:v>
                </c:pt>
              </c:strCache>
            </c:strRef>
          </c:cat>
          <c:val>
            <c:numRef>
              <c:f>工作表1!$F$15:$F$19</c:f>
              <c:numCache>
                <c:formatCode>0.00</c:formatCode>
                <c:ptCount val="5"/>
                <c:pt idx="0">
                  <c:v>24.822269815924667</c:v>
                </c:pt>
                <c:pt idx="1">
                  <c:v>41.224369264667487</c:v>
                </c:pt>
                <c:pt idx="2">
                  <c:v>7.6001217142990898</c:v>
                </c:pt>
                <c:pt idx="3">
                  <c:v>17.213405443745014</c:v>
                </c:pt>
                <c:pt idx="4">
                  <c:v>21.597640008362173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9-4527-BC6C-CCAC8998825D}"/>
            </c:ext>
          </c:extLst>
        </c:ser>
        <c:ser>
          <c:idx val="1"/>
          <c:order val="1"/>
          <c:tx>
            <c:v>computation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工作表1!$D$15:$D$19</c:f>
              <c:strCache>
                <c:ptCount val="5"/>
                <c:pt idx="0">
                  <c:v>bench_list</c:v>
                </c:pt>
                <c:pt idx="1">
                  <c:v>list_find</c:v>
                </c:pt>
                <c:pt idx="2">
                  <c:v>matrix_mul_matrix_vitextract</c:v>
                </c:pt>
                <c:pt idx="3">
                  <c:v>state_transition</c:v>
                </c:pt>
                <c:pt idx="4">
                  <c:v>crcu16</c:v>
                </c:pt>
              </c:strCache>
            </c:strRef>
          </c:cat>
          <c:val>
            <c:numRef>
              <c:f>工作表1!$G$15:$G$19</c:f>
              <c:numCache>
                <c:formatCode>0.00_ </c:formatCode>
                <c:ptCount val="5"/>
                <c:pt idx="0">
                  <c:v>75.17773018407533</c:v>
                </c:pt>
                <c:pt idx="1">
                  <c:v>58.775630735332513</c:v>
                </c:pt>
                <c:pt idx="2">
                  <c:v>92.399878285700908</c:v>
                </c:pt>
                <c:pt idx="3">
                  <c:v>82.786594556254983</c:v>
                </c:pt>
                <c:pt idx="4">
                  <c:v>78.402359991637823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9-4527-BC6C-CCAC8998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9186448"/>
        <c:axId val="1271781936"/>
        <c:axId val="0"/>
      </c:bar3DChart>
      <c:catAx>
        <c:axId val="13491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1781936"/>
        <c:crosses val="autoZero"/>
        <c:auto val="1"/>
        <c:lblAlgn val="ctr"/>
        <c:lblOffset val="100"/>
        <c:noMultiLvlLbl val="0"/>
      </c:catAx>
      <c:valAx>
        <c:axId val="12717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1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71080279422491"/>
          <c:y val="0.8810676335360994"/>
          <c:w val="0.32423093409545495"/>
          <c:h val="0.10228881583976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Coremark on PC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工作表1!$D$7:$D$12</c:f>
              <c:strCache>
                <c:ptCount val="6"/>
                <c:pt idx="0">
                  <c:v>bench_list</c:v>
                </c:pt>
                <c:pt idx="1">
                  <c:v>list_find</c:v>
                </c:pt>
                <c:pt idx="2">
                  <c:v>matrix_mul_matrix_vitextract</c:v>
                </c:pt>
                <c:pt idx="3">
                  <c:v>state_transition</c:v>
                </c:pt>
                <c:pt idx="4">
                  <c:v>crcu16</c:v>
                </c:pt>
                <c:pt idx="5">
                  <c:v>others</c:v>
                </c:pt>
              </c:strCache>
            </c:strRef>
          </c:cat>
          <c:val>
            <c:numRef>
              <c:f>工作表1!$F$36:$F$41</c:f>
              <c:numCache>
                <c:formatCode>General</c:formatCode>
                <c:ptCount val="6"/>
                <c:pt idx="0">
                  <c:v>25.74</c:v>
                </c:pt>
                <c:pt idx="1">
                  <c:v>25.36</c:v>
                </c:pt>
                <c:pt idx="2">
                  <c:v>11.21</c:v>
                </c:pt>
                <c:pt idx="3">
                  <c:v>9.2100000000000009</c:v>
                </c:pt>
                <c:pt idx="4">
                  <c:v>8.07</c:v>
                </c:pt>
                <c:pt idx="5">
                  <c:v>20.410000000000004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C-4820-8DB7-115BC2B4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Stall</a:t>
            </a:r>
            <a:r>
              <a:rPr lang="en-US" altLang="zh-TW" baseline="0"/>
              <a:t> Cycle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memory_stall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工作表1!$D$15:$D$19</c:f>
              <c:strCache>
                <c:ptCount val="5"/>
                <c:pt idx="0">
                  <c:v>bench_list</c:v>
                </c:pt>
                <c:pt idx="1">
                  <c:v>list_find</c:v>
                </c:pt>
                <c:pt idx="2">
                  <c:v>matrix_mul_matrix_vitextract</c:v>
                </c:pt>
                <c:pt idx="3">
                  <c:v>state_transition</c:v>
                </c:pt>
                <c:pt idx="4">
                  <c:v>crcu16</c:v>
                </c:pt>
              </c:strCache>
            </c:strRef>
          </c:cat>
          <c:val>
            <c:numRef>
              <c:f>工作表1!$G$22:$G$26</c:f>
              <c:numCache>
                <c:formatCode>0.00</c:formatCode>
                <c:ptCount val="5"/>
                <c:pt idx="0">
                  <c:v>44.739931888210172</c:v>
                </c:pt>
                <c:pt idx="1">
                  <c:v>39.704808240085434</c:v>
                </c:pt>
                <c:pt idx="2">
                  <c:v>0</c:v>
                </c:pt>
                <c:pt idx="3">
                  <c:v>14.672532495042889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3-4172-8CA4-8ACE4DC89E0F}"/>
            </c:ext>
          </c:extLst>
        </c:ser>
        <c:ser>
          <c:idx val="1"/>
          <c:order val="1"/>
          <c:tx>
            <c:v>computation_stall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工作表1!$D$15:$D$19</c:f>
              <c:strCache>
                <c:ptCount val="5"/>
                <c:pt idx="0">
                  <c:v>bench_list</c:v>
                </c:pt>
                <c:pt idx="1">
                  <c:v>list_find</c:v>
                </c:pt>
                <c:pt idx="2">
                  <c:v>matrix_mul_matrix_vitextract</c:v>
                </c:pt>
                <c:pt idx="3">
                  <c:v>state_transition</c:v>
                </c:pt>
                <c:pt idx="4">
                  <c:v>crcu16</c:v>
                </c:pt>
              </c:strCache>
            </c:strRef>
          </c:cat>
          <c:val>
            <c:numRef>
              <c:f>工作表1!$H$22:$H$26</c:f>
              <c:numCache>
                <c:formatCode>0.00</c:formatCode>
                <c:ptCount val="5"/>
                <c:pt idx="0">
                  <c:v>55.260068111789828</c:v>
                </c:pt>
                <c:pt idx="1">
                  <c:v>60.295191759914566</c:v>
                </c:pt>
                <c:pt idx="2">
                  <c:v>100</c:v>
                </c:pt>
                <c:pt idx="3">
                  <c:v>85.327467504957113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3-4172-8CA4-8ACE4DC8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3171536"/>
        <c:axId val="1663311136"/>
        <c:axId val="0"/>
      </c:bar3DChart>
      <c:catAx>
        <c:axId val="16631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3311136"/>
        <c:crosses val="autoZero"/>
        <c:auto val="1"/>
        <c:lblAlgn val="ctr"/>
        <c:lblOffset val="100"/>
        <c:noMultiLvlLbl val="0"/>
      </c:catAx>
      <c:valAx>
        <c:axId val="16633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31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Stall</a:t>
            </a:r>
            <a:r>
              <a:rPr lang="en-US" altLang="zh-TW" baseline="0"/>
              <a:t> ratio in Memory Cycle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工作表1!$D$7:$D$11</c:f>
              <c:strCache>
                <c:ptCount val="5"/>
                <c:pt idx="0">
                  <c:v>bench_list</c:v>
                </c:pt>
                <c:pt idx="1">
                  <c:v>list_find</c:v>
                </c:pt>
                <c:pt idx="2">
                  <c:v>matrix_mul_matrix_vitextract</c:v>
                </c:pt>
                <c:pt idx="3">
                  <c:v>state_transition</c:v>
                </c:pt>
                <c:pt idx="4">
                  <c:v>crcu16</c:v>
                </c:pt>
              </c:strCache>
            </c:strRef>
          </c:cat>
          <c:val>
            <c:numRef>
              <c:f>工作表1!$F$22:$F$26</c:f>
              <c:numCache>
                <c:formatCode>0.00</c:formatCode>
                <c:ptCount val="5"/>
                <c:pt idx="0">
                  <c:v>22.942993001410066</c:v>
                </c:pt>
                <c:pt idx="1">
                  <c:v>22.376964794184747</c:v>
                </c:pt>
                <c:pt idx="2">
                  <c:v>0</c:v>
                </c:pt>
                <c:pt idx="3">
                  <c:v>9.3484419263456093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3A7-9BF4-305493566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7676528"/>
        <c:axId val="1604963904"/>
        <c:axId val="0"/>
      </c:bar3DChart>
      <c:catAx>
        <c:axId val="16776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4963904"/>
        <c:crosses val="autoZero"/>
        <c:auto val="1"/>
        <c:lblAlgn val="ctr"/>
        <c:lblOffset val="100"/>
        <c:noMultiLvlLbl val="0"/>
      </c:catAx>
      <c:valAx>
        <c:axId val="160496390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6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503240</xdr:colOff>
      <xdr:row>33</xdr:row>
      <xdr:rowOff>66675</xdr:rowOff>
    </xdr:from>
    <xdr:to>
      <xdr:col>3</xdr:col>
      <xdr:colOff>2171700</xdr:colOff>
      <xdr:row>45</xdr:row>
      <xdr:rowOff>180975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E1368AE-E02A-4774-B138-CD090443D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401637</xdr:colOff>
      <xdr:row>47</xdr:row>
      <xdr:rowOff>12699</xdr:rowOff>
    </xdr:from>
    <xdr:to>
      <xdr:col>5</xdr:col>
      <xdr:colOff>247650</xdr:colOff>
      <xdr:row>67</xdr:row>
      <xdr:rowOff>209549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4EB5203-6FD8-47A6-A490-1CC9431C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200027</xdr:colOff>
      <xdr:row>45</xdr:row>
      <xdr:rowOff>92075</xdr:rowOff>
    </xdr:from>
    <xdr:to>
      <xdr:col>6</xdr:col>
      <xdr:colOff>1200150</xdr:colOff>
      <xdr:row>57</xdr:row>
      <xdr:rowOff>209550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2D5CC4-D4EE-4AED-92BA-59FF4C377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86</xdr:row>
      <xdr:rowOff>0</xdr:rowOff>
    </xdr:from>
    <xdr:to>
      <xdr:col>5</xdr:col>
      <xdr:colOff>781050</xdr:colOff>
      <xdr:row>106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832109A-DFBD-4714-AE26-8F6EE3357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782637</xdr:colOff>
      <xdr:row>2</xdr:row>
      <xdr:rowOff>161925</xdr:rowOff>
    </xdr:from>
    <xdr:to>
      <xdr:col>12</xdr:col>
      <xdr:colOff>247650</xdr:colOff>
      <xdr:row>18</xdr:row>
      <xdr:rowOff>47625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991DF8B-408A-4FA6-8171-2B65D458A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E92FF-3613-47C1-94A2-F92B6E7D37CA}">
  <dimension ref="C2:I41"/>
  <sheetViews>
    <sheetView tabSelected="1" topLeftCell="A43" workbookViewId="0">
      <selection activeCell="F65" sqref="F65"/>
    </sheetView>
  </sheetViews>
  <sheetFormatPr defaultRowHeight="17" x14ac:dyDescent="0.4"/>
  <cols>
    <col min="4" max="4" width="54.90625" customWidth="1"/>
    <col min="5" max="5" width="16" customWidth="1"/>
    <col min="6" max="6" width="35.1796875" customWidth="1"/>
    <col min="7" max="7" width="41.6328125" customWidth="1"/>
  </cols>
  <sheetData>
    <row r="2" spans="3:9" x14ac:dyDescent="0.4">
      <c r="D2" s="2"/>
    </row>
    <row r="3" spans="3:9" x14ac:dyDescent="0.4">
      <c r="D3" s="2"/>
    </row>
    <row r="4" spans="3:9" x14ac:dyDescent="0.4">
      <c r="D4" s="2"/>
    </row>
    <row r="5" spans="3:9" x14ac:dyDescent="0.4">
      <c r="D5" s="2"/>
    </row>
    <row r="6" spans="3:9" ht="20.5" x14ac:dyDescent="0.4">
      <c r="C6" s="4"/>
      <c r="D6" s="3" t="s">
        <v>9</v>
      </c>
      <c r="E6" s="4" t="s">
        <v>6</v>
      </c>
      <c r="F6" s="6" t="s">
        <v>11</v>
      </c>
    </row>
    <row r="7" spans="3:9" x14ac:dyDescent="0.4">
      <c r="C7" s="4"/>
      <c r="D7" s="1" t="s">
        <v>22</v>
      </c>
      <c r="E7" s="4">
        <v>10899668</v>
      </c>
      <c r="F7" s="5">
        <f>100*E7/$E$13</f>
        <v>1.8140508066665595</v>
      </c>
    </row>
    <row r="8" spans="3:9" x14ac:dyDescent="0.4">
      <c r="C8" s="4"/>
      <c r="D8" s="1" t="s">
        <v>23</v>
      </c>
      <c r="E8" s="4">
        <v>79383257</v>
      </c>
      <c r="F8" s="5">
        <f>100*E8/$E$13</f>
        <v>13.211894288584643</v>
      </c>
    </row>
    <row r="9" spans="3:9" x14ac:dyDescent="0.4">
      <c r="C9" s="4"/>
      <c r="D9" s="1" t="s">
        <v>24</v>
      </c>
      <c r="E9" s="4">
        <v>103389660</v>
      </c>
      <c r="F9" s="5">
        <f>100*E9/$E$13</f>
        <v>17.207321922464182</v>
      </c>
    </row>
    <row r="10" spans="3:9" x14ac:dyDescent="0.4">
      <c r="C10" s="4"/>
      <c r="D10" s="1" t="s">
        <v>25</v>
      </c>
      <c r="E10" s="4">
        <v>109180720</v>
      </c>
      <c r="F10" s="5">
        <f>100*E10/$E$13</f>
        <v>18.171138165716219</v>
      </c>
    </row>
    <row r="11" spans="3:9" x14ac:dyDescent="0.4">
      <c r="C11" s="4"/>
      <c r="D11" s="1" t="s">
        <v>26</v>
      </c>
      <c r="E11" s="4">
        <v>6543752</v>
      </c>
      <c r="F11" s="5">
        <f>100*E11/$E$13</f>
        <v>1.0890880891258259</v>
      </c>
    </row>
    <row r="12" spans="3:9" x14ac:dyDescent="0.4">
      <c r="C12" s="4"/>
      <c r="D12" s="4" t="s">
        <v>15</v>
      </c>
      <c r="E12" s="4"/>
      <c r="F12" s="7">
        <f>100-(F7+F8+F9+F10+F11)</f>
        <v>48.50650672744257</v>
      </c>
    </row>
    <row r="13" spans="3:9" x14ac:dyDescent="0.4">
      <c r="C13" s="4"/>
      <c r="D13" s="1" t="s">
        <v>0</v>
      </c>
      <c r="E13" s="4">
        <v>600846898</v>
      </c>
      <c r="F13" s="4"/>
      <c r="G13" s="4"/>
      <c r="H13" s="4"/>
      <c r="I13" s="4"/>
    </row>
    <row r="14" spans="3:9" ht="20.5" x14ac:dyDescent="0.4">
      <c r="C14" s="4"/>
      <c r="D14" s="3" t="s">
        <v>10</v>
      </c>
      <c r="E14" s="4" t="s">
        <v>6</v>
      </c>
      <c r="F14" s="6" t="s">
        <v>14</v>
      </c>
      <c r="G14" s="4"/>
      <c r="H14" s="4"/>
      <c r="I14" s="4"/>
    </row>
    <row r="15" spans="3:9" x14ac:dyDescent="0.4">
      <c r="C15" s="4"/>
      <c r="D15" s="1" t="s">
        <v>22</v>
      </c>
      <c r="E15" s="4">
        <v>2705545</v>
      </c>
      <c r="F15" s="5">
        <f>100*E15/E7</f>
        <v>24.822269815924667</v>
      </c>
      <c r="G15" s="7">
        <f>100-F15</f>
        <v>75.17773018407533</v>
      </c>
      <c r="H15" s="4"/>
      <c r="I15" s="4"/>
    </row>
    <row r="16" spans="3:9" x14ac:dyDescent="0.4">
      <c r="C16" s="4"/>
      <c r="D16" s="1" t="s">
        <v>23</v>
      </c>
      <c r="E16" s="4">
        <v>32725247</v>
      </c>
      <c r="F16" s="5">
        <f t="shared" ref="F16:F19" si="0">100*E16/E8</f>
        <v>41.224369264667487</v>
      </c>
      <c r="G16" s="7">
        <f t="shared" ref="G16:G19" si="1">100-F16</f>
        <v>58.775630735332513</v>
      </c>
      <c r="H16" s="4"/>
      <c r="I16" s="4"/>
    </row>
    <row r="17" spans="3:9" x14ac:dyDescent="0.4">
      <c r="C17" s="4"/>
      <c r="D17" s="1" t="s">
        <v>24</v>
      </c>
      <c r="E17" s="4">
        <v>7857740</v>
      </c>
      <c r="F17" s="5">
        <f t="shared" si="0"/>
        <v>7.6001217142990898</v>
      </c>
      <c r="G17" s="7">
        <f t="shared" si="1"/>
        <v>92.399878285700908</v>
      </c>
      <c r="H17" s="4"/>
      <c r="I17" s="4"/>
    </row>
    <row r="18" spans="3:9" x14ac:dyDescent="0.4">
      <c r="C18" s="4"/>
      <c r="D18" s="1" t="s">
        <v>25</v>
      </c>
      <c r="E18" s="4">
        <v>18793720</v>
      </c>
      <c r="F18" s="5">
        <f t="shared" si="0"/>
        <v>17.213405443745014</v>
      </c>
      <c r="G18" s="7">
        <f t="shared" si="1"/>
        <v>82.786594556254983</v>
      </c>
      <c r="H18" s="4"/>
      <c r="I18" s="4"/>
    </row>
    <row r="19" spans="3:9" x14ac:dyDescent="0.4">
      <c r="C19" s="4"/>
      <c r="D19" s="1" t="s">
        <v>26</v>
      </c>
      <c r="E19" s="4">
        <v>1413296</v>
      </c>
      <c r="F19" s="5">
        <f t="shared" si="0"/>
        <v>21.597640008362173</v>
      </c>
      <c r="G19" s="7">
        <f t="shared" si="1"/>
        <v>78.402359991637823</v>
      </c>
      <c r="H19" s="4"/>
      <c r="I19" s="4"/>
    </row>
    <row r="20" spans="3:9" x14ac:dyDescent="0.4">
      <c r="C20" s="4"/>
      <c r="D20" s="4"/>
      <c r="E20" s="4"/>
      <c r="F20" s="4"/>
      <c r="G20" s="4"/>
      <c r="H20" s="4"/>
      <c r="I20" s="4"/>
    </row>
    <row r="21" spans="3:9" ht="20.5" x14ac:dyDescent="0.4">
      <c r="C21" s="4"/>
      <c r="D21" s="3" t="s">
        <v>7</v>
      </c>
      <c r="E21" s="4" t="s">
        <v>6</v>
      </c>
      <c r="F21" s="6" t="s">
        <v>12</v>
      </c>
      <c r="G21" s="6" t="s">
        <v>13</v>
      </c>
      <c r="H21" s="4"/>
      <c r="I21" s="4"/>
    </row>
    <row r="22" spans="3:9" x14ac:dyDescent="0.4">
      <c r="C22" s="4"/>
      <c r="D22" s="1" t="s">
        <v>1</v>
      </c>
      <c r="E22" s="4">
        <v>620733</v>
      </c>
      <c r="F22" s="5">
        <f>100*E22/E15</f>
        <v>22.942993001410066</v>
      </c>
      <c r="G22" s="5">
        <f>100*(E22/(E22+E29))</f>
        <v>44.739931888210172</v>
      </c>
      <c r="H22" s="5">
        <v>55.260068111789828</v>
      </c>
      <c r="I22" s="4"/>
    </row>
    <row r="23" spans="3:9" x14ac:dyDescent="0.4">
      <c r="C23" s="4"/>
      <c r="D23" s="1" t="s">
        <v>2</v>
      </c>
      <c r="E23" s="4">
        <v>7322917</v>
      </c>
      <c r="F23" s="5">
        <f t="shared" ref="F23:F26" si="2">100*E23/E16</f>
        <v>22.376964794184747</v>
      </c>
      <c r="G23" s="5">
        <f t="shared" ref="G23:G26" si="3">100*(E23/(E23+E30))</f>
        <v>39.704808240085434</v>
      </c>
      <c r="H23" s="5">
        <v>60.295191759914566</v>
      </c>
      <c r="I23" s="4"/>
    </row>
    <row r="24" spans="3:9" x14ac:dyDescent="0.4">
      <c r="C24" s="4"/>
      <c r="D24" s="1" t="s">
        <v>3</v>
      </c>
      <c r="E24" s="4">
        <v>0</v>
      </c>
      <c r="F24" s="5">
        <f t="shared" si="2"/>
        <v>0</v>
      </c>
      <c r="G24" s="5">
        <f t="shared" si="3"/>
        <v>0</v>
      </c>
      <c r="H24" s="5">
        <v>100</v>
      </c>
      <c r="I24" s="4"/>
    </row>
    <row r="25" spans="3:9" x14ac:dyDescent="0.4">
      <c r="C25" s="4"/>
      <c r="D25" s="1" t="s">
        <v>4</v>
      </c>
      <c r="E25" s="4">
        <v>1756920</v>
      </c>
      <c r="F25" s="5">
        <f t="shared" si="2"/>
        <v>9.3484419263456093</v>
      </c>
      <c r="G25" s="5">
        <f t="shared" si="3"/>
        <v>14.672532495042889</v>
      </c>
      <c r="H25" s="5">
        <v>85.327467504957113</v>
      </c>
      <c r="I25" s="4"/>
    </row>
    <row r="26" spans="3:9" x14ac:dyDescent="0.4">
      <c r="C26" s="4"/>
      <c r="D26" s="1" t="s">
        <v>5</v>
      </c>
      <c r="E26" s="4">
        <v>0</v>
      </c>
      <c r="F26" s="5">
        <f t="shared" si="2"/>
        <v>0</v>
      </c>
      <c r="G26" s="5">
        <f t="shared" si="3"/>
        <v>0</v>
      </c>
      <c r="H26" s="5">
        <v>100</v>
      </c>
      <c r="I26" s="4"/>
    </row>
    <row r="27" spans="3:9" x14ac:dyDescent="0.4">
      <c r="C27" s="4"/>
      <c r="D27" s="4"/>
      <c r="E27" s="4"/>
      <c r="F27" s="4"/>
      <c r="G27" s="4"/>
      <c r="H27" s="4"/>
      <c r="I27" s="4"/>
    </row>
    <row r="28" spans="3:9" ht="20.5" x14ac:dyDescent="0.4">
      <c r="C28" s="4"/>
      <c r="D28" s="3" t="s">
        <v>8</v>
      </c>
      <c r="E28" s="4" t="s">
        <v>6</v>
      </c>
      <c r="F28" s="6" t="s">
        <v>21</v>
      </c>
      <c r="G28" s="6" t="s">
        <v>13</v>
      </c>
      <c r="H28" s="4"/>
      <c r="I28" s="4"/>
    </row>
    <row r="29" spans="3:9" x14ac:dyDescent="0.4">
      <c r="C29" s="4"/>
      <c r="D29" s="1" t="s">
        <v>16</v>
      </c>
      <c r="E29" s="4">
        <v>766692</v>
      </c>
      <c r="F29" s="5">
        <f>100*E29/(E7-E15)</f>
        <v>9.3566083887195735</v>
      </c>
      <c r="G29" s="5">
        <f>100*E29/(E22+E29)</f>
        <v>55.260068111789828</v>
      </c>
      <c r="H29" s="4"/>
      <c r="I29" s="4"/>
    </row>
    <row r="30" spans="3:9" x14ac:dyDescent="0.4">
      <c r="C30" s="4"/>
      <c r="D30" s="1" t="s">
        <v>17</v>
      </c>
      <c r="E30" s="4">
        <v>11120484</v>
      </c>
      <c r="F30" s="5">
        <f t="shared" ref="F30:F33" si="4">100*E30/(E8-E16)</f>
        <v>23.834029783953493</v>
      </c>
      <c r="G30" s="5">
        <f t="shared" ref="G30:G33" si="5">100*E30/(E23+E30)</f>
        <v>60.295191759914566</v>
      </c>
      <c r="H30" s="4"/>
      <c r="I30" s="4"/>
    </row>
    <row r="31" spans="3:9" x14ac:dyDescent="0.4">
      <c r="C31" s="4"/>
      <c r="D31" s="1" t="s">
        <v>18</v>
      </c>
      <c r="E31" s="4">
        <v>43921864</v>
      </c>
      <c r="F31" s="5">
        <f t="shared" si="4"/>
        <v>45.976113533570768</v>
      </c>
      <c r="G31" s="5">
        <f t="shared" si="5"/>
        <v>100</v>
      </c>
      <c r="H31" s="4"/>
      <c r="I31" s="4"/>
    </row>
    <row r="32" spans="3:9" x14ac:dyDescent="0.4">
      <c r="C32" s="4"/>
      <c r="D32" s="1" t="s">
        <v>19</v>
      </c>
      <c r="E32" s="4">
        <v>10217291</v>
      </c>
      <c r="F32" s="5">
        <f t="shared" si="4"/>
        <v>11.303938619491742</v>
      </c>
      <c r="G32" s="5">
        <f t="shared" si="5"/>
        <v>85.327467504957113</v>
      </c>
      <c r="H32" s="4"/>
      <c r="I32" s="4"/>
    </row>
    <row r="33" spans="3:9" x14ac:dyDescent="0.4">
      <c r="C33" s="4"/>
      <c r="D33" s="1" t="s">
        <v>20</v>
      </c>
      <c r="E33" s="4">
        <v>678195</v>
      </c>
      <c r="F33" s="5">
        <f t="shared" si="4"/>
        <v>13.219000416337261</v>
      </c>
      <c r="G33" s="5">
        <f t="shared" si="5"/>
        <v>100</v>
      </c>
      <c r="H33" s="4"/>
      <c r="I33" s="4"/>
    </row>
    <row r="34" spans="3:9" x14ac:dyDescent="0.4">
      <c r="D34" s="2"/>
    </row>
    <row r="35" spans="3:9" x14ac:dyDescent="0.4">
      <c r="D35" s="2"/>
    </row>
    <row r="36" spans="3:9" x14ac:dyDescent="0.4">
      <c r="D36" s="2"/>
      <c r="F36">
        <v>25.74</v>
      </c>
    </row>
    <row r="37" spans="3:9" x14ac:dyDescent="0.4">
      <c r="F37">
        <v>25.36</v>
      </c>
    </row>
    <row r="38" spans="3:9" x14ac:dyDescent="0.4">
      <c r="F38">
        <v>11.21</v>
      </c>
    </row>
    <row r="39" spans="3:9" x14ac:dyDescent="0.4">
      <c r="F39">
        <v>9.2100000000000009</v>
      </c>
    </row>
    <row r="40" spans="3:9" x14ac:dyDescent="0.4">
      <c r="F40">
        <v>8.07</v>
      </c>
    </row>
    <row r="41" spans="3:9" x14ac:dyDescent="0.4">
      <c r="F41">
        <f>100-F36-F37-F38-F39-F40</f>
        <v>20.410000000000004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2022-10-19T08:19:28Z</dcterms:created>
  <dcterms:modified xsi:type="dcterms:W3CDTF">2022-10-19T18:47:22Z</dcterms:modified>
</cp:coreProperties>
</file>