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Repositories\github\hslu-ige-laes\lcm\app\shiny\config\"/>
    </mc:Choice>
  </mc:AlternateContent>
  <bookViews>
    <workbookView xWindow="0" yWindow="0" windowWidth="28800" windowHeight="12300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4" i="1" l="1"/>
  <c r="M15" i="1"/>
  <c r="M16" i="1"/>
  <c r="M17" i="1"/>
  <c r="M18" i="1"/>
  <c r="M19" i="1"/>
  <c r="M20" i="1"/>
  <c r="M21" i="1"/>
  <c r="M22" i="1"/>
  <c r="M23" i="1"/>
  <c r="N14" i="1"/>
  <c r="N15" i="1"/>
  <c r="N16" i="1"/>
  <c r="N17" i="1"/>
  <c r="N18" i="1"/>
  <c r="N19" i="1"/>
  <c r="N20" i="1"/>
  <c r="N21" i="1"/>
  <c r="N22" i="1"/>
  <c r="N23" i="1"/>
  <c r="N13" i="1"/>
  <c r="M13" i="1"/>
  <c r="N3" i="1"/>
  <c r="N4" i="1"/>
  <c r="N5" i="1"/>
  <c r="N6" i="1"/>
  <c r="N7" i="1"/>
  <c r="N8" i="1"/>
  <c r="N9" i="1"/>
  <c r="N10" i="1"/>
  <c r="N11" i="1"/>
  <c r="N12" i="1"/>
  <c r="M3" i="1"/>
  <c r="M4" i="1"/>
  <c r="M5" i="1"/>
  <c r="M6" i="1"/>
  <c r="M7" i="1"/>
  <c r="M8" i="1"/>
  <c r="M9" i="1"/>
  <c r="M10" i="1"/>
  <c r="M11" i="1"/>
  <c r="M12" i="1"/>
  <c r="M2" i="1"/>
  <c r="N2" i="1"/>
  <c r="Q20" i="1" l="1"/>
  <c r="Q21" i="1"/>
  <c r="Q22" i="1"/>
  <c r="Q23" i="1"/>
  <c r="Q16" i="1"/>
  <c r="Q17" i="1"/>
  <c r="Q18" i="1"/>
  <c r="Q19" i="1"/>
  <c r="Q15" i="1"/>
  <c r="Q14" i="1"/>
  <c r="Q13" i="1"/>
  <c r="C22" i="1" l="1"/>
  <c r="C20" i="1"/>
  <c r="C18" i="1"/>
  <c r="C16" i="1"/>
  <c r="C14" i="1"/>
  <c r="C11" i="1"/>
  <c r="C9" i="1"/>
  <c r="C7" i="1"/>
  <c r="C5" i="1"/>
  <c r="C3" i="1"/>
  <c r="O18" i="1" l="1"/>
  <c r="L14" i="1"/>
  <c r="L5" i="1"/>
  <c r="L3" i="1"/>
  <c r="K3" i="1"/>
  <c r="K4" i="1"/>
  <c r="K5" i="1"/>
  <c r="K6" i="1"/>
  <c r="K7" i="1"/>
  <c r="K8" i="1"/>
  <c r="K9" i="1"/>
  <c r="K10" i="1"/>
  <c r="K11" i="1"/>
  <c r="K12" i="1"/>
  <c r="J22" i="1"/>
  <c r="J20" i="1"/>
  <c r="J18" i="1"/>
  <c r="J16" i="1"/>
  <c r="J14" i="1"/>
  <c r="J11" i="1"/>
  <c r="J9" i="1"/>
  <c r="J7" i="1"/>
  <c r="J5" i="1"/>
  <c r="J3" i="1"/>
  <c r="I14" i="1"/>
  <c r="I15" i="1"/>
  <c r="I16" i="1"/>
  <c r="I17" i="1"/>
  <c r="I18" i="1"/>
  <c r="I19" i="1"/>
  <c r="I20" i="1"/>
  <c r="I21" i="1"/>
  <c r="I22" i="1"/>
  <c r="I23" i="1"/>
  <c r="I3" i="1"/>
  <c r="I4" i="1"/>
  <c r="I5" i="1"/>
  <c r="I6" i="1"/>
  <c r="I7" i="1"/>
  <c r="I8" i="1"/>
  <c r="I9" i="1"/>
  <c r="I10" i="1"/>
  <c r="I11" i="1"/>
  <c r="I12" i="1"/>
  <c r="I13" i="1"/>
  <c r="H22" i="1"/>
  <c r="H20" i="1"/>
  <c r="H18" i="1"/>
  <c r="H16" i="1"/>
  <c r="H14" i="1"/>
  <c r="H11" i="1"/>
  <c r="H9" i="1"/>
  <c r="H7" i="1"/>
  <c r="H5" i="1"/>
  <c r="H3" i="1"/>
  <c r="K14" i="1"/>
  <c r="K15" i="1"/>
  <c r="K16" i="1"/>
  <c r="K17" i="1"/>
  <c r="K18" i="1"/>
  <c r="K19" i="1"/>
  <c r="K20" i="1"/>
  <c r="K21" i="1"/>
  <c r="K22" i="1"/>
  <c r="K23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3" i="1"/>
  <c r="K13" i="1"/>
  <c r="I2" i="1"/>
  <c r="L6" i="1"/>
  <c r="L8" i="1" s="1"/>
  <c r="L10" i="1" s="1"/>
  <c r="L12" i="1" s="1"/>
  <c r="L11" i="1" s="1"/>
  <c r="L17" i="1"/>
  <c r="L19" i="1" s="1"/>
  <c r="L21" i="1" s="1"/>
  <c r="L23" i="1" s="1"/>
  <c r="L22" i="1" s="1"/>
  <c r="K2" i="1"/>
  <c r="G4" i="1"/>
  <c r="G2" i="1"/>
  <c r="P17" i="1"/>
  <c r="P16" i="1" s="1"/>
  <c r="P19" i="1"/>
  <c r="P18" i="1" s="1"/>
  <c r="P21" i="1"/>
  <c r="P20" i="1" s="1"/>
  <c r="P23" i="1"/>
  <c r="P22" i="1" s="1"/>
  <c r="P15" i="1"/>
  <c r="P14" i="1" s="1"/>
  <c r="O17" i="1"/>
  <c r="O16" i="1" s="1"/>
  <c r="O19" i="1"/>
  <c r="O21" i="1"/>
  <c r="O20" i="1" s="1"/>
  <c r="O23" i="1"/>
  <c r="O22" i="1" s="1"/>
  <c r="O15" i="1"/>
  <c r="O14" i="1" s="1"/>
  <c r="O6" i="1"/>
  <c r="O5" i="1" s="1"/>
  <c r="O8" i="1"/>
  <c r="O7" i="1" s="1"/>
  <c r="O10" i="1"/>
  <c r="O9" i="1" s="1"/>
  <c r="O12" i="1"/>
  <c r="O11" i="1" s="1"/>
  <c r="O4" i="1"/>
  <c r="O3" i="1" s="1"/>
  <c r="L7" i="1" l="1"/>
  <c r="L16" i="1"/>
  <c r="L9" i="1"/>
  <c r="L18" i="1"/>
  <c r="L20" i="1"/>
</calcChain>
</file>

<file path=xl/sharedStrings.xml><?xml version="1.0" encoding="utf-8"?>
<sst xmlns="http://schemas.openxmlformats.org/spreadsheetml/2006/main" count="39" uniqueCount="19">
  <si>
    <t>multi</t>
  </si>
  <si>
    <t>bldgType</t>
  </si>
  <si>
    <t>occupants</t>
  </si>
  <si>
    <t>single</t>
  </si>
  <si>
    <t>electricWaterHeater</t>
  </si>
  <si>
    <t>heatPumpWaterHeater</t>
  </si>
  <si>
    <t>roomCntLoLi</t>
  </si>
  <si>
    <t>roomCntHiLi</t>
  </si>
  <si>
    <t>roomCntCorr</t>
  </si>
  <si>
    <t>cookingCorr</t>
  </si>
  <si>
    <t>baseVal</t>
  </si>
  <si>
    <t>laundryCorrVal</t>
  </si>
  <si>
    <t>dishwasherHotWaterCorr</t>
  </si>
  <si>
    <t>roomDefault</t>
  </si>
  <si>
    <t>dishwasherValue</t>
  </si>
  <si>
    <t>freezerVal</t>
  </si>
  <si>
    <t>effLightingCorr</t>
  </si>
  <si>
    <t>electricityCommonVal</t>
  </si>
  <si>
    <t>dryerCorrVal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</si>
</sst>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0" fontId="0" fillId="0" borderId="0" xfId="0" applyFill="1"/>
    <xf numFmtId="1" fontId="0" fillId="0" borderId="0" xfId="0" applyNumberFormat="1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7"/>
  <sheetViews>
    <sheetView tabSelected="1" zoomScale="85" zoomScaleNormal="85" workbookViewId="0">
      <selection activeCell="F11" sqref="F11"/>
    </sheetView>
  </sheetViews>
  <sheetFormatPr baseColWidth="10" defaultRowHeight="14.4" x14ac:dyDescent="0.3"/>
  <cols>
    <col min="4" max="4" width="12.109375" bestFit="1" customWidth="1"/>
    <col min="5" max="5" width="12.109375" customWidth="1"/>
    <col min="6" max="6" width="12" bestFit="1" customWidth="1"/>
    <col min="7" max="7" width="14.44140625" customWidth="1"/>
    <col min="8" max="8" width="16.44140625" bestFit="1" customWidth="1"/>
    <col min="9" max="9" width="23.6640625" bestFit="1" customWidth="1"/>
    <col min="10" max="10" width="12.5546875" bestFit="1" customWidth="1"/>
    <col min="11" max="12" width="14.44140625" customWidth="1"/>
    <col min="13" max="13" width="22.33203125" bestFit="1" customWidth="1"/>
    <col min="14" max="14" width="17.109375" customWidth="1"/>
    <col min="15" max="15" width="19.109375" bestFit="1" customWidth="1"/>
    <col min="16" max="16" width="21.88671875" bestFit="1" customWidth="1"/>
    <col min="17" max="17" width="20.33203125" bestFit="1" customWidth="1"/>
  </cols>
  <sheetData>
    <row r="1" spans="1:17" x14ac:dyDescent="0.3">
      <c r="A1" t="s">
        <v>1</v>
      </c>
      <c r="B1" t="s">
        <v>2</v>
      </c>
      <c r="C1" t="s">
        <v>10</v>
      </c>
      <c r="D1" t="s">
        <v>6</v>
      </c>
      <c r="E1" t="s">
        <v>13</v>
      </c>
      <c r="F1" t="s">
        <v>7</v>
      </c>
      <c r="G1" t="s">
        <v>8</v>
      </c>
      <c r="H1" t="s">
        <v>14</v>
      </c>
      <c r="I1" t="s">
        <v>12</v>
      </c>
      <c r="J1" t="s">
        <v>15</v>
      </c>
      <c r="K1" t="s">
        <v>9</v>
      </c>
      <c r="L1" t="s">
        <v>16</v>
      </c>
      <c r="M1" t="s">
        <v>11</v>
      </c>
      <c r="N1" t="s">
        <v>18</v>
      </c>
      <c r="O1" t="s">
        <v>4</v>
      </c>
      <c r="P1" t="s">
        <v>5</v>
      </c>
      <c r="Q1" t="s">
        <v>17</v>
      </c>
    </row>
    <row r="2" spans="1:17" x14ac:dyDescent="0.3">
      <c r="A2" t="s">
        <v>0</v>
      </c>
      <c r="B2">
        <v>1</v>
      </c>
      <c r="C2">
        <v>2200</v>
      </c>
      <c r="D2">
        <v>2</v>
      </c>
      <c r="E2">
        <v>3</v>
      </c>
      <c r="F2">
        <v>4</v>
      </c>
      <c r="G2" s="1">
        <f>C2*0.05</f>
        <v>110</v>
      </c>
      <c r="H2">
        <v>225</v>
      </c>
      <c r="I2">
        <f>(80+B2*85)/2</f>
        <v>82.5</v>
      </c>
      <c r="J2">
        <v>275</v>
      </c>
      <c r="K2" s="1">
        <f>50*B2</f>
        <v>50</v>
      </c>
      <c r="L2" s="1">
        <v>145</v>
      </c>
      <c r="M2" s="1">
        <f>95+B2*65</f>
        <v>160</v>
      </c>
      <c r="N2" s="1">
        <f>80+B2*85</f>
        <v>165</v>
      </c>
      <c r="O2">
        <v>1200</v>
      </c>
      <c r="P2">
        <v>0</v>
      </c>
      <c r="Q2" s="1">
        <v>400</v>
      </c>
    </row>
    <row r="3" spans="1:17" x14ac:dyDescent="0.3">
      <c r="A3" t="s">
        <v>0</v>
      </c>
      <c r="B3">
        <v>1.5</v>
      </c>
      <c r="C3">
        <f>(C4-C2)/2+C2</f>
        <v>2475</v>
      </c>
      <c r="D3">
        <v>3</v>
      </c>
      <c r="E3">
        <v>3.5</v>
      </c>
      <c r="F3">
        <v>4</v>
      </c>
      <c r="G3" s="1">
        <f>C3*0.05</f>
        <v>123.75</v>
      </c>
      <c r="H3" s="1">
        <f>H4</f>
        <v>250</v>
      </c>
      <c r="I3">
        <f t="shared" ref="I3:I12" si="0">(80+B3*85)/2</f>
        <v>103.75</v>
      </c>
      <c r="J3" s="1">
        <f>J4</f>
        <v>275</v>
      </c>
      <c r="K3" s="1">
        <f t="shared" ref="K3:K12" si="1">50*B3</f>
        <v>75</v>
      </c>
      <c r="L3" s="1">
        <f>L4</f>
        <v>200</v>
      </c>
      <c r="M3" s="1">
        <f t="shared" ref="M3:M12" si="2">95+B3*65</f>
        <v>192.5</v>
      </c>
      <c r="N3" s="1">
        <f t="shared" ref="N3:N12" si="3">80+B3*85</f>
        <v>207.5</v>
      </c>
      <c r="O3">
        <f>O4</f>
        <v>2000</v>
      </c>
      <c r="P3">
        <v>0</v>
      </c>
      <c r="Q3" s="1">
        <v>400</v>
      </c>
    </row>
    <row r="4" spans="1:17" x14ac:dyDescent="0.3">
      <c r="A4" t="s">
        <v>0</v>
      </c>
      <c r="B4">
        <v>2</v>
      </c>
      <c r="C4">
        <v>2750</v>
      </c>
      <c r="D4">
        <v>3</v>
      </c>
      <c r="E4">
        <v>3.5</v>
      </c>
      <c r="F4">
        <v>4</v>
      </c>
      <c r="G4" s="1">
        <f>C4*0.05</f>
        <v>137.5</v>
      </c>
      <c r="H4">
        <v>250</v>
      </c>
      <c r="I4">
        <f t="shared" si="0"/>
        <v>125</v>
      </c>
      <c r="J4">
        <v>275</v>
      </c>
      <c r="K4" s="1">
        <f t="shared" si="1"/>
        <v>100</v>
      </c>
      <c r="L4" s="1">
        <v>200</v>
      </c>
      <c r="M4" s="1">
        <f t="shared" si="2"/>
        <v>225</v>
      </c>
      <c r="N4" s="1">
        <f t="shared" si="3"/>
        <v>250</v>
      </c>
      <c r="O4">
        <f>$O$2+(B4-1)*800</f>
        <v>2000</v>
      </c>
      <c r="P4">
        <v>0</v>
      </c>
      <c r="Q4" s="1">
        <v>400</v>
      </c>
    </row>
    <row r="5" spans="1:17" x14ac:dyDescent="0.3">
      <c r="A5" t="s">
        <v>0</v>
      </c>
      <c r="B5">
        <v>2.5</v>
      </c>
      <c r="C5">
        <f>(C6-C4)/2+C4</f>
        <v>3025</v>
      </c>
      <c r="D5">
        <v>3</v>
      </c>
      <c r="E5">
        <v>4</v>
      </c>
      <c r="F5">
        <v>5</v>
      </c>
      <c r="G5" s="1">
        <f t="shared" ref="G5:G23" si="4">C5*0.05</f>
        <v>151.25</v>
      </c>
      <c r="H5" s="1">
        <f>H6</f>
        <v>275</v>
      </c>
      <c r="I5">
        <f t="shared" si="0"/>
        <v>146.25</v>
      </c>
      <c r="J5" s="1">
        <f>J6</f>
        <v>325</v>
      </c>
      <c r="K5" s="1">
        <f t="shared" si="1"/>
        <v>125</v>
      </c>
      <c r="L5" s="1">
        <f>L6</f>
        <v>255</v>
      </c>
      <c r="M5" s="1">
        <f t="shared" si="2"/>
        <v>257.5</v>
      </c>
      <c r="N5" s="1">
        <f t="shared" si="3"/>
        <v>292.5</v>
      </c>
      <c r="O5">
        <f>O6</f>
        <v>2800</v>
      </c>
      <c r="P5">
        <v>0</v>
      </c>
      <c r="Q5" s="1">
        <v>400</v>
      </c>
    </row>
    <row r="6" spans="1:17" s="2" customFormat="1" x14ac:dyDescent="0.3">
      <c r="A6" s="2" t="s">
        <v>0</v>
      </c>
      <c r="B6" s="2">
        <v>3</v>
      </c>
      <c r="C6" s="2">
        <v>3300</v>
      </c>
      <c r="D6" s="2">
        <v>3</v>
      </c>
      <c r="E6" s="2">
        <v>4</v>
      </c>
      <c r="F6" s="2">
        <v>5</v>
      </c>
      <c r="G6" s="3">
        <f t="shared" si="4"/>
        <v>165</v>
      </c>
      <c r="H6" s="2">
        <v>275</v>
      </c>
      <c r="I6" s="2">
        <f t="shared" si="0"/>
        <v>167.5</v>
      </c>
      <c r="J6" s="2">
        <v>325</v>
      </c>
      <c r="K6" s="3">
        <f t="shared" si="1"/>
        <v>150</v>
      </c>
      <c r="L6" s="3">
        <f>L4+(B6-2)*55</f>
        <v>255</v>
      </c>
      <c r="M6" s="3">
        <f t="shared" si="2"/>
        <v>290</v>
      </c>
      <c r="N6" s="3">
        <f t="shared" si="3"/>
        <v>335</v>
      </c>
      <c r="O6" s="2">
        <f>$O$2+(B6-1)*800</f>
        <v>2800</v>
      </c>
      <c r="P6" s="2">
        <v>0</v>
      </c>
      <c r="Q6" s="3">
        <v>400</v>
      </c>
    </row>
    <row r="7" spans="1:17" x14ac:dyDescent="0.3">
      <c r="A7" t="s">
        <v>0</v>
      </c>
      <c r="B7">
        <v>3.5</v>
      </c>
      <c r="C7">
        <f>(C8-C6)/2+C6</f>
        <v>3575</v>
      </c>
      <c r="D7">
        <v>4</v>
      </c>
      <c r="E7">
        <v>4.5</v>
      </c>
      <c r="F7">
        <v>5</v>
      </c>
      <c r="G7" s="1">
        <f t="shared" si="4"/>
        <v>178.75</v>
      </c>
      <c r="H7" s="1">
        <f>H8</f>
        <v>300</v>
      </c>
      <c r="I7">
        <f t="shared" si="0"/>
        <v>188.75</v>
      </c>
      <c r="J7" s="1">
        <f>J8</f>
        <v>325</v>
      </c>
      <c r="K7" s="1">
        <f t="shared" si="1"/>
        <v>175</v>
      </c>
      <c r="L7" s="1">
        <f>L8</f>
        <v>365</v>
      </c>
      <c r="M7" s="1">
        <f t="shared" si="2"/>
        <v>322.5</v>
      </c>
      <c r="N7" s="1">
        <f t="shared" si="3"/>
        <v>377.5</v>
      </c>
      <c r="O7">
        <f>O8</f>
        <v>3600</v>
      </c>
      <c r="P7">
        <v>0</v>
      </c>
      <c r="Q7" s="1">
        <v>400</v>
      </c>
    </row>
    <row r="8" spans="1:17" x14ac:dyDescent="0.3">
      <c r="A8" t="s">
        <v>0</v>
      </c>
      <c r="B8">
        <v>4</v>
      </c>
      <c r="C8">
        <v>3850</v>
      </c>
      <c r="D8">
        <v>4</v>
      </c>
      <c r="E8">
        <v>4.5</v>
      </c>
      <c r="F8">
        <v>5</v>
      </c>
      <c r="G8" s="1">
        <f t="shared" si="4"/>
        <v>192.5</v>
      </c>
      <c r="H8">
        <v>300</v>
      </c>
      <c r="I8">
        <f t="shared" si="0"/>
        <v>210</v>
      </c>
      <c r="J8">
        <v>325</v>
      </c>
      <c r="K8" s="1">
        <f t="shared" si="1"/>
        <v>200</v>
      </c>
      <c r="L8" s="1">
        <f>L6+(B8-2)*55</f>
        <v>365</v>
      </c>
      <c r="M8" s="1">
        <f t="shared" si="2"/>
        <v>355</v>
      </c>
      <c r="N8" s="1">
        <f t="shared" si="3"/>
        <v>420</v>
      </c>
      <c r="O8">
        <f>$O$2+(B8-1)*800</f>
        <v>3600</v>
      </c>
      <c r="P8">
        <v>0</v>
      </c>
      <c r="Q8" s="1">
        <v>400</v>
      </c>
    </row>
    <row r="9" spans="1:17" x14ac:dyDescent="0.3">
      <c r="A9" t="s">
        <v>0</v>
      </c>
      <c r="B9">
        <v>4.5</v>
      </c>
      <c r="C9">
        <f>(C10-C8)/2+C8</f>
        <v>4100</v>
      </c>
      <c r="D9">
        <v>4</v>
      </c>
      <c r="E9">
        <v>5</v>
      </c>
      <c r="F9">
        <v>6</v>
      </c>
      <c r="G9" s="1">
        <f t="shared" si="4"/>
        <v>205</v>
      </c>
      <c r="H9" s="1">
        <f>H10</f>
        <v>325</v>
      </c>
      <c r="I9">
        <f t="shared" si="0"/>
        <v>231.25</v>
      </c>
      <c r="J9" s="1">
        <f>J10</f>
        <v>350</v>
      </c>
      <c r="K9" s="1">
        <f t="shared" si="1"/>
        <v>225</v>
      </c>
      <c r="L9" s="1">
        <f>L10</f>
        <v>530</v>
      </c>
      <c r="M9" s="1">
        <f t="shared" si="2"/>
        <v>387.5</v>
      </c>
      <c r="N9" s="1">
        <f t="shared" si="3"/>
        <v>462.5</v>
      </c>
      <c r="O9">
        <f>O10</f>
        <v>4400</v>
      </c>
      <c r="P9">
        <v>0</v>
      </c>
      <c r="Q9" s="1">
        <v>400</v>
      </c>
    </row>
    <row r="10" spans="1:17" x14ac:dyDescent="0.3">
      <c r="A10" t="s">
        <v>0</v>
      </c>
      <c r="B10">
        <v>5</v>
      </c>
      <c r="C10">
        <v>4350</v>
      </c>
      <c r="D10">
        <v>4</v>
      </c>
      <c r="E10">
        <v>5</v>
      </c>
      <c r="F10">
        <v>6</v>
      </c>
      <c r="G10" s="1">
        <f t="shared" si="4"/>
        <v>217.5</v>
      </c>
      <c r="H10">
        <v>325</v>
      </c>
      <c r="I10">
        <f t="shared" si="0"/>
        <v>252.5</v>
      </c>
      <c r="J10">
        <v>350</v>
      </c>
      <c r="K10" s="1">
        <f t="shared" si="1"/>
        <v>250</v>
      </c>
      <c r="L10" s="1">
        <f>L8+(B10-2)*55</f>
        <v>530</v>
      </c>
      <c r="M10" s="1">
        <f t="shared" si="2"/>
        <v>420</v>
      </c>
      <c r="N10" s="1">
        <f t="shared" si="3"/>
        <v>505</v>
      </c>
      <c r="O10">
        <f>$O$2+(B10-1)*800</f>
        <v>4400</v>
      </c>
      <c r="P10">
        <v>0</v>
      </c>
      <c r="Q10" s="1">
        <v>400</v>
      </c>
    </row>
    <row r="11" spans="1:17" x14ac:dyDescent="0.3">
      <c r="A11" t="s">
        <v>0</v>
      </c>
      <c r="B11">
        <v>5.5</v>
      </c>
      <c r="C11">
        <f>(C12-C10)/2+C10</f>
        <v>4600</v>
      </c>
      <c r="D11">
        <v>5</v>
      </c>
      <c r="E11">
        <v>6</v>
      </c>
      <c r="F11">
        <v>7</v>
      </c>
      <c r="G11" s="1">
        <f t="shared" si="4"/>
        <v>230</v>
      </c>
      <c r="H11" s="1">
        <f>H12</f>
        <v>350</v>
      </c>
      <c r="I11">
        <f t="shared" si="0"/>
        <v>273.75</v>
      </c>
      <c r="J11" s="1">
        <f>J12</f>
        <v>350</v>
      </c>
      <c r="K11" s="1">
        <f t="shared" si="1"/>
        <v>275</v>
      </c>
      <c r="L11" s="1">
        <f>L12</f>
        <v>750</v>
      </c>
      <c r="M11" s="1">
        <f t="shared" si="2"/>
        <v>452.5</v>
      </c>
      <c r="N11" s="1">
        <f t="shared" si="3"/>
        <v>547.5</v>
      </c>
      <c r="O11">
        <f>O12</f>
        <v>5200</v>
      </c>
      <c r="P11">
        <v>0</v>
      </c>
      <c r="Q11" s="1">
        <v>400</v>
      </c>
    </row>
    <row r="12" spans="1:17" x14ac:dyDescent="0.3">
      <c r="A12" t="s">
        <v>0</v>
      </c>
      <c r="B12">
        <v>6</v>
      </c>
      <c r="C12">
        <v>4850</v>
      </c>
      <c r="D12">
        <v>5</v>
      </c>
      <c r="E12">
        <v>6</v>
      </c>
      <c r="F12">
        <v>7</v>
      </c>
      <c r="G12" s="1">
        <f t="shared" si="4"/>
        <v>242.5</v>
      </c>
      <c r="H12">
        <v>350</v>
      </c>
      <c r="I12">
        <f t="shared" si="0"/>
        <v>295</v>
      </c>
      <c r="J12">
        <v>350</v>
      </c>
      <c r="K12" s="1">
        <f t="shared" si="1"/>
        <v>300</v>
      </c>
      <c r="L12" s="1">
        <f>L10+(B12-2)*55</f>
        <v>750</v>
      </c>
      <c r="M12" s="1">
        <f t="shared" si="2"/>
        <v>485</v>
      </c>
      <c r="N12" s="1">
        <f t="shared" si="3"/>
        <v>590</v>
      </c>
      <c r="O12">
        <f>$O$2+(B12-1)*800</f>
        <v>5200</v>
      </c>
      <c r="P12">
        <v>0</v>
      </c>
      <c r="Q12" s="1">
        <v>400</v>
      </c>
    </row>
    <row r="13" spans="1:17" x14ac:dyDescent="0.3">
      <c r="A13" t="s">
        <v>3</v>
      </c>
      <c r="B13">
        <v>1</v>
      </c>
      <c r="C13">
        <v>2700</v>
      </c>
      <c r="D13">
        <v>3</v>
      </c>
      <c r="E13">
        <v>4</v>
      </c>
      <c r="F13">
        <v>5</v>
      </c>
      <c r="G13" s="1">
        <f t="shared" si="4"/>
        <v>135</v>
      </c>
      <c r="H13">
        <v>225</v>
      </c>
      <c r="I13" s="1">
        <f>(99+B13*88)/2</f>
        <v>93.5</v>
      </c>
      <c r="J13">
        <v>350</v>
      </c>
      <c r="K13" s="1">
        <f t="shared" ref="K13:K23" si="5">50*B13</f>
        <v>50</v>
      </c>
      <c r="L13" s="1">
        <v>225</v>
      </c>
      <c r="M13" s="1">
        <f>94+B13*78</f>
        <v>172</v>
      </c>
      <c r="N13" s="1">
        <f>99+B13*88</f>
        <v>187</v>
      </c>
      <c r="O13">
        <v>1400</v>
      </c>
      <c r="P13">
        <v>450</v>
      </c>
      <c r="Q13">
        <f>600+B13*150</f>
        <v>750</v>
      </c>
    </row>
    <row r="14" spans="1:17" x14ac:dyDescent="0.3">
      <c r="A14" t="s">
        <v>3</v>
      </c>
      <c r="B14">
        <v>1.5</v>
      </c>
      <c r="C14">
        <f>(C15-C13)/2+C13</f>
        <v>3125</v>
      </c>
      <c r="D14">
        <v>4</v>
      </c>
      <c r="E14">
        <v>5</v>
      </c>
      <c r="F14">
        <v>6</v>
      </c>
      <c r="G14" s="1">
        <f t="shared" si="4"/>
        <v>156.25</v>
      </c>
      <c r="H14" s="1">
        <f>H15</f>
        <v>250</v>
      </c>
      <c r="I14" s="1">
        <f t="shared" ref="I14:I23" si="6">(99+B14*88)/2</f>
        <v>115.5</v>
      </c>
      <c r="J14" s="1">
        <f>J15</f>
        <v>350</v>
      </c>
      <c r="K14" s="1">
        <f t="shared" si="5"/>
        <v>75</v>
      </c>
      <c r="L14" s="1">
        <f>L15</f>
        <v>275</v>
      </c>
      <c r="M14" s="1">
        <f t="shared" ref="M14:M23" si="7">94+B14*78</f>
        <v>211</v>
      </c>
      <c r="N14" s="1">
        <f t="shared" ref="N14:N23" si="8">99+B14*88</f>
        <v>231</v>
      </c>
      <c r="O14">
        <f>O15</f>
        <v>2200</v>
      </c>
      <c r="P14">
        <f>P15</f>
        <v>710</v>
      </c>
      <c r="Q14">
        <f>600+B14*150</f>
        <v>825</v>
      </c>
    </row>
    <row r="15" spans="1:17" x14ac:dyDescent="0.3">
      <c r="A15" t="s">
        <v>3</v>
      </c>
      <c r="B15">
        <v>2</v>
      </c>
      <c r="C15">
        <v>3550</v>
      </c>
      <c r="D15">
        <v>4</v>
      </c>
      <c r="E15">
        <v>5</v>
      </c>
      <c r="F15">
        <v>6</v>
      </c>
      <c r="G15" s="1">
        <f t="shared" si="4"/>
        <v>177.5</v>
      </c>
      <c r="H15">
        <v>250</v>
      </c>
      <c r="I15" s="1">
        <f t="shared" si="6"/>
        <v>137.5</v>
      </c>
      <c r="J15">
        <v>350</v>
      </c>
      <c r="K15" s="1">
        <f t="shared" si="5"/>
        <v>100</v>
      </c>
      <c r="L15" s="1">
        <v>275</v>
      </c>
      <c r="M15" s="1">
        <f t="shared" si="7"/>
        <v>250</v>
      </c>
      <c r="N15" s="1">
        <f t="shared" si="8"/>
        <v>275</v>
      </c>
      <c r="O15">
        <f>$O$13+(B15-1)*800</f>
        <v>2200</v>
      </c>
      <c r="P15">
        <f>$P$13+(B15-1)*260</f>
        <v>710</v>
      </c>
      <c r="Q15">
        <f>600+B15*150</f>
        <v>900</v>
      </c>
    </row>
    <row r="16" spans="1:17" x14ac:dyDescent="0.3">
      <c r="A16" t="s">
        <v>3</v>
      </c>
      <c r="B16">
        <v>2.5</v>
      </c>
      <c r="C16">
        <f>(C17-C15)/2+C15</f>
        <v>3975</v>
      </c>
      <c r="D16">
        <v>4</v>
      </c>
      <c r="E16">
        <v>5.5</v>
      </c>
      <c r="F16">
        <v>7</v>
      </c>
      <c r="G16" s="1">
        <f t="shared" si="4"/>
        <v>198.75</v>
      </c>
      <c r="H16" s="1">
        <f>H17</f>
        <v>275</v>
      </c>
      <c r="I16" s="1">
        <f t="shared" si="6"/>
        <v>159.5</v>
      </c>
      <c r="J16" s="1">
        <f>J17</f>
        <v>400</v>
      </c>
      <c r="K16" s="1">
        <f t="shared" si="5"/>
        <v>125</v>
      </c>
      <c r="L16" s="1">
        <f>L17</f>
        <v>330</v>
      </c>
      <c r="M16" s="1">
        <f t="shared" si="7"/>
        <v>289</v>
      </c>
      <c r="N16" s="1">
        <f t="shared" si="8"/>
        <v>319</v>
      </c>
      <c r="O16">
        <f>O17</f>
        <v>3000</v>
      </c>
      <c r="P16">
        <f>P17</f>
        <v>970</v>
      </c>
      <c r="Q16">
        <f t="shared" ref="Q16:Q19" si="9">600+B16*150</f>
        <v>975</v>
      </c>
    </row>
    <row r="17" spans="1:17" x14ac:dyDescent="0.3">
      <c r="A17" t="s">
        <v>3</v>
      </c>
      <c r="B17">
        <v>3</v>
      </c>
      <c r="C17">
        <v>4400</v>
      </c>
      <c r="D17">
        <v>4</v>
      </c>
      <c r="E17">
        <v>5.5</v>
      </c>
      <c r="F17">
        <v>7</v>
      </c>
      <c r="G17" s="1">
        <f t="shared" si="4"/>
        <v>220</v>
      </c>
      <c r="H17">
        <v>275</v>
      </c>
      <c r="I17" s="1">
        <f t="shared" si="6"/>
        <v>181.5</v>
      </c>
      <c r="J17">
        <v>400</v>
      </c>
      <c r="K17" s="1">
        <f t="shared" si="5"/>
        <v>150</v>
      </c>
      <c r="L17" s="1">
        <f>L15+(B17-2)*55</f>
        <v>330</v>
      </c>
      <c r="M17" s="1">
        <f t="shared" si="7"/>
        <v>328</v>
      </c>
      <c r="N17" s="1">
        <f t="shared" si="8"/>
        <v>363</v>
      </c>
      <c r="O17">
        <f>$O$13+(B17-1)*800</f>
        <v>3000</v>
      </c>
      <c r="P17">
        <f>$P$13+(B17-1)*260</f>
        <v>970</v>
      </c>
      <c r="Q17">
        <f t="shared" si="9"/>
        <v>1050</v>
      </c>
    </row>
    <row r="18" spans="1:17" x14ac:dyDescent="0.3">
      <c r="A18" t="s">
        <v>3</v>
      </c>
      <c r="B18">
        <v>3.5</v>
      </c>
      <c r="C18">
        <f>(C19-C17)/2+C17</f>
        <v>4800</v>
      </c>
      <c r="D18">
        <v>5</v>
      </c>
      <c r="E18">
        <v>6</v>
      </c>
      <c r="F18">
        <v>7</v>
      </c>
      <c r="G18" s="1">
        <f t="shared" si="4"/>
        <v>240</v>
      </c>
      <c r="H18" s="1">
        <f>H19</f>
        <v>300</v>
      </c>
      <c r="I18" s="1">
        <f t="shared" si="6"/>
        <v>203.5</v>
      </c>
      <c r="J18" s="1">
        <f>J19</f>
        <v>400</v>
      </c>
      <c r="K18" s="1">
        <f t="shared" si="5"/>
        <v>175</v>
      </c>
      <c r="L18" s="1">
        <f>L19</f>
        <v>440</v>
      </c>
      <c r="M18" s="1">
        <f t="shared" si="7"/>
        <v>367</v>
      </c>
      <c r="N18" s="1">
        <f t="shared" si="8"/>
        <v>407</v>
      </c>
      <c r="O18">
        <f>O19</f>
        <v>3800</v>
      </c>
      <c r="P18">
        <f>P19</f>
        <v>1230</v>
      </c>
      <c r="Q18">
        <f t="shared" si="9"/>
        <v>1125</v>
      </c>
    </row>
    <row r="19" spans="1:17" x14ac:dyDescent="0.3">
      <c r="A19" t="s">
        <v>3</v>
      </c>
      <c r="B19">
        <v>4</v>
      </c>
      <c r="C19">
        <v>5200</v>
      </c>
      <c r="D19">
        <v>5</v>
      </c>
      <c r="E19">
        <v>6</v>
      </c>
      <c r="F19">
        <v>7</v>
      </c>
      <c r="G19" s="1">
        <f t="shared" si="4"/>
        <v>260</v>
      </c>
      <c r="H19">
        <v>300</v>
      </c>
      <c r="I19" s="1">
        <f t="shared" si="6"/>
        <v>225.5</v>
      </c>
      <c r="J19">
        <v>400</v>
      </c>
      <c r="K19" s="1">
        <f t="shared" si="5"/>
        <v>200</v>
      </c>
      <c r="L19" s="1">
        <f>L17+(B19-2)*55</f>
        <v>440</v>
      </c>
      <c r="M19" s="1">
        <f t="shared" si="7"/>
        <v>406</v>
      </c>
      <c r="N19" s="1">
        <f t="shared" si="8"/>
        <v>451</v>
      </c>
      <c r="O19">
        <f>$O$13+(B19-1)*800</f>
        <v>3800</v>
      </c>
      <c r="P19">
        <f>$P$13+(B19-1)*260</f>
        <v>1230</v>
      </c>
      <c r="Q19">
        <f t="shared" si="9"/>
        <v>1200</v>
      </c>
    </row>
    <row r="20" spans="1:17" x14ac:dyDescent="0.3">
      <c r="A20" t="s">
        <v>3</v>
      </c>
      <c r="B20">
        <v>4.5</v>
      </c>
      <c r="C20">
        <f>(C21-C19)/2+C19</f>
        <v>5575</v>
      </c>
      <c r="D20">
        <v>5</v>
      </c>
      <c r="E20">
        <v>6</v>
      </c>
      <c r="F20">
        <v>7</v>
      </c>
      <c r="G20" s="1">
        <f t="shared" si="4"/>
        <v>278.75</v>
      </c>
      <c r="H20" s="1">
        <f>H21</f>
        <v>325</v>
      </c>
      <c r="I20" s="1">
        <f t="shared" si="6"/>
        <v>247.5</v>
      </c>
      <c r="J20" s="1">
        <f>J21</f>
        <v>450</v>
      </c>
      <c r="K20" s="1">
        <f t="shared" si="5"/>
        <v>225</v>
      </c>
      <c r="L20" s="1">
        <f>L21</f>
        <v>605</v>
      </c>
      <c r="M20" s="1">
        <f t="shared" si="7"/>
        <v>445</v>
      </c>
      <c r="N20" s="1">
        <f t="shared" si="8"/>
        <v>495</v>
      </c>
      <c r="O20">
        <f>O21</f>
        <v>4600</v>
      </c>
      <c r="P20">
        <f>P21</f>
        <v>1490</v>
      </c>
      <c r="Q20">
        <f>600+B20*150</f>
        <v>1275</v>
      </c>
    </row>
    <row r="21" spans="1:17" x14ac:dyDescent="0.3">
      <c r="A21" t="s">
        <v>3</v>
      </c>
      <c r="B21">
        <v>5</v>
      </c>
      <c r="C21">
        <v>5950</v>
      </c>
      <c r="D21">
        <v>5</v>
      </c>
      <c r="E21">
        <v>6</v>
      </c>
      <c r="F21">
        <v>7</v>
      </c>
      <c r="G21" s="1">
        <f t="shared" si="4"/>
        <v>297.5</v>
      </c>
      <c r="H21">
        <v>325</v>
      </c>
      <c r="I21" s="1">
        <f t="shared" si="6"/>
        <v>269.5</v>
      </c>
      <c r="J21">
        <v>450</v>
      </c>
      <c r="K21" s="1">
        <f t="shared" si="5"/>
        <v>250</v>
      </c>
      <c r="L21" s="1">
        <f>L19+(B21-2)*55</f>
        <v>605</v>
      </c>
      <c r="M21" s="1">
        <f t="shared" si="7"/>
        <v>484</v>
      </c>
      <c r="N21" s="1">
        <f t="shared" si="8"/>
        <v>539</v>
      </c>
      <c r="O21">
        <f>$O$13+(B21-1)*800</f>
        <v>4600</v>
      </c>
      <c r="P21">
        <f>$P$13+(B21-1)*260</f>
        <v>1490</v>
      </c>
      <c r="Q21">
        <f>600+B21*150</f>
        <v>1350</v>
      </c>
    </row>
    <row r="22" spans="1:17" x14ac:dyDescent="0.3">
      <c r="A22" t="s">
        <v>3</v>
      </c>
      <c r="B22">
        <v>5.5</v>
      </c>
      <c r="C22">
        <f>(C23-C21)/2+C21</f>
        <v>6325</v>
      </c>
      <c r="D22">
        <v>5</v>
      </c>
      <c r="E22">
        <v>7</v>
      </c>
      <c r="F22">
        <v>8</v>
      </c>
      <c r="G22" s="1">
        <f t="shared" si="4"/>
        <v>316.25</v>
      </c>
      <c r="H22" s="1">
        <f>H23</f>
        <v>350</v>
      </c>
      <c r="I22" s="1">
        <f t="shared" si="6"/>
        <v>291.5</v>
      </c>
      <c r="J22" s="1">
        <f>J23</f>
        <v>450</v>
      </c>
      <c r="K22" s="1">
        <f t="shared" si="5"/>
        <v>275</v>
      </c>
      <c r="L22" s="1">
        <f>L23</f>
        <v>825</v>
      </c>
      <c r="M22" s="1">
        <f t="shared" si="7"/>
        <v>523</v>
      </c>
      <c r="N22" s="1">
        <f t="shared" si="8"/>
        <v>583</v>
      </c>
      <c r="O22">
        <f>O23</f>
        <v>5400</v>
      </c>
      <c r="P22">
        <f>P23</f>
        <v>1750</v>
      </c>
      <c r="Q22">
        <f>600+B22*150</f>
        <v>1425</v>
      </c>
    </row>
    <row r="23" spans="1:17" x14ac:dyDescent="0.3">
      <c r="A23" t="s">
        <v>3</v>
      </c>
      <c r="B23">
        <v>6</v>
      </c>
      <c r="C23">
        <v>6700</v>
      </c>
      <c r="D23">
        <v>5</v>
      </c>
      <c r="E23">
        <v>7</v>
      </c>
      <c r="F23">
        <v>8</v>
      </c>
      <c r="G23" s="1">
        <f t="shared" si="4"/>
        <v>335</v>
      </c>
      <c r="H23">
        <v>350</v>
      </c>
      <c r="I23" s="1">
        <f t="shared" si="6"/>
        <v>313.5</v>
      </c>
      <c r="J23">
        <v>450</v>
      </c>
      <c r="K23" s="1">
        <f t="shared" si="5"/>
        <v>300</v>
      </c>
      <c r="L23" s="1">
        <f>L21+(B23-2)*55</f>
        <v>825</v>
      </c>
      <c r="M23" s="1">
        <f t="shared" si="7"/>
        <v>562</v>
      </c>
      <c r="N23" s="1">
        <f t="shared" si="8"/>
        <v>627</v>
      </c>
      <c r="O23">
        <f>$O$13+(B23-1)*800</f>
        <v>5400</v>
      </c>
      <c r="P23">
        <f>$P$13+(B23-1)*260</f>
        <v>1750</v>
      </c>
      <c r="Q23">
        <f t="shared" ref="Q23" si="10">600+B23*150</f>
        <v>1500</v>
      </c>
    </row>
    <row r="28" spans="1:17" x14ac:dyDescent="0.3">
      <c r="C28" s="1"/>
    </row>
    <row r="30" spans="1:17" x14ac:dyDescent="0.3">
      <c r="C30" s="1"/>
    </row>
    <row r="32" spans="1:17" x14ac:dyDescent="0.3">
      <c r="C32" s="1"/>
    </row>
    <row r="34" spans="3:3" x14ac:dyDescent="0.3">
      <c r="C34" s="1"/>
    </row>
    <row r="36" spans="3:3" x14ac:dyDescent="0.3">
      <c r="C36" s="1"/>
    </row>
    <row r="39" spans="3:3" x14ac:dyDescent="0.3">
      <c r="C39" s="1"/>
    </row>
    <row r="41" spans="3:3" x14ac:dyDescent="0.3">
      <c r="C41" s="1"/>
    </row>
    <row r="43" spans="3:3" x14ac:dyDescent="0.3">
      <c r="C43" s="1"/>
    </row>
    <row r="45" spans="3:3" x14ac:dyDescent="0.3">
      <c r="C45" s="1"/>
    </row>
    <row r="47" spans="3:3" x14ac:dyDescent="0.3">
      <c r="C47" s="1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IT Services Hochschule Luzern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marekr</dc:creator>
  <cp:lastModifiedBy>marekr</cp:lastModifiedBy>
  <dcterms:created xsi:type="dcterms:W3CDTF">2020-09-02T15:27:18Z</dcterms:created>
  <dcterms:modified xsi:type="dcterms:W3CDTF">2020-09-03T01:18:45Z</dcterms:modified>
</cp:coreProperties>
</file>