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i\8a_quarto_and_reproducible_reporting\exercises\exercise_3\"/>
    </mc:Choice>
  </mc:AlternateContent>
  <xr:revisionPtr revIDLastSave="0" documentId="13_ncr:1_{97EF4AE5-A9A7-4A79-B1D2-E9E016E93CDA}" xr6:coauthVersionLast="47" xr6:coauthVersionMax="47" xr10:uidLastSave="{00000000-0000-0000-0000-000000000000}"/>
  <bookViews>
    <workbookView xWindow="5760" yWindow="84" windowWidth="17280" windowHeight="10008" xr2:uid="{A6830548-FF69-4234-A15F-D627BC12C1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B24" i="1"/>
  <c r="F8" i="1"/>
  <c r="F9" i="1"/>
  <c r="F10" i="1"/>
  <c r="F11" i="1"/>
  <c r="F12" i="1"/>
  <c r="F13" i="1"/>
  <c r="F14" i="1"/>
  <c r="F15" i="1"/>
  <c r="F16" i="1"/>
  <c r="F17" i="1"/>
  <c r="F18" i="1"/>
  <c r="B34" i="1"/>
  <c r="B33" i="1"/>
  <c r="B32" i="1"/>
  <c r="G8" i="1"/>
  <c r="G9" i="1"/>
  <c r="G10" i="1"/>
  <c r="G11" i="1"/>
  <c r="G12" i="1"/>
  <c r="G13" i="1"/>
  <c r="G14" i="1"/>
  <c r="G15" i="1"/>
  <c r="G16" i="1"/>
  <c r="G17" i="1"/>
  <c r="G18" i="1"/>
  <c r="G7" i="1"/>
  <c r="B35" i="1" l="1"/>
  <c r="B36" i="1"/>
  <c r="B37" i="1" s="1"/>
  <c r="B29" i="1"/>
  <c r="B25" i="1"/>
  <c r="B26" i="1"/>
  <c r="B27" i="1"/>
</calcChain>
</file>

<file path=xl/sharedStrings.xml><?xml version="1.0" encoding="utf-8"?>
<sst xmlns="http://schemas.openxmlformats.org/spreadsheetml/2006/main" count="49" uniqueCount="34">
  <si>
    <t>Available Beds</t>
  </si>
  <si>
    <t>Ward</t>
  </si>
  <si>
    <t>Total Normal Bedstock</t>
  </si>
  <si>
    <t>Beds Currently Closed</t>
  </si>
  <si>
    <t>Beds In Use</t>
  </si>
  <si>
    <t>St Tudy</t>
  </si>
  <si>
    <t>Chyvarloe</t>
  </si>
  <si>
    <t>Venterdon</t>
  </si>
  <si>
    <t>Specialty</t>
  </si>
  <si>
    <t>Adult</t>
  </si>
  <si>
    <t>Older Adults</t>
  </si>
  <si>
    <t>Psychiatric Intensive Care</t>
  </si>
  <si>
    <t>By Ward</t>
  </si>
  <si>
    <t>Total Beds</t>
  </si>
  <si>
    <t>Beds Closed</t>
  </si>
  <si>
    <t>Beds in Use</t>
  </si>
  <si>
    <t>Beds Available</t>
  </si>
  <si>
    <t>Alert Level</t>
  </si>
  <si>
    <t>Occupancy (%)</t>
  </si>
  <si>
    <t>Learning Disability</t>
  </si>
  <si>
    <t>Grand Total</t>
  </si>
  <si>
    <t xml:space="preserve">Nanswhyden </t>
  </si>
  <si>
    <t xml:space="preserve">Marazanvose </t>
  </si>
  <si>
    <t xml:space="preserve">Tehidy </t>
  </si>
  <si>
    <t xml:space="preserve">Berepper </t>
  </si>
  <si>
    <t xml:space="preserve">Penjerrick </t>
  </si>
  <si>
    <t xml:space="preserve">Lamorran </t>
  </si>
  <si>
    <t xml:space="preserve">Cardinham </t>
  </si>
  <si>
    <t xml:space="preserve">Wenford </t>
  </si>
  <si>
    <t xml:space="preserve">Scorrier </t>
  </si>
  <si>
    <t>HSMA Hospitals Trust: Mental Health Bedstock Report</t>
  </si>
  <si>
    <t>85% +</t>
  </si>
  <si>
    <t>By Specialty</t>
  </si>
  <si>
    <t>Monday 30 September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</si>
</sst>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164" fontId="0" fillId="0" borderId="0" xfId="1" applyNumberFormat="1" applyFont="1"/>
    <xf numFmtId="14" fontId="2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" fontId="0" fillId="0" borderId="0" xfId="0" applyNumberFormat="1"/>
    <xf numFmtId="9" fontId="1" fillId="0" borderId="0" xfId="1" applyFont="1"/>
    <xf numFmtId="14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3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E78D55-F7BC-47C2-B868-77473BCC26E3}" name="Table1" displayName="Table1" ref="A6:G18" totalsRowShown="0" headerRowDxfId="2">
  <autoFilter ref="A6:G18" xr:uid="{57E78D55-F7BC-47C2-B868-77473BCC26E3}"/>
  <tableColumns count="7">
    <tableColumn id="1" xr3:uid="{72F2AFF7-E942-4131-AD39-768DC38E710B}" name="Ward"/>
    <tableColumn id="7" xr3:uid="{E5A74317-B8FC-4A42-8D72-62AA5D448100}" name="Specialty"/>
    <tableColumn id="2" xr3:uid="{F0C70AA2-129E-41C3-8DA2-086B32F2AA03}" name="Total Normal Bedstock"/>
    <tableColumn id="3" xr3:uid="{D2F62050-8E19-4D95-B435-325F11E1B8F7}" name="Beds Currently Closed"/>
    <tableColumn id="4" xr3:uid="{041D72A3-FF6D-45A0-B1FA-CE574969074A}" name="Beds In Use"/>
    <tableColumn id="5" xr3:uid="{669921AD-2FC8-4E8E-AF81-67743628BE67}" name="Available Beds">
      <calculatedColumnFormula>C7-D7-E7</calculatedColumnFormula>
    </tableColumn>
    <tableColumn id="6" xr3:uid="{E564321C-0568-4AA2-AF9A-7EE8644780E0}" name="Occupancy (%)" dataDxfId="1" dataCellStyle="Percent">
      <calculatedColumnFormula>(E7+D7)/C7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073B-E4E5-4FF1-8CD3-39C35B191C7A}">
  <dimension ref="A1:J37"/>
  <sheetViews>
    <sheetView tabSelected="1" workbookViewId="0">
      <selection activeCell="A2" sqref="A2"/>
    </sheetView>
  </sheetViews>
  <sheetFormatPr defaultRowHeight="14.4" x14ac:dyDescent="0.3"/>
  <cols>
    <col min="1" max="2" width="23.88671875" bestFit="1" customWidth="1"/>
    <col min="3" max="3" width="22.44140625" customWidth="1"/>
    <col min="4" max="4" width="23" customWidth="1"/>
    <col min="5" max="5" width="18.88671875" customWidth="1"/>
    <col min="6" max="6" width="15.6640625" customWidth="1"/>
    <col min="7" max="7" width="16.33203125" customWidth="1"/>
    <col min="10" max="10" width="12.109375" customWidth="1"/>
  </cols>
  <sheetData>
    <row r="1" spans="1:10" x14ac:dyDescent="0.3">
      <c r="A1" s="1" t="s">
        <v>30</v>
      </c>
      <c r="B1" s="1"/>
    </row>
    <row r="2" spans="1:10" x14ac:dyDescent="0.3">
      <c r="A2" s="6" t="s">
        <v>33</v>
      </c>
      <c r="B2" s="2"/>
    </row>
    <row r="3" spans="1:10" x14ac:dyDescent="0.3">
      <c r="A3" s="5"/>
      <c r="B3" s="2"/>
    </row>
    <row r="4" spans="1:10" x14ac:dyDescent="0.3">
      <c r="A4" s="1" t="s">
        <v>12</v>
      </c>
    </row>
    <row r="6" spans="1:10" x14ac:dyDescent="0.3">
      <c r="A6" s="1" t="s">
        <v>1</v>
      </c>
      <c r="B6" s="1" t="s">
        <v>8</v>
      </c>
      <c r="C6" s="1" t="s">
        <v>2</v>
      </c>
      <c r="D6" s="1" t="s">
        <v>3</v>
      </c>
      <c r="E6" s="1" t="s">
        <v>4</v>
      </c>
      <c r="F6" s="1" t="s">
        <v>0</v>
      </c>
      <c r="G6" s="1" t="s">
        <v>18</v>
      </c>
      <c r="I6" s="3"/>
      <c r="J6" s="1" t="s">
        <v>31</v>
      </c>
    </row>
    <row r="7" spans="1:10" x14ac:dyDescent="0.3">
      <c r="A7" t="s">
        <v>28</v>
      </c>
      <c r="B7" t="s">
        <v>9</v>
      </c>
      <c r="C7">
        <v>15</v>
      </c>
      <c r="D7">
        <v>0</v>
      </c>
      <c r="E7">
        <v>15</v>
      </c>
      <c r="F7">
        <f>C7-D7-E7</f>
        <v>0</v>
      </c>
      <c r="G7" s="4">
        <f>(E7+D7)/C7</f>
        <v>1</v>
      </c>
      <c r="J7" s="1"/>
    </row>
    <row r="8" spans="1:10" x14ac:dyDescent="0.3">
      <c r="A8" t="s">
        <v>5</v>
      </c>
      <c r="B8" t="s">
        <v>9</v>
      </c>
      <c r="C8">
        <v>14</v>
      </c>
      <c r="D8">
        <v>0</v>
      </c>
      <c r="E8">
        <v>12</v>
      </c>
      <c r="F8">
        <f t="shared" ref="F8:F18" si="0">C8-D8-E8</f>
        <v>2</v>
      </c>
      <c r="G8" s="4">
        <f t="shared" ref="G8:G18" si="1">(E8+D8)/C8</f>
        <v>0.8571428571428571</v>
      </c>
      <c r="J8" s="1"/>
    </row>
    <row r="9" spans="1:10" x14ac:dyDescent="0.3">
      <c r="A9" t="s">
        <v>27</v>
      </c>
      <c r="B9" t="s">
        <v>10</v>
      </c>
      <c r="C9">
        <v>22</v>
      </c>
      <c r="D9">
        <v>2</v>
      </c>
      <c r="E9">
        <v>16</v>
      </c>
      <c r="F9">
        <f t="shared" si="0"/>
        <v>4</v>
      </c>
      <c r="G9" s="4">
        <f t="shared" si="1"/>
        <v>0.81818181818181823</v>
      </c>
    </row>
    <row r="10" spans="1:10" x14ac:dyDescent="0.3">
      <c r="A10" t="s">
        <v>26</v>
      </c>
      <c r="B10" t="s">
        <v>11</v>
      </c>
      <c r="C10">
        <v>12</v>
      </c>
      <c r="D10">
        <v>0</v>
      </c>
      <c r="E10">
        <v>4</v>
      </c>
      <c r="F10">
        <f t="shared" si="0"/>
        <v>8</v>
      </c>
      <c r="G10" s="4">
        <f t="shared" si="1"/>
        <v>0.33333333333333331</v>
      </c>
    </row>
    <row r="11" spans="1:10" x14ac:dyDescent="0.3">
      <c r="A11" t="s">
        <v>25</v>
      </c>
      <c r="B11" t="s">
        <v>19</v>
      </c>
      <c r="C11">
        <v>8</v>
      </c>
      <c r="D11">
        <v>1</v>
      </c>
      <c r="E11">
        <v>7</v>
      </c>
      <c r="F11">
        <f t="shared" si="0"/>
        <v>0</v>
      </c>
      <c r="G11" s="4">
        <f t="shared" si="1"/>
        <v>1</v>
      </c>
    </row>
    <row r="12" spans="1:10" x14ac:dyDescent="0.3">
      <c r="A12" t="s">
        <v>24</v>
      </c>
      <c r="B12" t="s">
        <v>9</v>
      </c>
      <c r="C12">
        <v>16</v>
      </c>
      <c r="D12">
        <v>0</v>
      </c>
      <c r="E12">
        <v>17</v>
      </c>
      <c r="F12">
        <f t="shared" si="0"/>
        <v>-1</v>
      </c>
      <c r="G12" s="4">
        <f t="shared" si="1"/>
        <v>1.0625</v>
      </c>
    </row>
    <row r="13" spans="1:10" x14ac:dyDescent="0.3">
      <c r="A13" t="s">
        <v>6</v>
      </c>
      <c r="B13" t="s">
        <v>10</v>
      </c>
      <c r="C13">
        <v>17</v>
      </c>
      <c r="D13">
        <v>1</v>
      </c>
      <c r="E13">
        <v>14</v>
      </c>
      <c r="F13">
        <f t="shared" si="0"/>
        <v>2</v>
      </c>
      <c r="G13" s="4">
        <f t="shared" si="1"/>
        <v>0.88235294117647056</v>
      </c>
    </row>
    <row r="14" spans="1:10" x14ac:dyDescent="0.3">
      <c r="A14" t="s">
        <v>23</v>
      </c>
      <c r="B14" t="s">
        <v>9</v>
      </c>
      <c r="C14">
        <v>13</v>
      </c>
      <c r="D14">
        <v>2</v>
      </c>
      <c r="E14">
        <v>5</v>
      </c>
      <c r="F14">
        <f t="shared" si="0"/>
        <v>6</v>
      </c>
      <c r="G14" s="4">
        <f t="shared" si="1"/>
        <v>0.53846153846153844</v>
      </c>
    </row>
    <row r="15" spans="1:10" x14ac:dyDescent="0.3">
      <c r="A15" t="s">
        <v>29</v>
      </c>
      <c r="B15" t="s">
        <v>9</v>
      </c>
      <c r="C15">
        <v>7</v>
      </c>
      <c r="D15">
        <v>0</v>
      </c>
      <c r="E15">
        <v>9</v>
      </c>
      <c r="F15">
        <f t="shared" si="0"/>
        <v>-2</v>
      </c>
      <c r="G15" s="4">
        <f t="shared" si="1"/>
        <v>1.2857142857142858</v>
      </c>
    </row>
    <row r="16" spans="1:10" x14ac:dyDescent="0.3">
      <c r="A16" t="s">
        <v>22</v>
      </c>
      <c r="B16" t="s">
        <v>9</v>
      </c>
      <c r="C16">
        <v>19</v>
      </c>
      <c r="D16">
        <v>5</v>
      </c>
      <c r="E16">
        <v>13</v>
      </c>
      <c r="F16">
        <f t="shared" si="0"/>
        <v>1</v>
      </c>
      <c r="G16" s="4">
        <f t="shared" si="1"/>
        <v>0.94736842105263153</v>
      </c>
    </row>
    <row r="17" spans="1:7" x14ac:dyDescent="0.3">
      <c r="A17" t="s">
        <v>21</v>
      </c>
      <c r="B17" t="s">
        <v>9</v>
      </c>
      <c r="C17">
        <v>15</v>
      </c>
      <c r="D17">
        <v>1</v>
      </c>
      <c r="E17">
        <v>12</v>
      </c>
      <c r="F17">
        <f t="shared" si="0"/>
        <v>2</v>
      </c>
      <c r="G17" s="4">
        <f t="shared" si="1"/>
        <v>0.8666666666666667</v>
      </c>
    </row>
    <row r="18" spans="1:7" x14ac:dyDescent="0.3">
      <c r="A18" t="s">
        <v>7</v>
      </c>
      <c r="B18" t="s">
        <v>11</v>
      </c>
      <c r="C18">
        <v>12</v>
      </c>
      <c r="D18">
        <v>0</v>
      </c>
      <c r="E18">
        <v>7</v>
      </c>
      <c r="F18">
        <f t="shared" si="0"/>
        <v>5</v>
      </c>
      <c r="G18" s="4">
        <f t="shared" si="1"/>
        <v>0.58333333333333337</v>
      </c>
    </row>
    <row r="21" spans="1:7" x14ac:dyDescent="0.3">
      <c r="A21" s="1" t="s">
        <v>32</v>
      </c>
    </row>
    <row r="23" spans="1:7" x14ac:dyDescent="0.3">
      <c r="A23" s="1" t="s">
        <v>8</v>
      </c>
      <c r="B23" s="1" t="s">
        <v>0</v>
      </c>
    </row>
    <row r="24" spans="1:7" x14ac:dyDescent="0.3">
      <c r="A24" t="s">
        <v>9</v>
      </c>
      <c r="B24">
        <f>SUMIF(Table1[Specialty],A24,Table1[Available Beds])</f>
        <v>8</v>
      </c>
    </row>
    <row r="25" spans="1:7" x14ac:dyDescent="0.3">
      <c r="A25" t="s">
        <v>19</v>
      </c>
      <c r="B25">
        <f>SUMIF(Table1[Specialty],A25,Table1[Available Beds])</f>
        <v>0</v>
      </c>
    </row>
    <row r="26" spans="1:7" x14ac:dyDescent="0.3">
      <c r="A26" t="s">
        <v>10</v>
      </c>
      <c r="B26">
        <f>SUMIF(Table1[Specialty],A26,Table1[Available Beds])</f>
        <v>6</v>
      </c>
    </row>
    <row r="27" spans="1:7" x14ac:dyDescent="0.3">
      <c r="A27" t="s">
        <v>11</v>
      </c>
      <c r="B27">
        <f>SUMIF(Table1[Specialty],A27,Table1[Available Beds])</f>
        <v>13</v>
      </c>
    </row>
    <row r="29" spans="1:7" x14ac:dyDescent="0.3">
      <c r="A29" s="1" t="s">
        <v>20</v>
      </c>
      <c r="B29">
        <f>SUM(B24:B27)</f>
        <v>27</v>
      </c>
    </row>
    <row r="32" spans="1:7" x14ac:dyDescent="0.3">
      <c r="A32" s="5" t="s">
        <v>13</v>
      </c>
      <c r="B32" s="7">
        <f>SUM(Table1[Total Normal Bedstock])</f>
        <v>170</v>
      </c>
    </row>
    <row r="33" spans="1:2" x14ac:dyDescent="0.3">
      <c r="A33" s="5" t="s">
        <v>14</v>
      </c>
      <c r="B33">
        <f>SUM(Table1[[#All],[Beds Currently Closed]])</f>
        <v>12</v>
      </c>
    </row>
    <row r="34" spans="1:2" x14ac:dyDescent="0.3">
      <c r="A34" s="5" t="s">
        <v>15</v>
      </c>
      <c r="B34">
        <f>SUM(Table1[[#All],[Beds In Use]])</f>
        <v>131</v>
      </c>
    </row>
    <row r="35" spans="1:2" x14ac:dyDescent="0.3">
      <c r="A35" s="5" t="s">
        <v>16</v>
      </c>
      <c r="B35" s="7">
        <f>B32-B33-B34</f>
        <v>27</v>
      </c>
    </row>
    <row r="36" spans="1:2" x14ac:dyDescent="0.3">
      <c r="A36" s="5" t="s">
        <v>18</v>
      </c>
      <c r="B36" s="8">
        <f>(B34+B33)/B32</f>
        <v>0.8411764705882353</v>
      </c>
    </row>
    <row r="37" spans="1:2" x14ac:dyDescent="0.3">
      <c r="A37" s="5" t="s">
        <v>17</v>
      </c>
      <c r="B37" s="9" t="str">
        <f>IF(B36&gt;0.95,"Crisis",IF(B36&gt;0.85,"High",IF(B36&gt;0.75,"Medium","Low")))</f>
        <v>Medium</v>
      </c>
    </row>
  </sheetData>
  <conditionalFormatting sqref="G7:G18">
    <cfRule type="cellIs" dxfId="0" priority="1" operator="greaterThan">
      <formula>0.85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 Rosser</dc:creator>
  <cp:lastModifiedBy>Sammi Rosser</cp:lastModifiedBy>
  <dcterms:created xsi:type="dcterms:W3CDTF">2024-09-25T11:13:15Z</dcterms:created>
  <dcterms:modified xsi:type="dcterms:W3CDTF">2024-09-29T18:55:39Z</dcterms:modified>
</cp:coreProperties>
</file>