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i\8a_quarto_and_reproducible_reporting\exercises\exercise_4\"/>
    </mc:Choice>
  </mc:AlternateContent>
  <xr:revisionPtr revIDLastSave="0" documentId="8_{BBD89419-60B8-4366-8F0C-CF6DD068797A}" xr6:coauthVersionLast="47" xr6:coauthVersionMax="47" xr10:uidLastSave="{00000000-0000-0000-0000-000000000000}"/>
  <bookViews>
    <workbookView xWindow="30612" yWindow="1944" windowWidth="23256" windowHeight="13896" xr2:uid="{A6830548-FF69-4234-A15F-D627BC12C1C6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  <c r="B5" i="1"/>
  <c r="B4" i="1"/>
  <c r="B7" i="1" s="1"/>
  <c r="G15" i="1"/>
  <c r="G16" i="1"/>
  <c r="G17" i="1"/>
  <c r="G18" i="1"/>
  <c r="G19" i="1"/>
  <c r="G20" i="1"/>
  <c r="G21" i="1"/>
  <c r="G22" i="1"/>
  <c r="G23" i="1"/>
  <c r="G24" i="1"/>
  <c r="G25" i="1"/>
  <c r="G14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<sst xmlns="http://schemas.openxmlformats.org/spreadsheetml/2006/main" count="51" uniqueCount="38">
  <si>
    <t>Available Beds</t>
  </si>
  <si>
    <t>Ward</t>
  </si>
  <si>
    <t>Total Normal Bedstock</t>
  </si>
  <si>
    <t>Beds Currently Closed</t>
  </si>
  <si>
    <t>Beds In Use</t>
  </si>
  <si>
    <t>St Tudy</t>
  </si>
  <si>
    <t>Chyvarloe</t>
  </si>
  <si>
    <t>Venterdon</t>
  </si>
  <si>
    <t>Below 65%</t>
  </si>
  <si>
    <t>65% - 85%</t>
  </si>
  <si>
    <t>85% - 95%</t>
  </si>
  <si>
    <t>95% +</t>
  </si>
  <si>
    <t>Specialty</t>
  </si>
  <si>
    <t>Adult</t>
  </si>
  <si>
    <t>Older Adults</t>
  </si>
  <si>
    <t>Psychiatric Intensive Care</t>
  </si>
  <si>
    <t>By Specialism</t>
  </si>
  <si>
    <t>By Ward</t>
  </si>
  <si>
    <t>Total Beds</t>
  </si>
  <si>
    <t>Beds Closed</t>
  </si>
  <si>
    <t>Beds in Use</t>
  </si>
  <si>
    <t>Beds Available</t>
  </si>
  <si>
    <t>Alert Level</t>
  </si>
  <si>
    <t>Occupancy (%)</t>
  </si>
  <si>
    <t>Learning Disability</t>
  </si>
  <si>
    <t>Row Labels</t>
  </si>
  <si>
    <t>Grand Total</t>
  </si>
  <si>
    <t>Sum of Available Beds</t>
  </si>
  <si>
    <t xml:space="preserve">Nanswhyden </t>
  </si>
  <si>
    <t xml:space="preserve">Marazanvose </t>
  </si>
  <si>
    <t xml:space="preserve">Tehidy </t>
  </si>
  <si>
    <t xml:space="preserve">Berepper </t>
  </si>
  <si>
    <t xml:space="preserve">Penjerrick </t>
  </si>
  <si>
    <t xml:space="preserve">Lamorran </t>
  </si>
  <si>
    <t xml:space="preserve">Cardinham </t>
  </si>
  <si>
    <t xml:space="preserve">Wenford </t>
  </si>
  <si>
    <t xml:space="preserve">Scorrier </t>
  </si>
  <si>
    <t>HSMA Hospitals Trust: Mental Health Bedstock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</si>
</sst>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14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1" applyNumberFormat="1" applyFont="1"/>
    <xf numFmtId="14" fontId="2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14" fontId="3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/>
    <xf numFmtId="9" fontId="1" fillId="0" borderId="0" xfId="1" applyFont="1"/>
    <xf numFmtId="14" fontId="0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13"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mi Rosser" refreshedDate="45560.524353009256" createdVersion="8" refreshedVersion="8" minRefreshableVersion="3" recordCount="12" xr:uid="{17CB7ADE-188F-49F1-B0FB-94031DB7BA29}">
  <cacheSource type="worksheet">
    <worksheetSource name="Table1"/>
  </cacheSource>
  <cacheFields count="7">
    <cacheField name="Ward" numFmtId="0">
      <sharedItems/>
    </cacheField>
    <cacheField name="Specialty" numFmtId="0">
      <sharedItems count="4">
        <s v="Adult"/>
        <s v="Older Adults"/>
        <s v="Psychiatric Intensive Care"/>
        <s v="Learning Disability"/>
      </sharedItems>
    </cacheField>
    <cacheField name="Total Normal Bedstock" numFmtId="0">
      <sharedItems containsSemiMixedTypes="0" containsString="0" containsNumber="1" containsInteger="1" minValue="7" maxValue="22"/>
    </cacheField>
    <cacheField name="Beds Currently Closed" numFmtId="0">
      <sharedItems containsSemiMixedTypes="0" containsString="0" containsNumber="1" containsInteger="1" minValue="0" maxValue="5"/>
    </cacheField>
    <cacheField name="Beds In Use" numFmtId="0">
      <sharedItems containsSemiMixedTypes="0" containsString="0" containsNumber="1" containsInteger="1" minValue="4" maxValue="17"/>
    </cacheField>
    <cacheField name="Available Beds" numFmtId="0">
      <sharedItems containsSemiMixedTypes="0" containsString="0" containsNumber="1" containsInteger="1" minValue="-2" maxValue="8"/>
    </cacheField>
    <cacheField name="Occupancy (%)" numFmtId="165">
      <sharedItems containsSemiMixedTypes="0" containsString="0" containsNumber="1" minValue="0.33333333333333331" maxValue="1.2857142857142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Wenford"/>
    <x v="0"/>
    <n v="15"/>
    <n v="0"/>
    <n v="15"/>
    <n v="0"/>
    <n v="1"/>
  </r>
  <r>
    <s v="St Tudy"/>
    <x v="0"/>
    <n v="14"/>
    <n v="0"/>
    <n v="12"/>
    <n v="2"/>
    <n v="0.8571428571428571"/>
  </r>
  <r>
    <s v="Cardinham"/>
    <x v="1"/>
    <n v="22"/>
    <n v="2"/>
    <n v="16"/>
    <n v="4"/>
    <n v="0.81818181818181823"/>
  </r>
  <r>
    <s v="Lamorran"/>
    <x v="2"/>
    <n v="12"/>
    <n v="0"/>
    <n v="4"/>
    <n v="8"/>
    <n v="0.33333333333333331"/>
  </r>
  <r>
    <s v="Penjerrick"/>
    <x v="3"/>
    <n v="8"/>
    <n v="1"/>
    <n v="7"/>
    <n v="0"/>
    <n v="1"/>
  </r>
  <r>
    <s v="Berepper"/>
    <x v="0"/>
    <n v="16"/>
    <n v="0"/>
    <n v="17"/>
    <n v="-1"/>
    <n v="1.0625"/>
  </r>
  <r>
    <s v="Chyvarloe"/>
    <x v="1"/>
    <n v="17"/>
    <n v="1"/>
    <n v="14"/>
    <n v="2"/>
    <n v="0.88235294117647056"/>
  </r>
  <r>
    <s v="Tehidy"/>
    <x v="0"/>
    <n v="13"/>
    <n v="2"/>
    <n v="5"/>
    <n v="6"/>
    <n v="0.53846153846153844"/>
  </r>
  <r>
    <s v="Scorrier"/>
    <x v="0"/>
    <n v="7"/>
    <n v="0"/>
    <n v="9"/>
    <n v="-2"/>
    <n v="1.2857142857142858"/>
  </r>
  <r>
    <s v="Marazanvose"/>
    <x v="0"/>
    <n v="19"/>
    <n v="5"/>
    <n v="13"/>
    <n v="1"/>
    <n v="0.94736842105263153"/>
  </r>
  <r>
    <s v="Nanswhyden"/>
    <x v="0"/>
    <n v="15"/>
    <n v="1"/>
    <n v="12"/>
    <n v="2"/>
    <n v="0.8666666666666667"/>
  </r>
  <r>
    <s v="Venterdon"/>
    <x v="2"/>
    <n v="12"/>
    <n v="0"/>
    <n v="7"/>
    <n v="5"/>
    <n v="0.583333333333333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EE7D2-C20E-4839-A4A3-F3C2D0428DC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B35" firstHeaderRow="1" firstDataRow="1" firstDataCol="1"/>
  <pivotFields count="7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vailable Bed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78D55-F7BC-47C2-B868-77473BCC26E3}" name="Table1" displayName="Table1" ref="A13:G25" totalsRowShown="0" headerRowDxfId="11">
  <autoFilter ref="A13:G25" xr:uid="{57E78D55-F7BC-47C2-B868-77473BCC26E3}"/>
  <tableColumns count="7">
    <tableColumn id="1" xr3:uid="{72F2AFF7-E942-4131-AD39-768DC38E710B}" name="Ward"/>
    <tableColumn id="7" xr3:uid="{E5A74317-B8FC-4A42-8D72-62AA5D448100}" name="Specialty"/>
    <tableColumn id="2" xr3:uid="{F0C70AA2-129E-41C3-8DA2-086B32F2AA03}" name="Total Normal Bedstock"/>
    <tableColumn id="3" xr3:uid="{D2F62050-8E19-4D95-B435-325F11E1B8F7}" name="Beds Currently Closed"/>
    <tableColumn id="4" xr3:uid="{041D72A3-FF6D-45A0-B1FA-CE574969074A}" name="Beds In Use"/>
    <tableColumn id="5" xr3:uid="{669921AD-2FC8-4E8E-AF81-67743628BE67}" name="Available Beds">
      <calculatedColumnFormula>C14-D14-E14</calculatedColumnFormula>
    </tableColumn>
    <tableColumn id="6" xr3:uid="{E564321C-0568-4AA2-AF9A-7EE8644780E0}" name="Occupancy (%)" dataDxfId="12" dataCellStyle="Percent">
      <calculatedColumnFormula>(E14+D14)/C14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073B-E4E5-4FF1-8CD3-39C35B191C7A}">
  <dimension ref="A1:J35"/>
  <sheetViews>
    <sheetView tabSelected="1" workbookViewId="0">
      <selection activeCell="D36" sqref="D36"/>
    </sheetView>
  </sheetViews>
  <sheetFormatPr defaultRowHeight="15" x14ac:dyDescent="0.25"/>
  <cols>
    <col min="1" max="2" width="23.85546875" bestFit="1" customWidth="1"/>
    <col min="3" max="3" width="22.42578125" customWidth="1"/>
    <col min="4" max="4" width="23" customWidth="1"/>
    <col min="5" max="5" width="18.85546875" customWidth="1"/>
    <col min="6" max="6" width="15.7109375" customWidth="1"/>
    <col min="7" max="7" width="16.28515625" customWidth="1"/>
    <col min="10" max="10" width="12.140625" customWidth="1"/>
  </cols>
  <sheetData>
    <row r="1" spans="1:10" x14ac:dyDescent="0.25">
      <c r="A1" s="1" t="s">
        <v>37</v>
      </c>
      <c r="B1" s="1"/>
    </row>
    <row r="2" spans="1:10" x14ac:dyDescent="0.25">
      <c r="A2" s="14">
        <v>45560</v>
      </c>
      <c r="B2" s="4"/>
    </row>
    <row r="3" spans="1:10" x14ac:dyDescent="0.25">
      <c r="A3" s="9"/>
      <c r="B3" s="4"/>
    </row>
    <row r="4" spans="1:10" x14ac:dyDescent="0.25">
      <c r="A4" s="9" t="s">
        <v>18</v>
      </c>
      <c r="B4" s="15">
        <f>SUM(Table1[Total Normal Bedstock])</f>
        <v>170</v>
      </c>
    </row>
    <row r="5" spans="1:10" x14ac:dyDescent="0.25">
      <c r="A5" s="9" t="s">
        <v>19</v>
      </c>
      <c r="B5" s="16">
        <f>SUM(Table1[[#All],[Beds Currently Closed]])</f>
        <v>12</v>
      </c>
    </row>
    <row r="6" spans="1:10" x14ac:dyDescent="0.25">
      <c r="A6" s="9" t="s">
        <v>20</v>
      </c>
      <c r="B6" s="16">
        <f>SUM(Table1[[#All],[Beds In Use]])</f>
        <v>131</v>
      </c>
    </row>
    <row r="7" spans="1:10" x14ac:dyDescent="0.25">
      <c r="A7" s="9" t="s">
        <v>21</v>
      </c>
      <c r="B7" s="15">
        <f>B4-B5-B6</f>
        <v>27</v>
      </c>
    </row>
    <row r="8" spans="1:10" x14ac:dyDescent="0.25">
      <c r="A8" s="9" t="s">
        <v>23</v>
      </c>
      <c r="B8" s="17">
        <f>(B6+B5)/B4</f>
        <v>0.8411764705882353</v>
      </c>
    </row>
    <row r="9" spans="1:10" x14ac:dyDescent="0.25">
      <c r="A9" s="9" t="s">
        <v>22</v>
      </c>
      <c r="B9" s="18" t="str">
        <f>IF(B8&gt;0.95,"Crisis",IF(B8&gt;0.85,"High",IF(B8&gt;0.75,"Medium","Low")))</f>
        <v>Medium</v>
      </c>
    </row>
    <row r="11" spans="1:10" x14ac:dyDescent="0.25">
      <c r="A11" s="1" t="s">
        <v>17</v>
      </c>
    </row>
    <row r="13" spans="1:10" x14ac:dyDescent="0.25">
      <c r="A13" s="2" t="s">
        <v>1</v>
      </c>
      <c r="B13" s="2" t="s">
        <v>12</v>
      </c>
      <c r="C13" s="1" t="s">
        <v>2</v>
      </c>
      <c r="D13" s="1" t="s">
        <v>3</v>
      </c>
      <c r="E13" s="1" t="s">
        <v>4</v>
      </c>
      <c r="F13" s="1" t="s">
        <v>0</v>
      </c>
      <c r="G13" s="1" t="s">
        <v>23</v>
      </c>
      <c r="I13" s="6"/>
      <c r="J13" s="1" t="s">
        <v>8</v>
      </c>
    </row>
    <row r="14" spans="1:10" x14ac:dyDescent="0.25">
      <c r="A14" s="3" t="s">
        <v>35</v>
      </c>
      <c r="B14" s="3" t="s">
        <v>13</v>
      </c>
      <c r="C14">
        <v>15</v>
      </c>
      <c r="D14">
        <v>0</v>
      </c>
      <c r="E14">
        <v>15</v>
      </c>
      <c r="F14">
        <f>C14-D14-E14</f>
        <v>0</v>
      </c>
      <c r="G14" s="8">
        <f>(E14+D14)/C14</f>
        <v>1</v>
      </c>
      <c r="I14" s="13"/>
      <c r="J14" s="1" t="s">
        <v>9</v>
      </c>
    </row>
    <row r="15" spans="1:10" x14ac:dyDescent="0.25">
      <c r="A15" t="s">
        <v>5</v>
      </c>
      <c r="B15" t="s">
        <v>13</v>
      </c>
      <c r="C15">
        <v>14</v>
      </c>
      <c r="D15">
        <v>0</v>
      </c>
      <c r="E15">
        <v>12</v>
      </c>
      <c r="F15">
        <f t="shared" ref="F15:F25" si="0">C15-D15-E15</f>
        <v>2</v>
      </c>
      <c r="G15" s="8">
        <f t="shared" ref="G15:G25" si="1">(E15+D15)/C15</f>
        <v>0.8571428571428571</v>
      </c>
      <c r="I15" s="5"/>
      <c r="J15" s="1" t="s">
        <v>10</v>
      </c>
    </row>
    <row r="16" spans="1:10" x14ac:dyDescent="0.25">
      <c r="A16" t="s">
        <v>34</v>
      </c>
      <c r="B16" t="s">
        <v>14</v>
      </c>
      <c r="C16">
        <v>22</v>
      </c>
      <c r="D16">
        <v>2</v>
      </c>
      <c r="E16">
        <v>16</v>
      </c>
      <c r="F16">
        <f t="shared" si="0"/>
        <v>4</v>
      </c>
      <c r="G16" s="8">
        <f t="shared" si="1"/>
        <v>0.81818181818181823</v>
      </c>
      <c r="I16" s="7"/>
      <c r="J16" s="1" t="s">
        <v>11</v>
      </c>
    </row>
    <row r="17" spans="1:7" x14ac:dyDescent="0.25">
      <c r="A17" t="s">
        <v>33</v>
      </c>
      <c r="B17" t="s">
        <v>15</v>
      </c>
      <c r="C17">
        <v>12</v>
      </c>
      <c r="D17">
        <v>0</v>
      </c>
      <c r="E17">
        <v>4</v>
      </c>
      <c r="F17">
        <f t="shared" si="0"/>
        <v>8</v>
      </c>
      <c r="G17" s="8">
        <f t="shared" si="1"/>
        <v>0.33333333333333331</v>
      </c>
    </row>
    <row r="18" spans="1:7" x14ac:dyDescent="0.25">
      <c r="A18" t="s">
        <v>32</v>
      </c>
      <c r="B18" t="s">
        <v>24</v>
      </c>
      <c r="C18">
        <v>8</v>
      </c>
      <c r="D18">
        <v>1</v>
      </c>
      <c r="E18">
        <v>7</v>
      </c>
      <c r="F18">
        <f t="shared" si="0"/>
        <v>0</v>
      </c>
      <c r="G18" s="8">
        <f t="shared" si="1"/>
        <v>1</v>
      </c>
    </row>
    <row r="19" spans="1:7" x14ac:dyDescent="0.25">
      <c r="A19" t="s">
        <v>31</v>
      </c>
      <c r="B19" t="s">
        <v>13</v>
      </c>
      <c r="C19">
        <v>16</v>
      </c>
      <c r="D19">
        <v>0</v>
      </c>
      <c r="E19">
        <v>17</v>
      </c>
      <c r="F19">
        <f t="shared" si="0"/>
        <v>-1</v>
      </c>
      <c r="G19" s="8">
        <f t="shared" si="1"/>
        <v>1.0625</v>
      </c>
    </row>
    <row r="20" spans="1:7" x14ac:dyDescent="0.25">
      <c r="A20" t="s">
        <v>6</v>
      </c>
      <c r="B20" t="s">
        <v>14</v>
      </c>
      <c r="C20">
        <v>17</v>
      </c>
      <c r="D20">
        <v>1</v>
      </c>
      <c r="E20">
        <v>14</v>
      </c>
      <c r="F20">
        <f t="shared" si="0"/>
        <v>2</v>
      </c>
      <c r="G20" s="8">
        <f t="shared" si="1"/>
        <v>0.88235294117647056</v>
      </c>
    </row>
    <row r="21" spans="1:7" x14ac:dyDescent="0.25">
      <c r="A21" t="s">
        <v>30</v>
      </c>
      <c r="B21" t="s">
        <v>13</v>
      </c>
      <c r="C21">
        <v>13</v>
      </c>
      <c r="D21">
        <v>2</v>
      </c>
      <c r="E21">
        <v>5</v>
      </c>
      <c r="F21">
        <f t="shared" si="0"/>
        <v>6</v>
      </c>
      <c r="G21" s="8">
        <f t="shared" si="1"/>
        <v>0.53846153846153844</v>
      </c>
    </row>
    <row r="22" spans="1:7" x14ac:dyDescent="0.25">
      <c r="A22" t="s">
        <v>36</v>
      </c>
      <c r="B22" t="s">
        <v>13</v>
      </c>
      <c r="C22">
        <v>7</v>
      </c>
      <c r="D22">
        <v>0</v>
      </c>
      <c r="E22">
        <v>9</v>
      </c>
      <c r="F22">
        <f t="shared" si="0"/>
        <v>-2</v>
      </c>
      <c r="G22" s="8">
        <f t="shared" si="1"/>
        <v>1.2857142857142858</v>
      </c>
    </row>
    <row r="23" spans="1:7" x14ac:dyDescent="0.25">
      <c r="A23" t="s">
        <v>29</v>
      </c>
      <c r="B23" t="s">
        <v>13</v>
      </c>
      <c r="C23">
        <v>19</v>
      </c>
      <c r="D23">
        <v>5</v>
      </c>
      <c r="E23">
        <v>13</v>
      </c>
      <c r="F23">
        <f t="shared" si="0"/>
        <v>1</v>
      </c>
      <c r="G23" s="8">
        <f t="shared" si="1"/>
        <v>0.94736842105263153</v>
      </c>
    </row>
    <row r="24" spans="1:7" x14ac:dyDescent="0.25">
      <c r="A24" t="s">
        <v>28</v>
      </c>
      <c r="B24" t="s">
        <v>13</v>
      </c>
      <c r="C24">
        <v>15</v>
      </c>
      <c r="D24">
        <v>1</v>
      </c>
      <c r="E24">
        <v>12</v>
      </c>
      <c r="F24">
        <f t="shared" si="0"/>
        <v>2</v>
      </c>
      <c r="G24" s="8">
        <f t="shared" si="1"/>
        <v>0.8666666666666667</v>
      </c>
    </row>
    <row r="25" spans="1:7" x14ac:dyDescent="0.25">
      <c r="A25" t="s">
        <v>7</v>
      </c>
      <c r="B25" t="s">
        <v>15</v>
      </c>
      <c r="C25">
        <v>12</v>
      </c>
      <c r="D25">
        <v>0</v>
      </c>
      <c r="E25">
        <v>7</v>
      </c>
      <c r="F25">
        <f t="shared" si="0"/>
        <v>5</v>
      </c>
      <c r="G25" s="8">
        <f t="shared" si="1"/>
        <v>0.58333333333333337</v>
      </c>
    </row>
    <row r="28" spans="1:7" x14ac:dyDescent="0.25">
      <c r="A28" s="1" t="s">
        <v>16</v>
      </c>
    </row>
    <row r="30" spans="1:7" x14ac:dyDescent="0.25">
      <c r="A30" s="10" t="s">
        <v>25</v>
      </c>
      <c r="B30" t="s">
        <v>27</v>
      </c>
    </row>
    <row r="31" spans="1:7" x14ac:dyDescent="0.25">
      <c r="A31" s="11" t="s">
        <v>13</v>
      </c>
      <c r="B31" s="12">
        <v>8</v>
      </c>
    </row>
    <row r="32" spans="1:7" x14ac:dyDescent="0.25">
      <c r="A32" s="11" t="s">
        <v>24</v>
      </c>
      <c r="B32" s="12">
        <v>0</v>
      </c>
    </row>
    <row r="33" spans="1:2" x14ac:dyDescent="0.25">
      <c r="A33" s="11" t="s">
        <v>14</v>
      </c>
      <c r="B33" s="12">
        <v>6</v>
      </c>
    </row>
    <row r="34" spans="1:2" x14ac:dyDescent="0.25">
      <c r="A34" s="11" t="s">
        <v>15</v>
      </c>
      <c r="B34" s="12">
        <v>13</v>
      </c>
    </row>
    <row r="35" spans="1:2" x14ac:dyDescent="0.25">
      <c r="A35" s="11" t="s">
        <v>26</v>
      </c>
      <c r="B35" s="12">
        <v>27</v>
      </c>
    </row>
  </sheetData>
  <conditionalFormatting sqref="G14:G25">
    <cfRule type="cellIs" dxfId="3" priority="1" operator="greaterThan">
      <formula>0.95</formula>
    </cfRule>
    <cfRule type="cellIs" dxfId="2" priority="2" operator="greaterThan">
      <formula>0.85</formula>
    </cfRule>
    <cfRule type="cellIs" dxfId="1" priority="3" operator="greaterThan">
      <formula>0.65</formula>
    </cfRule>
    <cfRule type="cellIs" dxfId="0" priority="4" operator="lessThanOrEqual">
      <formula>0.65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Rosser</dc:creator>
  <cp:lastModifiedBy>Sammi Rosser</cp:lastModifiedBy>
  <dcterms:created xsi:type="dcterms:W3CDTF">2024-09-25T11:13:15Z</dcterms:created>
  <dcterms:modified xsi:type="dcterms:W3CDTF">2024-09-25T11:46:13Z</dcterms:modified>
</cp:coreProperties>
</file>