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IFERROR(__xludf.DUMMYFUNCTION("GOOGLEFINANCE(""NASDAQ:AAPL"", ""all"", DATE(2023,1,1), DATE(2024,12,31),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IFERROR(__xludf.DUMMYFUNCTION("""COMPUTED_VALUE"""),130.28)</f>
        <v>130.28</v>
      </c>
      <c r="C2" s="2">
        <f>IFERROR(__xludf.DUMMYFUNCTION("""COMPUTED_VALUE"""),130.9)</f>
        <v>130.9</v>
      </c>
      <c r="D2" s="2">
        <f>IFERROR(__xludf.DUMMYFUNCTION("""COMPUTED_VALUE"""),124.17)</f>
        <v>124.17</v>
      </c>
      <c r="E2" s="2">
        <f>IFERROR(__xludf.DUMMYFUNCTION("""COMPUTED_VALUE"""),125.07)</f>
        <v>125.07</v>
      </c>
      <c r="F2" s="2">
        <f>IFERROR(__xludf.DUMMYFUNCTION("""COMPUTED_VALUE"""),1.12117471E8)</f>
        <v>112117471</v>
      </c>
    </row>
    <row r="3">
      <c r="A3" s="3">
        <f>IFERROR(__xludf.DUMMYFUNCTION("""COMPUTED_VALUE"""),44930.66666666667)</f>
        <v>44930.66667</v>
      </c>
      <c r="B3" s="2">
        <f>IFERROR(__xludf.DUMMYFUNCTION("""COMPUTED_VALUE"""),126.89)</f>
        <v>126.89</v>
      </c>
      <c r="C3" s="2">
        <f>IFERROR(__xludf.DUMMYFUNCTION("""COMPUTED_VALUE"""),128.66)</f>
        <v>128.66</v>
      </c>
      <c r="D3" s="2">
        <f>IFERROR(__xludf.DUMMYFUNCTION("""COMPUTED_VALUE"""),125.08)</f>
        <v>125.08</v>
      </c>
      <c r="E3" s="2">
        <f>IFERROR(__xludf.DUMMYFUNCTION("""COMPUTED_VALUE"""),126.36)</f>
        <v>126.36</v>
      </c>
      <c r="F3" s="2">
        <f>IFERROR(__xludf.DUMMYFUNCTION("""COMPUTED_VALUE"""),8.9113633E7)</f>
        <v>89113633</v>
      </c>
    </row>
    <row r="4">
      <c r="A4" s="3">
        <f>IFERROR(__xludf.DUMMYFUNCTION("""COMPUTED_VALUE"""),44931.66666666667)</f>
        <v>44931.66667</v>
      </c>
      <c r="B4" s="2">
        <f>IFERROR(__xludf.DUMMYFUNCTION("""COMPUTED_VALUE"""),127.13)</f>
        <v>127.13</v>
      </c>
      <c r="C4" s="2">
        <f>IFERROR(__xludf.DUMMYFUNCTION("""COMPUTED_VALUE"""),127.77)</f>
        <v>127.77</v>
      </c>
      <c r="D4" s="2">
        <f>IFERROR(__xludf.DUMMYFUNCTION("""COMPUTED_VALUE"""),124.76)</f>
        <v>124.76</v>
      </c>
      <c r="E4" s="2">
        <f>IFERROR(__xludf.DUMMYFUNCTION("""COMPUTED_VALUE"""),125.02)</f>
        <v>125.02</v>
      </c>
      <c r="F4" s="2">
        <f>IFERROR(__xludf.DUMMYFUNCTION("""COMPUTED_VALUE"""),8.0962708E7)</f>
        <v>80962708</v>
      </c>
    </row>
    <row r="5">
      <c r="A5" s="3">
        <f>IFERROR(__xludf.DUMMYFUNCTION("""COMPUTED_VALUE"""),44932.66666666667)</f>
        <v>44932.66667</v>
      </c>
      <c r="B5" s="2">
        <f>IFERROR(__xludf.DUMMYFUNCTION("""COMPUTED_VALUE"""),126.01)</f>
        <v>126.01</v>
      </c>
      <c r="C5" s="2">
        <f>IFERROR(__xludf.DUMMYFUNCTION("""COMPUTED_VALUE"""),130.29)</f>
        <v>130.29</v>
      </c>
      <c r="D5" s="2">
        <f>IFERROR(__xludf.DUMMYFUNCTION("""COMPUTED_VALUE"""),124.89)</f>
        <v>124.89</v>
      </c>
      <c r="E5" s="2">
        <f>IFERROR(__xludf.DUMMYFUNCTION("""COMPUTED_VALUE"""),129.62)</f>
        <v>129.62</v>
      </c>
      <c r="F5" s="2">
        <f>IFERROR(__xludf.DUMMYFUNCTION("""COMPUTED_VALUE"""),8.7754715E7)</f>
        <v>87754715</v>
      </c>
    </row>
    <row r="6">
      <c r="A6" s="3">
        <f>IFERROR(__xludf.DUMMYFUNCTION("""COMPUTED_VALUE"""),44935.66666666667)</f>
        <v>44935.66667</v>
      </c>
      <c r="B6" s="2">
        <f>IFERROR(__xludf.DUMMYFUNCTION("""COMPUTED_VALUE"""),130.47)</f>
        <v>130.47</v>
      </c>
      <c r="C6" s="2">
        <f>IFERROR(__xludf.DUMMYFUNCTION("""COMPUTED_VALUE"""),133.41)</f>
        <v>133.41</v>
      </c>
      <c r="D6" s="2">
        <f>IFERROR(__xludf.DUMMYFUNCTION("""COMPUTED_VALUE"""),129.89)</f>
        <v>129.89</v>
      </c>
      <c r="E6" s="2">
        <f>IFERROR(__xludf.DUMMYFUNCTION("""COMPUTED_VALUE"""),130.15)</f>
        <v>130.15</v>
      </c>
      <c r="F6" s="2">
        <f>IFERROR(__xludf.DUMMYFUNCTION("""COMPUTED_VALUE"""),7.0790813E7)</f>
        <v>70790813</v>
      </c>
    </row>
    <row r="7">
      <c r="A7" s="3">
        <f>IFERROR(__xludf.DUMMYFUNCTION("""COMPUTED_VALUE"""),44936.66666666667)</f>
        <v>44936.66667</v>
      </c>
      <c r="B7" s="2">
        <f>IFERROR(__xludf.DUMMYFUNCTION("""COMPUTED_VALUE"""),130.26)</f>
        <v>130.26</v>
      </c>
      <c r="C7" s="2">
        <f>IFERROR(__xludf.DUMMYFUNCTION("""COMPUTED_VALUE"""),131.26)</f>
        <v>131.26</v>
      </c>
      <c r="D7" s="2">
        <f>IFERROR(__xludf.DUMMYFUNCTION("""COMPUTED_VALUE"""),128.12)</f>
        <v>128.12</v>
      </c>
      <c r="E7" s="2">
        <f>IFERROR(__xludf.DUMMYFUNCTION("""COMPUTED_VALUE"""),130.73)</f>
        <v>130.73</v>
      </c>
      <c r="F7" s="2">
        <f>IFERROR(__xludf.DUMMYFUNCTION("""COMPUTED_VALUE"""),6.3896155E7)</f>
        <v>63896155</v>
      </c>
    </row>
    <row r="8">
      <c r="A8" s="3">
        <f>IFERROR(__xludf.DUMMYFUNCTION("""COMPUTED_VALUE"""),44937.66666666667)</f>
        <v>44937.66667</v>
      </c>
      <c r="B8" s="2">
        <f>IFERROR(__xludf.DUMMYFUNCTION("""COMPUTED_VALUE"""),131.25)</f>
        <v>131.25</v>
      </c>
      <c r="C8" s="2">
        <f>IFERROR(__xludf.DUMMYFUNCTION("""COMPUTED_VALUE"""),133.51)</f>
        <v>133.51</v>
      </c>
      <c r="D8" s="2">
        <f>IFERROR(__xludf.DUMMYFUNCTION("""COMPUTED_VALUE"""),130.46)</f>
        <v>130.46</v>
      </c>
      <c r="E8" s="2">
        <f>IFERROR(__xludf.DUMMYFUNCTION("""COMPUTED_VALUE"""),133.49)</f>
        <v>133.49</v>
      </c>
      <c r="F8" s="2">
        <f>IFERROR(__xludf.DUMMYFUNCTION("""COMPUTED_VALUE"""),6.9458949E7)</f>
        <v>69458949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IFERROR(__xludf.DUMMYFUNCTION("""COMPUTED_VALUE"""),133.88)</f>
        <v>133.88</v>
      </c>
      <c r="C9" s="2">
        <f>IFERROR(__xludf.DUMMYFUNCTION("""COMPUTED_VALUE"""),134.26)</f>
        <v>134.26</v>
      </c>
      <c r="D9" s="2">
        <f>IFERROR(__xludf.DUMMYFUNCTION("""COMPUTED_VALUE"""),131.44)</f>
        <v>131.44</v>
      </c>
      <c r="E9" s="2">
        <f>IFERROR(__xludf.DUMMYFUNCTION("""COMPUTED_VALUE"""),133.41)</f>
        <v>133.41</v>
      </c>
      <c r="F9" s="2">
        <f>IFERROR(__xludf.DUMMYFUNCTION("""COMPUTED_VALUE"""),7.1379648E7)</f>
        <v>71379648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IFERROR(__xludf.DUMMYFUNCTION("""COMPUTED_VALUE"""),132.03)</f>
        <v>132.03</v>
      </c>
      <c r="C10" s="2">
        <f>IFERROR(__xludf.DUMMYFUNCTION("""COMPUTED_VALUE"""),134.92)</f>
        <v>134.92</v>
      </c>
      <c r="D10" s="2">
        <f>IFERROR(__xludf.DUMMYFUNCTION("""COMPUTED_VALUE"""),131.66)</f>
        <v>131.66</v>
      </c>
      <c r="E10" s="2">
        <f>IFERROR(__xludf.DUMMYFUNCTION("""COMPUTED_VALUE"""),134.76)</f>
        <v>134.76</v>
      </c>
      <c r="F10" s="2">
        <f>IFERROR(__xludf.DUMMYFUNCTION("""COMPUTED_VALUE"""),5.7809719E7)</f>
        <v>57809719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IFERROR(__xludf.DUMMYFUNCTION("""COMPUTED_VALUE"""),134.83)</f>
        <v>134.83</v>
      </c>
      <c r="C11" s="2">
        <f>IFERROR(__xludf.DUMMYFUNCTION("""COMPUTED_VALUE"""),137.29)</f>
        <v>137.29</v>
      </c>
      <c r="D11" s="2">
        <f>IFERROR(__xludf.DUMMYFUNCTION("""COMPUTED_VALUE"""),134.13)</f>
        <v>134.13</v>
      </c>
      <c r="E11" s="2">
        <f>IFERROR(__xludf.DUMMYFUNCTION("""COMPUTED_VALUE"""),135.94)</f>
        <v>135.94</v>
      </c>
      <c r="F11" s="2">
        <f>IFERROR(__xludf.DUMMYFUNCTION("""COMPUTED_VALUE"""),6.3646627E7)</f>
        <v>63646627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IFERROR(__xludf.DUMMYFUNCTION("""COMPUTED_VALUE"""),136.82)</f>
        <v>136.82</v>
      </c>
      <c r="C12" s="2">
        <f>IFERROR(__xludf.DUMMYFUNCTION("""COMPUTED_VALUE"""),138.61)</f>
        <v>138.61</v>
      </c>
      <c r="D12" s="2">
        <f>IFERROR(__xludf.DUMMYFUNCTION("""COMPUTED_VALUE"""),135.03)</f>
        <v>135.03</v>
      </c>
      <c r="E12" s="2">
        <f>IFERROR(__xludf.DUMMYFUNCTION("""COMPUTED_VALUE"""),135.21)</f>
        <v>135.21</v>
      </c>
      <c r="F12" s="2">
        <f>IFERROR(__xludf.DUMMYFUNCTION("""COMPUTED_VALUE"""),6.96728E7)</f>
        <v>69672800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IFERROR(__xludf.DUMMYFUNCTION("""COMPUTED_VALUE"""),134.08)</f>
        <v>134.08</v>
      </c>
      <c r="C13" s="2">
        <f>IFERROR(__xludf.DUMMYFUNCTION("""COMPUTED_VALUE"""),136.25)</f>
        <v>136.25</v>
      </c>
      <c r="D13" s="2">
        <f>IFERROR(__xludf.DUMMYFUNCTION("""COMPUTED_VALUE"""),133.77)</f>
        <v>133.77</v>
      </c>
      <c r="E13" s="2">
        <f>IFERROR(__xludf.DUMMYFUNCTION("""COMPUTED_VALUE"""),135.27)</f>
        <v>135.27</v>
      </c>
      <c r="F13" s="2">
        <f>IFERROR(__xludf.DUMMYFUNCTION("""COMPUTED_VALUE"""),5.8280413E7)</f>
        <v>58280413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IFERROR(__xludf.DUMMYFUNCTION("""COMPUTED_VALUE"""),135.28)</f>
        <v>135.28</v>
      </c>
      <c r="C14" s="2">
        <f>IFERROR(__xludf.DUMMYFUNCTION("""COMPUTED_VALUE"""),138.02)</f>
        <v>138.02</v>
      </c>
      <c r="D14" s="2">
        <f>IFERROR(__xludf.DUMMYFUNCTION("""COMPUTED_VALUE"""),134.22)</f>
        <v>134.22</v>
      </c>
      <c r="E14" s="2">
        <f>IFERROR(__xludf.DUMMYFUNCTION("""COMPUTED_VALUE"""),137.87)</f>
        <v>137.87</v>
      </c>
      <c r="F14" s="2">
        <f>IFERROR(__xludf.DUMMYFUNCTION("""COMPUTED_VALUE"""),8.0223626E7)</f>
        <v>80223626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IFERROR(__xludf.DUMMYFUNCTION("""COMPUTED_VALUE"""),138.12)</f>
        <v>138.12</v>
      </c>
      <c r="C15" s="2">
        <f>IFERROR(__xludf.DUMMYFUNCTION("""COMPUTED_VALUE"""),143.32)</f>
        <v>143.32</v>
      </c>
      <c r="D15" s="2">
        <f>IFERROR(__xludf.DUMMYFUNCTION("""COMPUTED_VALUE"""),137.9)</f>
        <v>137.9</v>
      </c>
      <c r="E15" s="2">
        <f>IFERROR(__xludf.DUMMYFUNCTION("""COMPUTED_VALUE"""),141.11)</f>
        <v>141.11</v>
      </c>
      <c r="F15" s="2">
        <f>IFERROR(__xludf.DUMMYFUNCTION("""COMPUTED_VALUE"""),8.1760313E7)</f>
        <v>81760313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IFERROR(__xludf.DUMMYFUNCTION("""COMPUTED_VALUE"""),140.31)</f>
        <v>140.31</v>
      </c>
      <c r="C16" s="2">
        <f>IFERROR(__xludf.DUMMYFUNCTION("""COMPUTED_VALUE"""),143.16)</f>
        <v>143.16</v>
      </c>
      <c r="D16" s="2">
        <f>IFERROR(__xludf.DUMMYFUNCTION("""COMPUTED_VALUE"""),140.3)</f>
        <v>140.3</v>
      </c>
      <c r="E16" s="2">
        <f>IFERROR(__xludf.DUMMYFUNCTION("""COMPUTED_VALUE"""),142.53)</f>
        <v>142.53</v>
      </c>
      <c r="F16" s="2">
        <f>IFERROR(__xludf.DUMMYFUNCTION("""COMPUTED_VALUE"""),6.6435142E7)</f>
        <v>66435142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IFERROR(__xludf.DUMMYFUNCTION("""COMPUTED_VALUE"""),140.89)</f>
        <v>140.89</v>
      </c>
      <c r="C17" s="2">
        <f>IFERROR(__xludf.DUMMYFUNCTION("""COMPUTED_VALUE"""),142.43)</f>
        <v>142.43</v>
      </c>
      <c r="D17" s="2">
        <f>IFERROR(__xludf.DUMMYFUNCTION("""COMPUTED_VALUE"""),138.81)</f>
        <v>138.81</v>
      </c>
      <c r="E17" s="2">
        <f>IFERROR(__xludf.DUMMYFUNCTION("""COMPUTED_VALUE"""),141.86)</f>
        <v>141.86</v>
      </c>
      <c r="F17" s="2">
        <f>IFERROR(__xludf.DUMMYFUNCTION("""COMPUTED_VALUE"""),6.5799349E7)</f>
        <v>65799349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IFERROR(__xludf.DUMMYFUNCTION("""COMPUTED_VALUE"""),143.17)</f>
        <v>143.17</v>
      </c>
      <c r="C18" s="2">
        <f>IFERROR(__xludf.DUMMYFUNCTION("""COMPUTED_VALUE"""),144.25)</f>
        <v>144.25</v>
      </c>
      <c r="D18" s="2">
        <f>IFERROR(__xludf.DUMMYFUNCTION("""COMPUTED_VALUE"""),141.9)</f>
        <v>141.9</v>
      </c>
      <c r="E18" s="2">
        <f>IFERROR(__xludf.DUMMYFUNCTION("""COMPUTED_VALUE"""),143.96)</f>
        <v>143.96</v>
      </c>
      <c r="F18" s="2">
        <f>IFERROR(__xludf.DUMMYFUNCTION("""COMPUTED_VALUE"""),5.4105068E7)</f>
        <v>54105068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IFERROR(__xludf.DUMMYFUNCTION("""COMPUTED_VALUE"""),143.16)</f>
        <v>143.16</v>
      </c>
      <c r="C19" s="2">
        <f>IFERROR(__xludf.DUMMYFUNCTION("""COMPUTED_VALUE"""),147.23)</f>
        <v>147.23</v>
      </c>
      <c r="D19" s="2">
        <f>IFERROR(__xludf.DUMMYFUNCTION("""COMPUTED_VALUE"""),143.08)</f>
        <v>143.08</v>
      </c>
      <c r="E19" s="2">
        <f>IFERROR(__xludf.DUMMYFUNCTION("""COMPUTED_VALUE"""),145.93)</f>
        <v>145.93</v>
      </c>
      <c r="F19" s="2">
        <f>IFERROR(__xludf.DUMMYFUNCTION("""COMPUTED_VALUE"""),7.0555843E7)</f>
        <v>70555843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IFERROR(__xludf.DUMMYFUNCTION("""COMPUTED_VALUE"""),144.96)</f>
        <v>144.96</v>
      </c>
      <c r="C20" s="2">
        <f>IFERROR(__xludf.DUMMYFUNCTION("""COMPUTED_VALUE"""),145.55)</f>
        <v>145.55</v>
      </c>
      <c r="D20" s="2">
        <f>IFERROR(__xludf.DUMMYFUNCTION("""COMPUTED_VALUE"""),142.85)</f>
        <v>142.85</v>
      </c>
      <c r="E20" s="2">
        <f>IFERROR(__xludf.DUMMYFUNCTION("""COMPUTED_VALUE"""),143.0)</f>
        <v>143</v>
      </c>
      <c r="F20" s="2">
        <f>IFERROR(__xludf.DUMMYFUNCTION("""COMPUTED_VALUE"""),6.4015274E7)</f>
        <v>64015274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IFERROR(__xludf.DUMMYFUNCTION("""COMPUTED_VALUE"""),142.7)</f>
        <v>142.7</v>
      </c>
      <c r="C21" s="2">
        <f>IFERROR(__xludf.DUMMYFUNCTION("""COMPUTED_VALUE"""),144.34)</f>
        <v>144.34</v>
      </c>
      <c r="D21" s="2">
        <f>IFERROR(__xludf.DUMMYFUNCTION("""COMPUTED_VALUE"""),142.28)</f>
        <v>142.28</v>
      </c>
      <c r="E21" s="2">
        <f>IFERROR(__xludf.DUMMYFUNCTION("""COMPUTED_VALUE"""),144.29)</f>
        <v>144.29</v>
      </c>
      <c r="F21" s="2">
        <f>IFERROR(__xludf.DUMMYFUNCTION("""COMPUTED_VALUE"""),6.5874459E7)</f>
        <v>65874459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IFERROR(__xludf.DUMMYFUNCTION("""COMPUTED_VALUE"""),143.97)</f>
        <v>143.97</v>
      </c>
      <c r="C22" s="2">
        <f>IFERROR(__xludf.DUMMYFUNCTION("""COMPUTED_VALUE"""),146.61)</f>
        <v>146.61</v>
      </c>
      <c r="D22" s="2">
        <f>IFERROR(__xludf.DUMMYFUNCTION("""COMPUTED_VALUE"""),141.32)</f>
        <v>141.32</v>
      </c>
      <c r="E22" s="2">
        <f>IFERROR(__xludf.DUMMYFUNCTION("""COMPUTED_VALUE"""),145.43)</f>
        <v>145.43</v>
      </c>
      <c r="F22" s="2">
        <f>IFERROR(__xludf.DUMMYFUNCTION("""COMPUTED_VALUE"""),7.7663633E7)</f>
        <v>77663633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IFERROR(__xludf.DUMMYFUNCTION("""COMPUTED_VALUE"""),148.9)</f>
        <v>148.9</v>
      </c>
      <c r="C23" s="2">
        <f>IFERROR(__xludf.DUMMYFUNCTION("""COMPUTED_VALUE"""),151.18)</f>
        <v>151.18</v>
      </c>
      <c r="D23" s="2">
        <f>IFERROR(__xludf.DUMMYFUNCTION("""COMPUTED_VALUE"""),148.17)</f>
        <v>148.17</v>
      </c>
      <c r="E23" s="2">
        <f>IFERROR(__xludf.DUMMYFUNCTION("""COMPUTED_VALUE"""),150.82)</f>
        <v>150.82</v>
      </c>
      <c r="F23" s="2">
        <f>IFERROR(__xludf.DUMMYFUNCTION("""COMPUTED_VALUE"""),1.1833898E8)</f>
        <v>118338980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IFERROR(__xludf.DUMMYFUNCTION("""COMPUTED_VALUE"""),148.03)</f>
        <v>148.03</v>
      </c>
      <c r="C24" s="2">
        <f>IFERROR(__xludf.DUMMYFUNCTION("""COMPUTED_VALUE"""),157.38)</f>
        <v>157.38</v>
      </c>
      <c r="D24" s="2">
        <f>IFERROR(__xludf.DUMMYFUNCTION("""COMPUTED_VALUE"""),147.83)</f>
        <v>147.83</v>
      </c>
      <c r="E24" s="2">
        <f>IFERROR(__xludf.DUMMYFUNCTION("""COMPUTED_VALUE"""),154.5)</f>
        <v>154.5</v>
      </c>
      <c r="F24" s="2">
        <f>IFERROR(__xludf.DUMMYFUNCTION("""COMPUTED_VALUE"""),1.54357337E8)</f>
        <v>154357337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IFERROR(__xludf.DUMMYFUNCTION("""COMPUTED_VALUE"""),152.57)</f>
        <v>152.57</v>
      </c>
      <c r="C25" s="2">
        <f>IFERROR(__xludf.DUMMYFUNCTION("""COMPUTED_VALUE"""),153.1)</f>
        <v>153.1</v>
      </c>
      <c r="D25" s="2">
        <f>IFERROR(__xludf.DUMMYFUNCTION("""COMPUTED_VALUE"""),150.78)</f>
        <v>150.78</v>
      </c>
      <c r="E25" s="2">
        <f>IFERROR(__xludf.DUMMYFUNCTION("""COMPUTED_VALUE"""),151.73)</f>
        <v>151.73</v>
      </c>
      <c r="F25" s="2">
        <f>IFERROR(__xludf.DUMMYFUNCTION("""COMPUTED_VALUE"""),6.9858306E7)</f>
        <v>69858306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IFERROR(__xludf.DUMMYFUNCTION("""COMPUTED_VALUE"""),150.64)</f>
        <v>150.64</v>
      </c>
      <c r="C26" s="2">
        <f>IFERROR(__xludf.DUMMYFUNCTION("""COMPUTED_VALUE"""),155.23)</f>
        <v>155.23</v>
      </c>
      <c r="D26" s="2">
        <f>IFERROR(__xludf.DUMMYFUNCTION("""COMPUTED_VALUE"""),150.64)</f>
        <v>150.64</v>
      </c>
      <c r="E26" s="2">
        <f>IFERROR(__xludf.DUMMYFUNCTION("""COMPUTED_VALUE"""),154.65)</f>
        <v>154.65</v>
      </c>
      <c r="F26" s="2">
        <f>IFERROR(__xludf.DUMMYFUNCTION("""COMPUTED_VALUE"""),8.3322551E7)</f>
        <v>83322551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IFERROR(__xludf.DUMMYFUNCTION("""COMPUTED_VALUE"""),153.88)</f>
        <v>153.88</v>
      </c>
      <c r="C27" s="2">
        <f>IFERROR(__xludf.DUMMYFUNCTION("""COMPUTED_VALUE"""),154.58)</f>
        <v>154.58</v>
      </c>
      <c r="D27" s="2">
        <f>IFERROR(__xludf.DUMMYFUNCTION("""COMPUTED_VALUE"""),151.17)</f>
        <v>151.17</v>
      </c>
      <c r="E27" s="2">
        <f>IFERROR(__xludf.DUMMYFUNCTION("""COMPUTED_VALUE"""),151.92)</f>
        <v>151.92</v>
      </c>
      <c r="F27" s="2">
        <f>IFERROR(__xludf.DUMMYFUNCTION("""COMPUTED_VALUE"""),6.4120079E7)</f>
        <v>64120079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IFERROR(__xludf.DUMMYFUNCTION("""COMPUTED_VALUE"""),153.78)</f>
        <v>153.78</v>
      </c>
      <c r="C28" s="2">
        <f>IFERROR(__xludf.DUMMYFUNCTION("""COMPUTED_VALUE"""),154.33)</f>
        <v>154.33</v>
      </c>
      <c r="D28" s="2">
        <f>IFERROR(__xludf.DUMMYFUNCTION("""COMPUTED_VALUE"""),150.42)</f>
        <v>150.42</v>
      </c>
      <c r="E28" s="2">
        <f>IFERROR(__xludf.DUMMYFUNCTION("""COMPUTED_VALUE"""),150.87)</f>
        <v>150.87</v>
      </c>
      <c r="F28" s="2">
        <f>IFERROR(__xludf.DUMMYFUNCTION("""COMPUTED_VALUE"""),5.6007143E7)</f>
        <v>56007143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IFERROR(__xludf.DUMMYFUNCTION("""COMPUTED_VALUE"""),149.46)</f>
        <v>149.46</v>
      </c>
      <c r="C29" s="2">
        <f>IFERROR(__xludf.DUMMYFUNCTION("""COMPUTED_VALUE"""),151.34)</f>
        <v>151.34</v>
      </c>
      <c r="D29" s="2">
        <f>IFERROR(__xludf.DUMMYFUNCTION("""COMPUTED_VALUE"""),149.22)</f>
        <v>149.22</v>
      </c>
      <c r="E29" s="2">
        <f>IFERROR(__xludf.DUMMYFUNCTION("""COMPUTED_VALUE"""),151.01)</f>
        <v>151.01</v>
      </c>
      <c r="F29" s="2">
        <f>IFERROR(__xludf.DUMMYFUNCTION("""COMPUTED_VALUE"""),5.7450708E7)</f>
        <v>57450708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IFERROR(__xludf.DUMMYFUNCTION("""COMPUTED_VALUE"""),150.95)</f>
        <v>150.95</v>
      </c>
      <c r="C30" s="2">
        <f>IFERROR(__xludf.DUMMYFUNCTION("""COMPUTED_VALUE"""),154.26)</f>
        <v>154.26</v>
      </c>
      <c r="D30" s="2">
        <f>IFERROR(__xludf.DUMMYFUNCTION("""COMPUTED_VALUE"""),150.92)</f>
        <v>150.92</v>
      </c>
      <c r="E30" s="2">
        <f>IFERROR(__xludf.DUMMYFUNCTION("""COMPUTED_VALUE"""),153.85)</f>
        <v>153.85</v>
      </c>
      <c r="F30" s="2">
        <f>IFERROR(__xludf.DUMMYFUNCTION("""COMPUTED_VALUE"""),6.2199013E7)</f>
        <v>62199013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IFERROR(__xludf.DUMMYFUNCTION("""COMPUTED_VALUE"""),152.12)</f>
        <v>152.12</v>
      </c>
      <c r="C31" s="2">
        <f>IFERROR(__xludf.DUMMYFUNCTION("""COMPUTED_VALUE"""),153.77)</f>
        <v>153.77</v>
      </c>
      <c r="D31" s="2">
        <f>IFERROR(__xludf.DUMMYFUNCTION("""COMPUTED_VALUE"""),150.86)</f>
        <v>150.86</v>
      </c>
      <c r="E31" s="2">
        <f>IFERROR(__xludf.DUMMYFUNCTION("""COMPUTED_VALUE"""),153.2)</f>
        <v>153.2</v>
      </c>
      <c r="F31" s="2">
        <f>IFERROR(__xludf.DUMMYFUNCTION("""COMPUTED_VALUE"""),6.1707573E7)</f>
        <v>61707573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IFERROR(__xludf.DUMMYFUNCTION("""COMPUTED_VALUE"""),153.11)</f>
        <v>153.11</v>
      </c>
      <c r="C32" s="2">
        <f>IFERROR(__xludf.DUMMYFUNCTION("""COMPUTED_VALUE"""),155.5)</f>
        <v>155.5</v>
      </c>
      <c r="D32" s="2">
        <f>IFERROR(__xludf.DUMMYFUNCTION("""COMPUTED_VALUE"""),152.88)</f>
        <v>152.88</v>
      </c>
      <c r="E32" s="2">
        <f>IFERROR(__xludf.DUMMYFUNCTION("""COMPUTED_VALUE"""),155.33)</f>
        <v>155.33</v>
      </c>
      <c r="F32" s="2">
        <f>IFERROR(__xludf.DUMMYFUNCTION("""COMPUTED_VALUE"""),6.5669252E7)</f>
        <v>65669252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IFERROR(__xludf.DUMMYFUNCTION("""COMPUTED_VALUE"""),153.51)</f>
        <v>153.51</v>
      </c>
      <c r="C33" s="2">
        <f>IFERROR(__xludf.DUMMYFUNCTION("""COMPUTED_VALUE"""),156.33)</f>
        <v>156.33</v>
      </c>
      <c r="D33" s="2">
        <f>IFERROR(__xludf.DUMMYFUNCTION("""COMPUTED_VALUE"""),153.35)</f>
        <v>153.35</v>
      </c>
      <c r="E33" s="2">
        <f>IFERROR(__xludf.DUMMYFUNCTION("""COMPUTED_VALUE"""),153.71)</f>
        <v>153.71</v>
      </c>
      <c r="F33" s="2">
        <f>IFERROR(__xludf.DUMMYFUNCTION("""COMPUTED_VALUE"""),6.8167942E7)</f>
        <v>68167942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IFERROR(__xludf.DUMMYFUNCTION("""COMPUTED_VALUE"""),152.35)</f>
        <v>152.35</v>
      </c>
      <c r="C34" s="2">
        <f>IFERROR(__xludf.DUMMYFUNCTION("""COMPUTED_VALUE"""),153.0)</f>
        <v>153</v>
      </c>
      <c r="D34" s="2">
        <f>IFERROR(__xludf.DUMMYFUNCTION("""COMPUTED_VALUE"""),150.85)</f>
        <v>150.85</v>
      </c>
      <c r="E34" s="2">
        <f>IFERROR(__xludf.DUMMYFUNCTION("""COMPUTED_VALUE"""),152.55)</f>
        <v>152.55</v>
      </c>
      <c r="F34" s="2">
        <f>IFERROR(__xludf.DUMMYFUNCTION("""COMPUTED_VALUE"""),5.9144118E7)</f>
        <v>59144118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IFERROR(__xludf.DUMMYFUNCTION("""COMPUTED_VALUE"""),150.2)</f>
        <v>150.2</v>
      </c>
      <c r="C35" s="2">
        <f>IFERROR(__xludf.DUMMYFUNCTION("""COMPUTED_VALUE"""),151.3)</f>
        <v>151.3</v>
      </c>
      <c r="D35" s="2">
        <f>IFERROR(__xludf.DUMMYFUNCTION("""COMPUTED_VALUE"""),148.41)</f>
        <v>148.41</v>
      </c>
      <c r="E35" s="2">
        <f>IFERROR(__xludf.DUMMYFUNCTION("""COMPUTED_VALUE"""),148.48)</f>
        <v>148.48</v>
      </c>
      <c r="F35" s="2">
        <f>IFERROR(__xludf.DUMMYFUNCTION("""COMPUTED_VALUE"""),5.886723E7)</f>
        <v>58867230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IFERROR(__xludf.DUMMYFUNCTION("""COMPUTED_VALUE"""),148.87)</f>
        <v>148.87</v>
      </c>
      <c r="C36" s="2">
        <f>IFERROR(__xludf.DUMMYFUNCTION("""COMPUTED_VALUE"""),149.95)</f>
        <v>149.95</v>
      </c>
      <c r="D36" s="2">
        <f>IFERROR(__xludf.DUMMYFUNCTION("""COMPUTED_VALUE"""),147.16)</f>
        <v>147.16</v>
      </c>
      <c r="E36" s="2">
        <f>IFERROR(__xludf.DUMMYFUNCTION("""COMPUTED_VALUE"""),148.91)</f>
        <v>148.91</v>
      </c>
      <c r="F36" s="2">
        <f>IFERROR(__xludf.DUMMYFUNCTION("""COMPUTED_VALUE"""),5.1011305E7)</f>
        <v>51011305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IFERROR(__xludf.DUMMYFUNCTION("""COMPUTED_VALUE"""),150.09)</f>
        <v>150.09</v>
      </c>
      <c r="C37" s="2">
        <f>IFERROR(__xludf.DUMMYFUNCTION("""COMPUTED_VALUE"""),150.34)</f>
        <v>150.34</v>
      </c>
      <c r="D37" s="2">
        <f>IFERROR(__xludf.DUMMYFUNCTION("""COMPUTED_VALUE"""),147.24)</f>
        <v>147.24</v>
      </c>
      <c r="E37" s="2">
        <f>IFERROR(__xludf.DUMMYFUNCTION("""COMPUTED_VALUE"""),149.4)</f>
        <v>149.4</v>
      </c>
      <c r="F37" s="2">
        <f>IFERROR(__xludf.DUMMYFUNCTION("""COMPUTED_VALUE"""),4.8394249E7)</f>
        <v>48394249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IFERROR(__xludf.DUMMYFUNCTION("""COMPUTED_VALUE"""),147.11)</f>
        <v>147.11</v>
      </c>
      <c r="C38" s="2">
        <f>IFERROR(__xludf.DUMMYFUNCTION("""COMPUTED_VALUE"""),147.19)</f>
        <v>147.19</v>
      </c>
      <c r="D38" s="2">
        <f>IFERROR(__xludf.DUMMYFUNCTION("""COMPUTED_VALUE"""),145.72)</f>
        <v>145.72</v>
      </c>
      <c r="E38" s="2">
        <f>IFERROR(__xludf.DUMMYFUNCTION("""COMPUTED_VALUE"""),146.71)</f>
        <v>146.71</v>
      </c>
      <c r="F38" s="2">
        <f>IFERROR(__xludf.DUMMYFUNCTION("""COMPUTED_VALUE"""),5.5469606E7)</f>
        <v>55469606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IFERROR(__xludf.DUMMYFUNCTION("""COMPUTED_VALUE"""),147.71)</f>
        <v>147.71</v>
      </c>
      <c r="C39" s="2">
        <f>IFERROR(__xludf.DUMMYFUNCTION("""COMPUTED_VALUE"""),149.17)</f>
        <v>149.17</v>
      </c>
      <c r="D39" s="2">
        <f>IFERROR(__xludf.DUMMYFUNCTION("""COMPUTED_VALUE"""),147.45)</f>
        <v>147.45</v>
      </c>
      <c r="E39" s="2">
        <f>IFERROR(__xludf.DUMMYFUNCTION("""COMPUTED_VALUE"""),147.92)</f>
        <v>147.92</v>
      </c>
      <c r="F39" s="2">
        <f>IFERROR(__xludf.DUMMYFUNCTION("""COMPUTED_VALUE"""),4.499847E7)</f>
        <v>44998470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IFERROR(__xludf.DUMMYFUNCTION("""COMPUTED_VALUE"""),147.05)</f>
        <v>147.05</v>
      </c>
      <c r="C40" s="2">
        <f>IFERROR(__xludf.DUMMYFUNCTION("""COMPUTED_VALUE"""),149.08)</f>
        <v>149.08</v>
      </c>
      <c r="D40" s="2">
        <f>IFERROR(__xludf.DUMMYFUNCTION("""COMPUTED_VALUE"""),146.83)</f>
        <v>146.83</v>
      </c>
      <c r="E40" s="2">
        <f>IFERROR(__xludf.DUMMYFUNCTION("""COMPUTED_VALUE"""),147.41)</f>
        <v>147.41</v>
      </c>
      <c r="F40" s="2">
        <f>IFERROR(__xludf.DUMMYFUNCTION("""COMPUTED_VALUE"""),5.0546998E7)</f>
        <v>50546998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IFERROR(__xludf.DUMMYFUNCTION("""COMPUTED_VALUE"""),146.83)</f>
        <v>146.83</v>
      </c>
      <c r="C41" s="2">
        <f>IFERROR(__xludf.DUMMYFUNCTION("""COMPUTED_VALUE"""),147.23)</f>
        <v>147.23</v>
      </c>
      <c r="D41" s="2">
        <f>IFERROR(__xludf.DUMMYFUNCTION("""COMPUTED_VALUE"""),145.01)</f>
        <v>145.01</v>
      </c>
      <c r="E41" s="2">
        <f>IFERROR(__xludf.DUMMYFUNCTION("""COMPUTED_VALUE"""),145.31)</f>
        <v>145.31</v>
      </c>
      <c r="F41" s="2">
        <f>IFERROR(__xludf.DUMMYFUNCTION("""COMPUTED_VALUE"""),5.5478991E7)</f>
        <v>55478991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IFERROR(__xludf.DUMMYFUNCTION("""COMPUTED_VALUE"""),144.38)</f>
        <v>144.38</v>
      </c>
      <c r="C42" s="2">
        <f>IFERROR(__xludf.DUMMYFUNCTION("""COMPUTED_VALUE"""),146.71)</f>
        <v>146.71</v>
      </c>
      <c r="D42" s="2">
        <f>IFERROR(__xludf.DUMMYFUNCTION("""COMPUTED_VALUE"""),143.9)</f>
        <v>143.9</v>
      </c>
      <c r="E42" s="2">
        <f>IFERROR(__xludf.DUMMYFUNCTION("""COMPUTED_VALUE"""),145.91)</f>
        <v>145.91</v>
      </c>
      <c r="F42" s="2">
        <f>IFERROR(__xludf.DUMMYFUNCTION("""COMPUTED_VALUE"""),5.2279761E7)</f>
        <v>52279761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IFERROR(__xludf.DUMMYFUNCTION("""COMPUTED_VALUE"""),148.04)</f>
        <v>148.04</v>
      </c>
      <c r="C43" s="2">
        <f>IFERROR(__xludf.DUMMYFUNCTION("""COMPUTED_VALUE"""),151.11)</f>
        <v>151.11</v>
      </c>
      <c r="D43" s="2">
        <f>IFERROR(__xludf.DUMMYFUNCTION("""COMPUTED_VALUE"""),147.33)</f>
        <v>147.33</v>
      </c>
      <c r="E43" s="2">
        <f>IFERROR(__xludf.DUMMYFUNCTION("""COMPUTED_VALUE"""),151.03)</f>
        <v>151.03</v>
      </c>
      <c r="F43" s="2">
        <f>IFERROR(__xludf.DUMMYFUNCTION("""COMPUTED_VALUE"""),7.0732297E7)</f>
        <v>70732297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IFERROR(__xludf.DUMMYFUNCTION("""COMPUTED_VALUE"""),153.79)</f>
        <v>153.79</v>
      </c>
      <c r="C44" s="2">
        <f>IFERROR(__xludf.DUMMYFUNCTION("""COMPUTED_VALUE"""),156.3)</f>
        <v>156.3</v>
      </c>
      <c r="D44" s="2">
        <f>IFERROR(__xludf.DUMMYFUNCTION("""COMPUTED_VALUE"""),153.46)</f>
        <v>153.46</v>
      </c>
      <c r="E44" s="2">
        <f>IFERROR(__xludf.DUMMYFUNCTION("""COMPUTED_VALUE"""),153.83)</f>
        <v>153.83</v>
      </c>
      <c r="F44" s="2">
        <f>IFERROR(__xludf.DUMMYFUNCTION("""COMPUTED_VALUE"""),8.7558028E7)</f>
        <v>87558028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IFERROR(__xludf.DUMMYFUNCTION("""COMPUTED_VALUE"""),153.7)</f>
        <v>153.7</v>
      </c>
      <c r="C45" s="2">
        <f>IFERROR(__xludf.DUMMYFUNCTION("""COMPUTED_VALUE"""),154.03)</f>
        <v>154.03</v>
      </c>
      <c r="D45" s="2">
        <f>IFERROR(__xludf.DUMMYFUNCTION("""COMPUTED_VALUE"""),151.13)</f>
        <v>151.13</v>
      </c>
      <c r="E45" s="2">
        <f>IFERROR(__xludf.DUMMYFUNCTION("""COMPUTED_VALUE"""),151.6)</f>
        <v>151.6</v>
      </c>
      <c r="F45" s="2">
        <f>IFERROR(__xludf.DUMMYFUNCTION("""COMPUTED_VALUE"""),5.6182028E7)</f>
        <v>56182028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IFERROR(__xludf.DUMMYFUNCTION("""COMPUTED_VALUE"""),152.81)</f>
        <v>152.81</v>
      </c>
      <c r="C46" s="2">
        <f>IFERROR(__xludf.DUMMYFUNCTION("""COMPUTED_VALUE"""),153.47)</f>
        <v>153.47</v>
      </c>
      <c r="D46" s="2">
        <f>IFERROR(__xludf.DUMMYFUNCTION("""COMPUTED_VALUE"""),151.83)</f>
        <v>151.83</v>
      </c>
      <c r="E46" s="2">
        <f>IFERROR(__xludf.DUMMYFUNCTION("""COMPUTED_VALUE"""),152.87)</f>
        <v>152.87</v>
      </c>
      <c r="F46" s="2">
        <f>IFERROR(__xludf.DUMMYFUNCTION("""COMPUTED_VALUE"""),4.7204791E7)</f>
        <v>47204791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IFERROR(__xludf.DUMMYFUNCTION("""COMPUTED_VALUE"""),153.56)</f>
        <v>153.56</v>
      </c>
      <c r="C47" s="2">
        <f>IFERROR(__xludf.DUMMYFUNCTION("""COMPUTED_VALUE"""),154.54)</f>
        <v>154.54</v>
      </c>
      <c r="D47" s="2">
        <f>IFERROR(__xludf.DUMMYFUNCTION("""COMPUTED_VALUE"""),150.23)</f>
        <v>150.23</v>
      </c>
      <c r="E47" s="2">
        <f>IFERROR(__xludf.DUMMYFUNCTION("""COMPUTED_VALUE"""),150.59)</f>
        <v>150.59</v>
      </c>
      <c r="F47" s="2">
        <f>IFERROR(__xludf.DUMMYFUNCTION("""COMPUTED_VALUE"""),5.3833582E7)</f>
        <v>53833582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IFERROR(__xludf.DUMMYFUNCTION("""COMPUTED_VALUE"""),150.21)</f>
        <v>150.21</v>
      </c>
      <c r="C48" s="2">
        <f>IFERROR(__xludf.DUMMYFUNCTION("""COMPUTED_VALUE"""),150.94)</f>
        <v>150.94</v>
      </c>
      <c r="D48" s="2">
        <f>IFERROR(__xludf.DUMMYFUNCTION("""COMPUTED_VALUE"""),147.61)</f>
        <v>147.61</v>
      </c>
      <c r="E48" s="2">
        <f>IFERROR(__xludf.DUMMYFUNCTION("""COMPUTED_VALUE"""),148.5)</f>
        <v>148.5</v>
      </c>
      <c r="F48" s="2">
        <f>IFERROR(__xludf.DUMMYFUNCTION("""COMPUTED_VALUE"""),6.85724E7)</f>
        <v>68572400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IFERROR(__xludf.DUMMYFUNCTION("""COMPUTED_VALUE"""),147.81)</f>
        <v>147.81</v>
      </c>
      <c r="C49" s="2">
        <f>IFERROR(__xludf.DUMMYFUNCTION("""COMPUTED_VALUE"""),153.14)</f>
        <v>153.14</v>
      </c>
      <c r="D49" s="2">
        <f>IFERROR(__xludf.DUMMYFUNCTION("""COMPUTED_VALUE"""),147.7)</f>
        <v>147.7</v>
      </c>
      <c r="E49" s="2">
        <f>IFERROR(__xludf.DUMMYFUNCTION("""COMPUTED_VALUE"""),150.47)</f>
        <v>150.47</v>
      </c>
      <c r="F49" s="2">
        <f>IFERROR(__xludf.DUMMYFUNCTION("""COMPUTED_VALUE"""),8.4457122E7)</f>
        <v>84457122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IFERROR(__xludf.DUMMYFUNCTION("""COMPUTED_VALUE"""),151.28)</f>
        <v>151.28</v>
      </c>
      <c r="C50" s="2">
        <f>IFERROR(__xludf.DUMMYFUNCTION("""COMPUTED_VALUE"""),153.4)</f>
        <v>153.4</v>
      </c>
      <c r="D50" s="2">
        <f>IFERROR(__xludf.DUMMYFUNCTION("""COMPUTED_VALUE"""),150.1)</f>
        <v>150.1</v>
      </c>
      <c r="E50" s="2">
        <f>IFERROR(__xludf.DUMMYFUNCTION("""COMPUTED_VALUE"""),152.59)</f>
        <v>152.59</v>
      </c>
      <c r="F50" s="2">
        <f>IFERROR(__xludf.DUMMYFUNCTION("""COMPUTED_VALUE"""),7.3695893E7)</f>
        <v>73695893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IFERROR(__xludf.DUMMYFUNCTION("""COMPUTED_VALUE"""),151.19)</f>
        <v>151.19</v>
      </c>
      <c r="C51" s="2">
        <f>IFERROR(__xludf.DUMMYFUNCTION("""COMPUTED_VALUE"""),153.25)</f>
        <v>153.25</v>
      </c>
      <c r="D51" s="2">
        <f>IFERROR(__xludf.DUMMYFUNCTION("""COMPUTED_VALUE"""),149.92)</f>
        <v>149.92</v>
      </c>
      <c r="E51" s="2">
        <f>IFERROR(__xludf.DUMMYFUNCTION("""COMPUTED_VALUE"""),152.99)</f>
        <v>152.99</v>
      </c>
      <c r="F51" s="2">
        <f>IFERROR(__xludf.DUMMYFUNCTION("""COMPUTED_VALUE"""),7.7167866E7)</f>
        <v>77167866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IFERROR(__xludf.DUMMYFUNCTION("""COMPUTED_VALUE"""),152.16)</f>
        <v>152.16</v>
      </c>
      <c r="C52" s="2">
        <f>IFERROR(__xludf.DUMMYFUNCTION("""COMPUTED_VALUE"""),156.46)</f>
        <v>156.46</v>
      </c>
      <c r="D52" s="2">
        <f>IFERROR(__xludf.DUMMYFUNCTION("""COMPUTED_VALUE"""),151.64)</f>
        <v>151.64</v>
      </c>
      <c r="E52" s="2">
        <f>IFERROR(__xludf.DUMMYFUNCTION("""COMPUTED_VALUE"""),155.85)</f>
        <v>155.85</v>
      </c>
      <c r="F52" s="2">
        <f>IFERROR(__xludf.DUMMYFUNCTION("""COMPUTED_VALUE"""),7.6254419E7)</f>
        <v>76254419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IFERROR(__xludf.DUMMYFUNCTION("""COMPUTED_VALUE"""),156.08)</f>
        <v>156.08</v>
      </c>
      <c r="C53" s="2">
        <f>IFERROR(__xludf.DUMMYFUNCTION("""COMPUTED_VALUE"""),156.74)</f>
        <v>156.74</v>
      </c>
      <c r="D53" s="2">
        <f>IFERROR(__xludf.DUMMYFUNCTION("""COMPUTED_VALUE"""),154.28)</f>
        <v>154.28</v>
      </c>
      <c r="E53" s="2">
        <f>IFERROR(__xludf.DUMMYFUNCTION("""COMPUTED_VALUE"""),155.0)</f>
        <v>155</v>
      </c>
      <c r="F53" s="2">
        <f>IFERROR(__xludf.DUMMYFUNCTION("""COMPUTED_VALUE"""),9.8944633E7)</f>
        <v>98944633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IFERROR(__xludf.DUMMYFUNCTION("""COMPUTED_VALUE"""),155.07)</f>
        <v>155.07</v>
      </c>
      <c r="C54" s="2">
        <f>IFERROR(__xludf.DUMMYFUNCTION("""COMPUTED_VALUE"""),157.82)</f>
        <v>157.82</v>
      </c>
      <c r="D54" s="2">
        <f>IFERROR(__xludf.DUMMYFUNCTION("""COMPUTED_VALUE"""),154.15)</f>
        <v>154.15</v>
      </c>
      <c r="E54" s="2">
        <f>IFERROR(__xludf.DUMMYFUNCTION("""COMPUTED_VALUE"""),157.4)</f>
        <v>157.4</v>
      </c>
      <c r="F54" s="2">
        <f>IFERROR(__xludf.DUMMYFUNCTION("""COMPUTED_VALUE"""),7.3641415E7)</f>
        <v>73641415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IFERROR(__xludf.DUMMYFUNCTION("""COMPUTED_VALUE"""),157.32)</f>
        <v>157.32</v>
      </c>
      <c r="C55" s="2">
        <f>IFERROR(__xludf.DUMMYFUNCTION("""COMPUTED_VALUE"""),159.4)</f>
        <v>159.4</v>
      </c>
      <c r="D55" s="2">
        <f>IFERROR(__xludf.DUMMYFUNCTION("""COMPUTED_VALUE"""),156.54)</f>
        <v>156.54</v>
      </c>
      <c r="E55" s="2">
        <f>IFERROR(__xludf.DUMMYFUNCTION("""COMPUTED_VALUE"""),159.28)</f>
        <v>159.28</v>
      </c>
      <c r="F55" s="2">
        <f>IFERROR(__xludf.DUMMYFUNCTION("""COMPUTED_VALUE"""),7.3938285E7)</f>
        <v>73938285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IFERROR(__xludf.DUMMYFUNCTION("""COMPUTED_VALUE"""),159.3)</f>
        <v>159.3</v>
      </c>
      <c r="C56" s="2">
        <f>IFERROR(__xludf.DUMMYFUNCTION("""COMPUTED_VALUE"""),162.14)</f>
        <v>162.14</v>
      </c>
      <c r="D56" s="2">
        <f>IFERROR(__xludf.DUMMYFUNCTION("""COMPUTED_VALUE"""),157.81)</f>
        <v>157.81</v>
      </c>
      <c r="E56" s="2">
        <f>IFERROR(__xludf.DUMMYFUNCTION("""COMPUTED_VALUE"""),157.83)</f>
        <v>157.83</v>
      </c>
      <c r="F56" s="2">
        <f>IFERROR(__xludf.DUMMYFUNCTION("""COMPUTED_VALUE"""),7.5701811E7)</f>
        <v>75701811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IFERROR(__xludf.DUMMYFUNCTION("""COMPUTED_VALUE"""),158.83)</f>
        <v>158.83</v>
      </c>
      <c r="C57" s="2">
        <f>IFERROR(__xludf.DUMMYFUNCTION("""COMPUTED_VALUE"""),161.55)</f>
        <v>161.55</v>
      </c>
      <c r="D57" s="2">
        <f>IFERROR(__xludf.DUMMYFUNCTION("""COMPUTED_VALUE"""),157.68)</f>
        <v>157.68</v>
      </c>
      <c r="E57" s="2">
        <f>IFERROR(__xludf.DUMMYFUNCTION("""COMPUTED_VALUE"""),158.93)</f>
        <v>158.93</v>
      </c>
      <c r="F57" s="2">
        <f>IFERROR(__xludf.DUMMYFUNCTION("""COMPUTED_VALUE"""),6.762206E7)</f>
        <v>67622060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IFERROR(__xludf.DUMMYFUNCTION("""COMPUTED_VALUE"""),158.86)</f>
        <v>158.86</v>
      </c>
      <c r="C58" s="2">
        <f>IFERROR(__xludf.DUMMYFUNCTION("""COMPUTED_VALUE"""),160.34)</f>
        <v>160.34</v>
      </c>
      <c r="D58" s="2">
        <f>IFERROR(__xludf.DUMMYFUNCTION("""COMPUTED_VALUE"""),157.85)</f>
        <v>157.85</v>
      </c>
      <c r="E58" s="2">
        <f>IFERROR(__xludf.DUMMYFUNCTION("""COMPUTED_VALUE"""),160.25)</f>
        <v>160.25</v>
      </c>
      <c r="F58" s="2">
        <f>IFERROR(__xludf.DUMMYFUNCTION("""COMPUTED_VALUE"""),5.9256343E7)</f>
        <v>59256343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IFERROR(__xludf.DUMMYFUNCTION("""COMPUTED_VALUE"""),159.94)</f>
        <v>159.94</v>
      </c>
      <c r="C59" s="2">
        <f>IFERROR(__xludf.DUMMYFUNCTION("""COMPUTED_VALUE"""),160.77)</f>
        <v>160.77</v>
      </c>
      <c r="D59" s="2">
        <f>IFERROR(__xludf.DUMMYFUNCTION("""COMPUTED_VALUE"""),157.87)</f>
        <v>157.87</v>
      </c>
      <c r="E59" s="2">
        <f>IFERROR(__xludf.DUMMYFUNCTION("""COMPUTED_VALUE"""),158.28)</f>
        <v>158.28</v>
      </c>
      <c r="F59" s="2">
        <f>IFERROR(__xludf.DUMMYFUNCTION("""COMPUTED_VALUE"""),5.2390266E7)</f>
        <v>52390266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IFERROR(__xludf.DUMMYFUNCTION("""COMPUTED_VALUE"""),157.97)</f>
        <v>157.97</v>
      </c>
      <c r="C60" s="2">
        <f>IFERROR(__xludf.DUMMYFUNCTION("""COMPUTED_VALUE"""),158.49)</f>
        <v>158.49</v>
      </c>
      <c r="D60" s="2">
        <f>IFERROR(__xludf.DUMMYFUNCTION("""COMPUTED_VALUE"""),155.98)</f>
        <v>155.98</v>
      </c>
      <c r="E60" s="2">
        <f>IFERROR(__xludf.DUMMYFUNCTION("""COMPUTED_VALUE"""),157.65)</f>
        <v>157.65</v>
      </c>
      <c r="F60" s="2">
        <f>IFERROR(__xludf.DUMMYFUNCTION("""COMPUTED_VALUE"""),4.5992152E7)</f>
        <v>45992152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IFERROR(__xludf.DUMMYFUNCTION("""COMPUTED_VALUE"""),159.37)</f>
        <v>159.37</v>
      </c>
      <c r="C61" s="2">
        <f>IFERROR(__xludf.DUMMYFUNCTION("""COMPUTED_VALUE"""),161.05)</f>
        <v>161.05</v>
      </c>
      <c r="D61" s="2">
        <f>IFERROR(__xludf.DUMMYFUNCTION("""COMPUTED_VALUE"""),159.35)</f>
        <v>159.35</v>
      </c>
      <c r="E61" s="2">
        <f>IFERROR(__xludf.DUMMYFUNCTION("""COMPUTED_VALUE"""),160.77)</f>
        <v>160.77</v>
      </c>
      <c r="F61" s="2">
        <f>IFERROR(__xludf.DUMMYFUNCTION("""COMPUTED_VALUE"""),5.1305691E7)</f>
        <v>51305691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IFERROR(__xludf.DUMMYFUNCTION("""COMPUTED_VALUE"""),161.53)</f>
        <v>161.53</v>
      </c>
      <c r="C62" s="2">
        <f>IFERROR(__xludf.DUMMYFUNCTION("""COMPUTED_VALUE"""),162.47)</f>
        <v>162.47</v>
      </c>
      <c r="D62" s="2">
        <f>IFERROR(__xludf.DUMMYFUNCTION("""COMPUTED_VALUE"""),161.27)</f>
        <v>161.27</v>
      </c>
      <c r="E62" s="2">
        <f>IFERROR(__xludf.DUMMYFUNCTION("""COMPUTED_VALUE"""),162.36)</f>
        <v>162.36</v>
      </c>
      <c r="F62" s="2">
        <f>IFERROR(__xludf.DUMMYFUNCTION("""COMPUTED_VALUE"""),4.9501689E7)</f>
        <v>49501689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IFERROR(__xludf.DUMMYFUNCTION("""COMPUTED_VALUE"""),162.44)</f>
        <v>162.44</v>
      </c>
      <c r="C63" s="2">
        <f>IFERROR(__xludf.DUMMYFUNCTION("""COMPUTED_VALUE"""),165.0)</f>
        <v>165</v>
      </c>
      <c r="D63" s="2">
        <f>IFERROR(__xludf.DUMMYFUNCTION("""COMPUTED_VALUE"""),161.91)</f>
        <v>161.91</v>
      </c>
      <c r="E63" s="2">
        <f>IFERROR(__xludf.DUMMYFUNCTION("""COMPUTED_VALUE"""),164.9)</f>
        <v>164.9</v>
      </c>
      <c r="F63" s="2">
        <f>IFERROR(__xludf.DUMMYFUNCTION("""COMPUTED_VALUE"""),6.8749792E7)</f>
        <v>68749792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IFERROR(__xludf.DUMMYFUNCTION("""COMPUTED_VALUE"""),164.27)</f>
        <v>164.27</v>
      </c>
      <c r="C64" s="2">
        <f>IFERROR(__xludf.DUMMYFUNCTION("""COMPUTED_VALUE"""),166.29)</f>
        <v>166.29</v>
      </c>
      <c r="D64" s="2">
        <f>IFERROR(__xludf.DUMMYFUNCTION("""COMPUTED_VALUE"""),164.22)</f>
        <v>164.22</v>
      </c>
      <c r="E64" s="2">
        <f>IFERROR(__xludf.DUMMYFUNCTION("""COMPUTED_VALUE"""),166.17)</f>
        <v>166.17</v>
      </c>
      <c r="F64" s="2">
        <f>IFERROR(__xludf.DUMMYFUNCTION("""COMPUTED_VALUE"""),5.6976187E7)</f>
        <v>56976187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IFERROR(__xludf.DUMMYFUNCTION("""COMPUTED_VALUE"""),166.6)</f>
        <v>166.6</v>
      </c>
      <c r="C65" s="2">
        <f>IFERROR(__xludf.DUMMYFUNCTION("""COMPUTED_VALUE"""),166.84)</f>
        <v>166.84</v>
      </c>
      <c r="D65" s="2">
        <f>IFERROR(__xludf.DUMMYFUNCTION("""COMPUTED_VALUE"""),165.11)</f>
        <v>165.11</v>
      </c>
      <c r="E65" s="2">
        <f>IFERROR(__xludf.DUMMYFUNCTION("""COMPUTED_VALUE"""),165.63)</f>
        <v>165.63</v>
      </c>
      <c r="F65" s="2">
        <f>IFERROR(__xludf.DUMMYFUNCTION("""COMPUTED_VALUE"""),4.6278295E7)</f>
        <v>46278295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IFERROR(__xludf.DUMMYFUNCTION("""COMPUTED_VALUE"""),164.74)</f>
        <v>164.74</v>
      </c>
      <c r="C66" s="2">
        <f>IFERROR(__xludf.DUMMYFUNCTION("""COMPUTED_VALUE"""),165.05)</f>
        <v>165.05</v>
      </c>
      <c r="D66" s="2">
        <f>IFERROR(__xludf.DUMMYFUNCTION("""COMPUTED_VALUE"""),161.8)</f>
        <v>161.8</v>
      </c>
      <c r="E66" s="2">
        <f>IFERROR(__xludf.DUMMYFUNCTION("""COMPUTED_VALUE"""),163.76)</f>
        <v>163.76</v>
      </c>
      <c r="F66" s="2">
        <f>IFERROR(__xludf.DUMMYFUNCTION("""COMPUTED_VALUE"""),5.1511744E7)</f>
        <v>51511744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IFERROR(__xludf.DUMMYFUNCTION("""COMPUTED_VALUE"""),162.43)</f>
        <v>162.43</v>
      </c>
      <c r="C67" s="2">
        <f>IFERROR(__xludf.DUMMYFUNCTION("""COMPUTED_VALUE"""),164.96)</f>
        <v>164.96</v>
      </c>
      <c r="D67" s="2">
        <f>IFERROR(__xludf.DUMMYFUNCTION("""COMPUTED_VALUE"""),162.0)</f>
        <v>162</v>
      </c>
      <c r="E67" s="2">
        <f>IFERROR(__xludf.DUMMYFUNCTION("""COMPUTED_VALUE"""),164.66)</f>
        <v>164.66</v>
      </c>
      <c r="F67" s="2">
        <f>IFERROR(__xludf.DUMMYFUNCTION("""COMPUTED_VALUE"""),4.5390123E7)</f>
        <v>45390123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IFERROR(__xludf.DUMMYFUNCTION("""COMPUTED_VALUE"""),161.42)</f>
        <v>161.42</v>
      </c>
      <c r="C68" s="2">
        <f>IFERROR(__xludf.DUMMYFUNCTION("""COMPUTED_VALUE"""),162.03)</f>
        <v>162.03</v>
      </c>
      <c r="D68" s="2">
        <f>IFERROR(__xludf.DUMMYFUNCTION("""COMPUTED_VALUE"""),160.08)</f>
        <v>160.08</v>
      </c>
      <c r="E68" s="2">
        <f>IFERROR(__xludf.DUMMYFUNCTION("""COMPUTED_VALUE"""),162.03)</f>
        <v>162.03</v>
      </c>
      <c r="F68" s="2">
        <f>IFERROR(__xludf.DUMMYFUNCTION("""COMPUTED_VALUE"""),4.7716882E7)</f>
        <v>47716882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IFERROR(__xludf.DUMMYFUNCTION("""COMPUTED_VALUE"""),162.35)</f>
        <v>162.35</v>
      </c>
      <c r="C69" s="2">
        <f>IFERROR(__xludf.DUMMYFUNCTION("""COMPUTED_VALUE"""),162.36)</f>
        <v>162.36</v>
      </c>
      <c r="D69" s="2">
        <f>IFERROR(__xludf.DUMMYFUNCTION("""COMPUTED_VALUE"""),160.51)</f>
        <v>160.51</v>
      </c>
      <c r="E69" s="2">
        <f>IFERROR(__xludf.DUMMYFUNCTION("""COMPUTED_VALUE"""),160.8)</f>
        <v>160.8</v>
      </c>
      <c r="F69" s="2">
        <f>IFERROR(__xludf.DUMMYFUNCTION("""COMPUTED_VALUE"""),4.7644217E7)</f>
        <v>47644217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IFERROR(__xludf.DUMMYFUNCTION("""COMPUTED_VALUE"""),161.22)</f>
        <v>161.22</v>
      </c>
      <c r="C70" s="2">
        <f>IFERROR(__xludf.DUMMYFUNCTION("""COMPUTED_VALUE"""),162.06)</f>
        <v>162.06</v>
      </c>
      <c r="D70" s="2">
        <f>IFERROR(__xludf.DUMMYFUNCTION("""COMPUTED_VALUE"""),159.78)</f>
        <v>159.78</v>
      </c>
      <c r="E70" s="2">
        <f>IFERROR(__xludf.DUMMYFUNCTION("""COMPUTED_VALUE"""),160.1)</f>
        <v>160.1</v>
      </c>
      <c r="F70" s="2">
        <f>IFERROR(__xludf.DUMMYFUNCTION("""COMPUTED_VALUE"""),5.0133062E7)</f>
        <v>50133062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IFERROR(__xludf.DUMMYFUNCTION("""COMPUTED_VALUE"""),161.63)</f>
        <v>161.63</v>
      </c>
      <c r="C71" s="2">
        <f>IFERROR(__xludf.DUMMYFUNCTION("""COMPUTED_VALUE"""),165.8)</f>
        <v>165.8</v>
      </c>
      <c r="D71" s="2">
        <f>IFERROR(__xludf.DUMMYFUNCTION("""COMPUTED_VALUE"""),161.42)</f>
        <v>161.42</v>
      </c>
      <c r="E71" s="2">
        <f>IFERROR(__xludf.DUMMYFUNCTION("""COMPUTED_VALUE"""),165.56)</f>
        <v>165.56</v>
      </c>
      <c r="F71" s="2">
        <f>IFERROR(__xludf.DUMMYFUNCTION("""COMPUTED_VALUE"""),6.8445649E7)</f>
        <v>68445649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IFERROR(__xludf.DUMMYFUNCTION("""COMPUTED_VALUE"""),164.59)</f>
        <v>164.59</v>
      </c>
      <c r="C72" s="2">
        <f>IFERROR(__xludf.DUMMYFUNCTION("""COMPUTED_VALUE"""),166.32)</f>
        <v>166.32</v>
      </c>
      <c r="D72" s="2">
        <f>IFERROR(__xludf.DUMMYFUNCTION("""COMPUTED_VALUE"""),163.82)</f>
        <v>163.82</v>
      </c>
      <c r="E72" s="2">
        <f>IFERROR(__xludf.DUMMYFUNCTION("""COMPUTED_VALUE"""),165.21)</f>
        <v>165.21</v>
      </c>
      <c r="F72" s="2">
        <f>IFERROR(__xludf.DUMMYFUNCTION("""COMPUTED_VALUE"""),4.938648E7)</f>
        <v>49386480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IFERROR(__xludf.DUMMYFUNCTION("""COMPUTED_VALUE"""),165.09)</f>
        <v>165.09</v>
      </c>
      <c r="C73" s="2">
        <f>IFERROR(__xludf.DUMMYFUNCTION("""COMPUTED_VALUE"""),165.39)</f>
        <v>165.39</v>
      </c>
      <c r="D73" s="2">
        <f>IFERROR(__xludf.DUMMYFUNCTION("""COMPUTED_VALUE"""),164.03)</f>
        <v>164.03</v>
      </c>
      <c r="E73" s="2">
        <f>IFERROR(__xludf.DUMMYFUNCTION("""COMPUTED_VALUE"""),165.23)</f>
        <v>165.23</v>
      </c>
      <c r="F73" s="2">
        <f>IFERROR(__xludf.DUMMYFUNCTION("""COMPUTED_VALUE"""),4.1516217E7)</f>
        <v>41516217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IFERROR(__xludf.DUMMYFUNCTION("""COMPUTED_VALUE"""),166.1)</f>
        <v>166.1</v>
      </c>
      <c r="C74" s="2">
        <f>IFERROR(__xludf.DUMMYFUNCTION("""COMPUTED_VALUE"""),167.41)</f>
        <v>167.41</v>
      </c>
      <c r="D74" s="2">
        <f>IFERROR(__xludf.DUMMYFUNCTION("""COMPUTED_VALUE"""),165.65)</f>
        <v>165.65</v>
      </c>
      <c r="E74" s="2">
        <f>IFERROR(__xludf.DUMMYFUNCTION("""COMPUTED_VALUE"""),166.47)</f>
        <v>166.47</v>
      </c>
      <c r="F74" s="2">
        <f>IFERROR(__xludf.DUMMYFUNCTION("""COMPUTED_VALUE"""),4.9923008E7)</f>
        <v>49923008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IFERROR(__xludf.DUMMYFUNCTION("""COMPUTED_VALUE"""),165.8)</f>
        <v>165.8</v>
      </c>
      <c r="C75" s="2">
        <f>IFERROR(__xludf.DUMMYFUNCTION("""COMPUTED_VALUE"""),168.16)</f>
        <v>168.16</v>
      </c>
      <c r="D75" s="2">
        <f>IFERROR(__xludf.DUMMYFUNCTION("""COMPUTED_VALUE"""),165.54)</f>
        <v>165.54</v>
      </c>
      <c r="E75" s="2">
        <f>IFERROR(__xludf.DUMMYFUNCTION("""COMPUTED_VALUE"""),167.63)</f>
        <v>167.63</v>
      </c>
      <c r="F75" s="2">
        <f>IFERROR(__xludf.DUMMYFUNCTION("""COMPUTED_VALUE"""),4.7720166E7)</f>
        <v>47720166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IFERROR(__xludf.DUMMYFUNCTION("""COMPUTED_VALUE"""),166.09)</f>
        <v>166.09</v>
      </c>
      <c r="C76" s="2">
        <f>IFERROR(__xludf.DUMMYFUNCTION("""COMPUTED_VALUE"""),167.87)</f>
        <v>167.87</v>
      </c>
      <c r="D76" s="2">
        <f>IFERROR(__xludf.DUMMYFUNCTION("""COMPUTED_VALUE"""),165.56)</f>
        <v>165.56</v>
      </c>
      <c r="E76" s="2">
        <f>IFERROR(__xludf.DUMMYFUNCTION("""COMPUTED_VALUE"""),166.65)</f>
        <v>166.65</v>
      </c>
      <c r="F76" s="2">
        <f>IFERROR(__xludf.DUMMYFUNCTION("""COMPUTED_VALUE"""),5.2456377E7)</f>
        <v>52456377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IFERROR(__xludf.DUMMYFUNCTION("""COMPUTED_VALUE"""),165.05)</f>
        <v>165.05</v>
      </c>
      <c r="C77" s="2">
        <f>IFERROR(__xludf.DUMMYFUNCTION("""COMPUTED_VALUE"""),166.45)</f>
        <v>166.45</v>
      </c>
      <c r="D77" s="2">
        <f>IFERROR(__xludf.DUMMYFUNCTION("""COMPUTED_VALUE"""),164.49)</f>
        <v>164.49</v>
      </c>
      <c r="E77" s="2">
        <f>IFERROR(__xludf.DUMMYFUNCTION("""COMPUTED_VALUE"""),165.02)</f>
        <v>165.02</v>
      </c>
      <c r="F77" s="2">
        <f>IFERROR(__xludf.DUMMYFUNCTION("""COMPUTED_VALUE"""),5.8337341E7)</f>
        <v>58337341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IFERROR(__xludf.DUMMYFUNCTION("""COMPUTED_VALUE"""),165.0)</f>
        <v>165</v>
      </c>
      <c r="C78" s="2">
        <f>IFERROR(__xludf.DUMMYFUNCTION("""COMPUTED_VALUE"""),165.6)</f>
        <v>165.6</v>
      </c>
      <c r="D78" s="2">
        <f>IFERROR(__xludf.DUMMYFUNCTION("""COMPUTED_VALUE"""),163.89)</f>
        <v>163.89</v>
      </c>
      <c r="E78" s="2">
        <f>IFERROR(__xludf.DUMMYFUNCTION("""COMPUTED_VALUE"""),165.33)</f>
        <v>165.33</v>
      </c>
      <c r="F78" s="2">
        <f>IFERROR(__xludf.DUMMYFUNCTION("""COMPUTED_VALUE"""),4.1949581E7)</f>
        <v>41949581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IFERROR(__xludf.DUMMYFUNCTION("""COMPUTED_VALUE"""),165.19)</f>
        <v>165.19</v>
      </c>
      <c r="C79" s="2">
        <f>IFERROR(__xludf.DUMMYFUNCTION("""COMPUTED_VALUE"""),166.31)</f>
        <v>166.31</v>
      </c>
      <c r="D79" s="2">
        <f>IFERROR(__xludf.DUMMYFUNCTION("""COMPUTED_VALUE"""),163.73)</f>
        <v>163.73</v>
      </c>
      <c r="E79" s="2">
        <f>IFERROR(__xludf.DUMMYFUNCTION("""COMPUTED_VALUE"""),163.77)</f>
        <v>163.77</v>
      </c>
      <c r="F79" s="2">
        <f>IFERROR(__xludf.DUMMYFUNCTION("""COMPUTED_VALUE"""),4.8714063E7)</f>
        <v>48714063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IFERROR(__xludf.DUMMYFUNCTION("""COMPUTED_VALUE"""),163.06)</f>
        <v>163.06</v>
      </c>
      <c r="C80" s="2">
        <f>IFERROR(__xludf.DUMMYFUNCTION("""COMPUTED_VALUE"""),165.28)</f>
        <v>165.28</v>
      </c>
      <c r="D80" s="2">
        <f>IFERROR(__xludf.DUMMYFUNCTION("""COMPUTED_VALUE"""),162.8)</f>
        <v>162.8</v>
      </c>
      <c r="E80" s="2">
        <f>IFERROR(__xludf.DUMMYFUNCTION("""COMPUTED_VALUE"""),163.76)</f>
        <v>163.76</v>
      </c>
      <c r="F80" s="2">
        <f>IFERROR(__xludf.DUMMYFUNCTION("""COMPUTED_VALUE"""),4.5498796E7)</f>
        <v>45498796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IFERROR(__xludf.DUMMYFUNCTION("""COMPUTED_VALUE"""),165.19)</f>
        <v>165.19</v>
      </c>
      <c r="C81" s="2">
        <f>IFERROR(__xludf.DUMMYFUNCTION("""COMPUTED_VALUE"""),168.56)</f>
        <v>168.56</v>
      </c>
      <c r="D81" s="2">
        <f>IFERROR(__xludf.DUMMYFUNCTION("""COMPUTED_VALUE"""),165.19)</f>
        <v>165.19</v>
      </c>
      <c r="E81" s="2">
        <f>IFERROR(__xludf.DUMMYFUNCTION("""COMPUTED_VALUE"""),168.41)</f>
        <v>168.41</v>
      </c>
      <c r="F81" s="2">
        <f>IFERROR(__xludf.DUMMYFUNCTION("""COMPUTED_VALUE"""),6.4902329E7)</f>
        <v>64902329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IFERROR(__xludf.DUMMYFUNCTION("""COMPUTED_VALUE"""),168.49)</f>
        <v>168.49</v>
      </c>
      <c r="C82" s="2">
        <f>IFERROR(__xludf.DUMMYFUNCTION("""COMPUTED_VALUE"""),169.85)</f>
        <v>169.85</v>
      </c>
      <c r="D82" s="2">
        <f>IFERROR(__xludf.DUMMYFUNCTION("""COMPUTED_VALUE"""),167.88)</f>
        <v>167.88</v>
      </c>
      <c r="E82" s="2">
        <f>IFERROR(__xludf.DUMMYFUNCTION("""COMPUTED_VALUE"""),169.68)</f>
        <v>169.68</v>
      </c>
      <c r="F82" s="2">
        <f>IFERROR(__xludf.DUMMYFUNCTION("""COMPUTED_VALUE"""),5.5275851E7)</f>
        <v>55275851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IFERROR(__xludf.DUMMYFUNCTION("""COMPUTED_VALUE"""),169.28)</f>
        <v>169.28</v>
      </c>
      <c r="C83" s="2">
        <f>IFERROR(__xludf.DUMMYFUNCTION("""COMPUTED_VALUE"""),170.45)</f>
        <v>170.45</v>
      </c>
      <c r="D83" s="2">
        <f>IFERROR(__xludf.DUMMYFUNCTION("""COMPUTED_VALUE"""),168.64)</f>
        <v>168.64</v>
      </c>
      <c r="E83" s="2">
        <f>IFERROR(__xludf.DUMMYFUNCTION("""COMPUTED_VALUE"""),169.59)</f>
        <v>169.59</v>
      </c>
      <c r="F83" s="2">
        <f>IFERROR(__xludf.DUMMYFUNCTION("""COMPUTED_VALUE"""),5.2472936E7)</f>
        <v>52472936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IFERROR(__xludf.DUMMYFUNCTION("""COMPUTED_VALUE"""),170.09)</f>
        <v>170.09</v>
      </c>
      <c r="C84" s="2">
        <f>IFERROR(__xludf.DUMMYFUNCTION("""COMPUTED_VALUE"""),170.35)</f>
        <v>170.35</v>
      </c>
      <c r="D84" s="2">
        <f>IFERROR(__xludf.DUMMYFUNCTION("""COMPUTED_VALUE"""),167.54)</f>
        <v>167.54</v>
      </c>
      <c r="E84" s="2">
        <f>IFERROR(__xludf.DUMMYFUNCTION("""COMPUTED_VALUE"""),168.54)</f>
        <v>168.54</v>
      </c>
      <c r="F84" s="2">
        <f>IFERROR(__xludf.DUMMYFUNCTION("""COMPUTED_VALUE"""),4.8425696E7)</f>
        <v>48425696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IFERROR(__xludf.DUMMYFUNCTION("""COMPUTED_VALUE"""),169.5)</f>
        <v>169.5</v>
      </c>
      <c r="C85" s="2">
        <f>IFERROR(__xludf.DUMMYFUNCTION("""COMPUTED_VALUE"""),170.92)</f>
        <v>170.92</v>
      </c>
      <c r="D85" s="2">
        <f>IFERROR(__xludf.DUMMYFUNCTION("""COMPUTED_VALUE"""),167.16)</f>
        <v>167.16</v>
      </c>
      <c r="E85" s="2">
        <f>IFERROR(__xludf.DUMMYFUNCTION("""COMPUTED_VALUE"""),167.45)</f>
        <v>167.45</v>
      </c>
      <c r="F85" s="2">
        <f>IFERROR(__xludf.DUMMYFUNCTION("""COMPUTED_VALUE"""),6.5136018E7)</f>
        <v>65136018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IFERROR(__xludf.DUMMYFUNCTION("""COMPUTED_VALUE"""),164.89)</f>
        <v>164.89</v>
      </c>
      <c r="C86" s="2">
        <f>IFERROR(__xludf.DUMMYFUNCTION("""COMPUTED_VALUE"""),167.04)</f>
        <v>167.04</v>
      </c>
      <c r="D86" s="2">
        <f>IFERROR(__xludf.DUMMYFUNCTION("""COMPUTED_VALUE"""),164.31)</f>
        <v>164.31</v>
      </c>
      <c r="E86" s="2">
        <f>IFERROR(__xludf.DUMMYFUNCTION("""COMPUTED_VALUE"""),165.79)</f>
        <v>165.79</v>
      </c>
      <c r="F86" s="2">
        <f>IFERROR(__xludf.DUMMYFUNCTION("""COMPUTED_VALUE"""),8.1235427E7)</f>
        <v>81235427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IFERROR(__xludf.DUMMYFUNCTION("""COMPUTED_VALUE"""),170.98)</f>
        <v>170.98</v>
      </c>
      <c r="C87" s="2">
        <f>IFERROR(__xludf.DUMMYFUNCTION("""COMPUTED_VALUE"""),174.3)</f>
        <v>174.3</v>
      </c>
      <c r="D87" s="2">
        <f>IFERROR(__xludf.DUMMYFUNCTION("""COMPUTED_VALUE"""),170.76)</f>
        <v>170.76</v>
      </c>
      <c r="E87" s="2">
        <f>IFERROR(__xludf.DUMMYFUNCTION("""COMPUTED_VALUE"""),173.57)</f>
        <v>173.57</v>
      </c>
      <c r="F87" s="2">
        <f>IFERROR(__xludf.DUMMYFUNCTION("""COMPUTED_VALUE"""),1.13453171E8)</f>
        <v>113453171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IFERROR(__xludf.DUMMYFUNCTION("""COMPUTED_VALUE"""),172.48)</f>
        <v>172.48</v>
      </c>
      <c r="C88" s="2">
        <f>IFERROR(__xludf.DUMMYFUNCTION("""COMPUTED_VALUE"""),173.85)</f>
        <v>173.85</v>
      </c>
      <c r="D88" s="2">
        <f>IFERROR(__xludf.DUMMYFUNCTION("""COMPUTED_VALUE"""),172.11)</f>
        <v>172.11</v>
      </c>
      <c r="E88" s="2">
        <f>IFERROR(__xludf.DUMMYFUNCTION("""COMPUTED_VALUE"""),173.5)</f>
        <v>173.5</v>
      </c>
      <c r="F88" s="2">
        <f>IFERROR(__xludf.DUMMYFUNCTION("""COMPUTED_VALUE"""),5.5962793E7)</f>
        <v>55962793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IFERROR(__xludf.DUMMYFUNCTION("""COMPUTED_VALUE"""),173.05)</f>
        <v>173.05</v>
      </c>
      <c r="C89" s="2">
        <f>IFERROR(__xludf.DUMMYFUNCTION("""COMPUTED_VALUE"""),173.54)</f>
        <v>173.54</v>
      </c>
      <c r="D89" s="2">
        <f>IFERROR(__xludf.DUMMYFUNCTION("""COMPUTED_VALUE"""),171.6)</f>
        <v>171.6</v>
      </c>
      <c r="E89" s="2">
        <f>IFERROR(__xludf.DUMMYFUNCTION("""COMPUTED_VALUE"""),171.77)</f>
        <v>171.77</v>
      </c>
      <c r="F89" s="2">
        <f>IFERROR(__xludf.DUMMYFUNCTION("""COMPUTED_VALUE"""),4.5326874E7)</f>
        <v>45326874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IFERROR(__xludf.DUMMYFUNCTION("""COMPUTED_VALUE"""),173.02)</f>
        <v>173.02</v>
      </c>
      <c r="C90" s="2">
        <f>IFERROR(__xludf.DUMMYFUNCTION("""COMPUTED_VALUE"""),174.03)</f>
        <v>174.03</v>
      </c>
      <c r="D90" s="2">
        <f>IFERROR(__xludf.DUMMYFUNCTION("""COMPUTED_VALUE"""),171.9)</f>
        <v>171.9</v>
      </c>
      <c r="E90" s="2">
        <f>IFERROR(__xludf.DUMMYFUNCTION("""COMPUTED_VALUE"""),173.56)</f>
        <v>173.56</v>
      </c>
      <c r="F90" s="2">
        <f>IFERROR(__xludf.DUMMYFUNCTION("""COMPUTED_VALUE"""),5.3724501E7)</f>
        <v>53724501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IFERROR(__xludf.DUMMYFUNCTION("""COMPUTED_VALUE"""),173.85)</f>
        <v>173.85</v>
      </c>
      <c r="C91" s="2">
        <f>IFERROR(__xludf.DUMMYFUNCTION("""COMPUTED_VALUE"""),174.59)</f>
        <v>174.59</v>
      </c>
      <c r="D91" s="2">
        <f>IFERROR(__xludf.DUMMYFUNCTION("""COMPUTED_VALUE"""),172.17)</f>
        <v>172.17</v>
      </c>
      <c r="E91" s="2">
        <f>IFERROR(__xludf.DUMMYFUNCTION("""COMPUTED_VALUE"""),173.75)</f>
        <v>173.75</v>
      </c>
      <c r="F91" s="2">
        <f>IFERROR(__xludf.DUMMYFUNCTION("""COMPUTED_VALUE"""),4.9514676E7)</f>
        <v>49514676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IFERROR(__xludf.DUMMYFUNCTION("""COMPUTED_VALUE"""),173.62)</f>
        <v>173.62</v>
      </c>
      <c r="C92" s="2">
        <f>IFERROR(__xludf.DUMMYFUNCTION("""COMPUTED_VALUE"""),174.06)</f>
        <v>174.06</v>
      </c>
      <c r="D92" s="2">
        <f>IFERROR(__xludf.DUMMYFUNCTION("""COMPUTED_VALUE"""),171.0)</f>
        <v>171</v>
      </c>
      <c r="E92" s="2">
        <f>IFERROR(__xludf.DUMMYFUNCTION("""COMPUTED_VALUE"""),172.57)</f>
        <v>172.57</v>
      </c>
      <c r="F92" s="2">
        <f>IFERROR(__xludf.DUMMYFUNCTION("""COMPUTED_VALUE"""),4.5533138E7)</f>
        <v>45533138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IFERROR(__xludf.DUMMYFUNCTION("""COMPUTED_VALUE"""),173.16)</f>
        <v>173.16</v>
      </c>
      <c r="C93" s="2">
        <f>IFERROR(__xludf.DUMMYFUNCTION("""COMPUTED_VALUE"""),173.21)</f>
        <v>173.21</v>
      </c>
      <c r="D93" s="2">
        <f>IFERROR(__xludf.DUMMYFUNCTION("""COMPUTED_VALUE"""),171.47)</f>
        <v>171.47</v>
      </c>
      <c r="E93" s="2">
        <f>IFERROR(__xludf.DUMMYFUNCTION("""COMPUTED_VALUE"""),172.07)</f>
        <v>172.07</v>
      </c>
      <c r="F93" s="2">
        <f>IFERROR(__xludf.DUMMYFUNCTION("""COMPUTED_VALUE"""),3.7266659E7)</f>
        <v>37266659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IFERROR(__xludf.DUMMYFUNCTION("""COMPUTED_VALUE"""),171.99)</f>
        <v>171.99</v>
      </c>
      <c r="C94" s="2">
        <f>IFERROR(__xludf.DUMMYFUNCTION("""COMPUTED_VALUE"""),173.14)</f>
        <v>173.14</v>
      </c>
      <c r="D94" s="2">
        <f>IFERROR(__xludf.DUMMYFUNCTION("""COMPUTED_VALUE"""),171.8)</f>
        <v>171.8</v>
      </c>
      <c r="E94" s="2">
        <f>IFERROR(__xludf.DUMMYFUNCTION("""COMPUTED_VALUE"""),172.07)</f>
        <v>172.07</v>
      </c>
      <c r="F94" s="2">
        <f>IFERROR(__xludf.DUMMYFUNCTION("""COMPUTED_VALUE"""),4.2110293E7)</f>
        <v>42110293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IFERROR(__xludf.DUMMYFUNCTION("""COMPUTED_VALUE"""),171.71)</f>
        <v>171.71</v>
      </c>
      <c r="C95" s="2">
        <f>IFERROR(__xludf.DUMMYFUNCTION("""COMPUTED_VALUE"""),172.93)</f>
        <v>172.93</v>
      </c>
      <c r="D95" s="2">
        <f>IFERROR(__xludf.DUMMYFUNCTION("""COMPUTED_VALUE"""),170.42)</f>
        <v>170.42</v>
      </c>
      <c r="E95" s="2">
        <f>IFERROR(__xludf.DUMMYFUNCTION("""COMPUTED_VALUE"""),172.69)</f>
        <v>172.69</v>
      </c>
      <c r="F95" s="2">
        <f>IFERROR(__xludf.DUMMYFUNCTION("""COMPUTED_VALUE"""),5.7951604E7)</f>
        <v>57951604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IFERROR(__xludf.DUMMYFUNCTION("""COMPUTED_VALUE"""),173.0)</f>
        <v>173</v>
      </c>
      <c r="C96" s="2">
        <f>IFERROR(__xludf.DUMMYFUNCTION("""COMPUTED_VALUE"""),175.24)</f>
        <v>175.24</v>
      </c>
      <c r="D96" s="2">
        <f>IFERROR(__xludf.DUMMYFUNCTION("""COMPUTED_VALUE"""),172.58)</f>
        <v>172.58</v>
      </c>
      <c r="E96" s="2">
        <f>IFERROR(__xludf.DUMMYFUNCTION("""COMPUTED_VALUE"""),175.05)</f>
        <v>175.05</v>
      </c>
      <c r="F96" s="2">
        <f>IFERROR(__xludf.DUMMYFUNCTION("""COMPUTED_VALUE"""),6.5496657E7)</f>
        <v>65496657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IFERROR(__xludf.DUMMYFUNCTION("""COMPUTED_VALUE"""),176.39)</f>
        <v>176.39</v>
      </c>
      <c r="C97" s="2">
        <f>IFERROR(__xludf.DUMMYFUNCTION("""COMPUTED_VALUE"""),176.39)</f>
        <v>176.39</v>
      </c>
      <c r="D97" s="2">
        <f>IFERROR(__xludf.DUMMYFUNCTION("""COMPUTED_VALUE"""),174.94)</f>
        <v>174.94</v>
      </c>
      <c r="E97" s="2">
        <f>IFERROR(__xludf.DUMMYFUNCTION("""COMPUTED_VALUE"""),175.16)</f>
        <v>175.16</v>
      </c>
      <c r="F97" s="2">
        <f>IFERROR(__xludf.DUMMYFUNCTION("""COMPUTED_VALUE"""),5.5809475E7)</f>
        <v>55809475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IFERROR(__xludf.DUMMYFUNCTION("""COMPUTED_VALUE"""),173.98)</f>
        <v>173.98</v>
      </c>
      <c r="C98" s="2">
        <f>IFERROR(__xludf.DUMMYFUNCTION("""COMPUTED_VALUE"""),174.71)</f>
        <v>174.71</v>
      </c>
      <c r="D98" s="2">
        <f>IFERROR(__xludf.DUMMYFUNCTION("""COMPUTED_VALUE"""),173.45)</f>
        <v>173.45</v>
      </c>
      <c r="E98" s="2">
        <f>IFERROR(__xludf.DUMMYFUNCTION("""COMPUTED_VALUE"""),174.2)</f>
        <v>174.2</v>
      </c>
      <c r="F98" s="2">
        <f>IFERROR(__xludf.DUMMYFUNCTION("""COMPUTED_VALUE"""),4.3570932E7)</f>
        <v>43570932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IFERROR(__xludf.DUMMYFUNCTION("""COMPUTED_VALUE"""),173.13)</f>
        <v>173.13</v>
      </c>
      <c r="C99" s="2">
        <f>IFERROR(__xludf.DUMMYFUNCTION("""COMPUTED_VALUE"""),173.38)</f>
        <v>173.38</v>
      </c>
      <c r="D99" s="2">
        <f>IFERROR(__xludf.DUMMYFUNCTION("""COMPUTED_VALUE"""),171.28)</f>
        <v>171.28</v>
      </c>
      <c r="E99" s="2">
        <f>IFERROR(__xludf.DUMMYFUNCTION("""COMPUTED_VALUE"""),171.56)</f>
        <v>171.56</v>
      </c>
      <c r="F99" s="2">
        <f>IFERROR(__xludf.DUMMYFUNCTION("""COMPUTED_VALUE"""),5.0747263E7)</f>
        <v>50747263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IFERROR(__xludf.DUMMYFUNCTION("""COMPUTED_VALUE"""),171.09)</f>
        <v>171.09</v>
      </c>
      <c r="C100" s="2">
        <f>IFERROR(__xludf.DUMMYFUNCTION("""COMPUTED_VALUE"""),172.42)</f>
        <v>172.42</v>
      </c>
      <c r="D100" s="2">
        <f>IFERROR(__xludf.DUMMYFUNCTION("""COMPUTED_VALUE"""),170.52)</f>
        <v>170.52</v>
      </c>
      <c r="E100" s="2">
        <f>IFERROR(__xludf.DUMMYFUNCTION("""COMPUTED_VALUE"""),171.84)</f>
        <v>171.84</v>
      </c>
      <c r="F100" s="2">
        <f>IFERROR(__xludf.DUMMYFUNCTION("""COMPUTED_VALUE"""),4.5143488E7)</f>
        <v>45143488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IFERROR(__xludf.DUMMYFUNCTION("""COMPUTED_VALUE"""),172.41)</f>
        <v>172.41</v>
      </c>
      <c r="C101" s="2">
        <f>IFERROR(__xludf.DUMMYFUNCTION("""COMPUTED_VALUE"""),173.9)</f>
        <v>173.9</v>
      </c>
      <c r="D101" s="2">
        <f>IFERROR(__xludf.DUMMYFUNCTION("""COMPUTED_VALUE"""),171.69)</f>
        <v>171.69</v>
      </c>
      <c r="E101" s="2">
        <f>IFERROR(__xludf.DUMMYFUNCTION("""COMPUTED_VALUE"""),172.99)</f>
        <v>172.99</v>
      </c>
      <c r="F101" s="2">
        <f>IFERROR(__xludf.DUMMYFUNCTION("""COMPUTED_VALUE"""),5.6058258E7)</f>
        <v>56058258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IFERROR(__xludf.DUMMYFUNCTION("""COMPUTED_VALUE"""),173.32)</f>
        <v>173.32</v>
      </c>
      <c r="C102" s="2">
        <f>IFERROR(__xludf.DUMMYFUNCTION("""COMPUTED_VALUE"""),175.77)</f>
        <v>175.77</v>
      </c>
      <c r="D102" s="2">
        <f>IFERROR(__xludf.DUMMYFUNCTION("""COMPUTED_VALUE"""),173.11)</f>
        <v>173.11</v>
      </c>
      <c r="E102" s="2">
        <f>IFERROR(__xludf.DUMMYFUNCTION("""COMPUTED_VALUE"""),175.43)</f>
        <v>175.43</v>
      </c>
      <c r="F102" s="2">
        <f>IFERROR(__xludf.DUMMYFUNCTION("""COMPUTED_VALUE"""),5.4834975E7)</f>
        <v>54834975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IFERROR(__xludf.DUMMYFUNCTION("""COMPUTED_VALUE"""),176.96)</f>
        <v>176.96</v>
      </c>
      <c r="C103" s="2">
        <f>IFERROR(__xludf.DUMMYFUNCTION("""COMPUTED_VALUE"""),178.99)</f>
        <v>178.99</v>
      </c>
      <c r="D103" s="2">
        <f>IFERROR(__xludf.DUMMYFUNCTION("""COMPUTED_VALUE"""),176.57)</f>
        <v>176.57</v>
      </c>
      <c r="E103" s="2">
        <f>IFERROR(__xludf.DUMMYFUNCTION("""COMPUTED_VALUE"""),177.3)</f>
        <v>177.3</v>
      </c>
      <c r="F103" s="2">
        <f>IFERROR(__xludf.DUMMYFUNCTION("""COMPUTED_VALUE"""),5.5964401E7)</f>
        <v>55964401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IFERROR(__xludf.DUMMYFUNCTION("""COMPUTED_VALUE"""),177.33)</f>
        <v>177.33</v>
      </c>
      <c r="C104" s="2">
        <f>IFERROR(__xludf.DUMMYFUNCTION("""COMPUTED_VALUE"""),179.35)</f>
        <v>179.35</v>
      </c>
      <c r="D104" s="2">
        <f>IFERROR(__xludf.DUMMYFUNCTION("""COMPUTED_VALUE"""),176.76)</f>
        <v>176.76</v>
      </c>
      <c r="E104" s="2">
        <f>IFERROR(__xludf.DUMMYFUNCTION("""COMPUTED_VALUE"""),177.25)</f>
        <v>177.25</v>
      </c>
      <c r="F104" s="2">
        <f>IFERROR(__xludf.DUMMYFUNCTION("""COMPUTED_VALUE"""),9.9625288E7)</f>
        <v>99625288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IFERROR(__xludf.DUMMYFUNCTION("""COMPUTED_VALUE"""),177.7)</f>
        <v>177.7</v>
      </c>
      <c r="C105" s="2">
        <f>IFERROR(__xludf.DUMMYFUNCTION("""COMPUTED_VALUE"""),180.12)</f>
        <v>180.12</v>
      </c>
      <c r="D105" s="2">
        <f>IFERROR(__xludf.DUMMYFUNCTION("""COMPUTED_VALUE"""),176.93)</f>
        <v>176.93</v>
      </c>
      <c r="E105" s="2">
        <f>IFERROR(__xludf.DUMMYFUNCTION("""COMPUTED_VALUE"""),180.09)</f>
        <v>180.09</v>
      </c>
      <c r="F105" s="2">
        <f>IFERROR(__xludf.DUMMYFUNCTION("""COMPUTED_VALUE"""),6.8901809E7)</f>
        <v>68901809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IFERROR(__xludf.DUMMYFUNCTION("""COMPUTED_VALUE"""),181.03)</f>
        <v>181.03</v>
      </c>
      <c r="C106" s="2">
        <f>IFERROR(__xludf.DUMMYFUNCTION("""COMPUTED_VALUE"""),181.78)</f>
        <v>181.78</v>
      </c>
      <c r="D106" s="2">
        <f>IFERROR(__xludf.DUMMYFUNCTION("""COMPUTED_VALUE"""),179.26)</f>
        <v>179.26</v>
      </c>
      <c r="E106" s="2">
        <f>IFERROR(__xludf.DUMMYFUNCTION("""COMPUTED_VALUE"""),180.95)</f>
        <v>180.95</v>
      </c>
      <c r="F106" s="2">
        <f>IFERROR(__xludf.DUMMYFUNCTION("""COMPUTED_VALUE"""),6.1996913E7)</f>
        <v>61996913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IFERROR(__xludf.DUMMYFUNCTION("""COMPUTED_VALUE"""),182.63)</f>
        <v>182.63</v>
      </c>
      <c r="C107" s="2">
        <f>IFERROR(__xludf.DUMMYFUNCTION("""COMPUTED_VALUE"""),184.95)</f>
        <v>184.95</v>
      </c>
      <c r="D107" s="2">
        <f>IFERROR(__xludf.DUMMYFUNCTION("""COMPUTED_VALUE"""),178.04)</f>
        <v>178.04</v>
      </c>
      <c r="E107" s="2">
        <f>IFERROR(__xludf.DUMMYFUNCTION("""COMPUTED_VALUE"""),179.58)</f>
        <v>179.58</v>
      </c>
      <c r="F107" s="2">
        <f>IFERROR(__xludf.DUMMYFUNCTION("""COMPUTED_VALUE"""),1.21946497E8)</f>
        <v>121946497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IFERROR(__xludf.DUMMYFUNCTION("""COMPUTED_VALUE"""),179.97)</f>
        <v>179.97</v>
      </c>
      <c r="C108" s="2">
        <f>IFERROR(__xludf.DUMMYFUNCTION("""COMPUTED_VALUE"""),180.12)</f>
        <v>180.12</v>
      </c>
      <c r="D108" s="2">
        <f>IFERROR(__xludf.DUMMYFUNCTION("""COMPUTED_VALUE"""),177.43)</f>
        <v>177.43</v>
      </c>
      <c r="E108" s="2">
        <f>IFERROR(__xludf.DUMMYFUNCTION("""COMPUTED_VALUE"""),179.21)</f>
        <v>179.21</v>
      </c>
      <c r="F108" s="2">
        <f>IFERROR(__xludf.DUMMYFUNCTION("""COMPUTED_VALUE"""),6.4848374E7)</f>
        <v>64848374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IFERROR(__xludf.DUMMYFUNCTION("""COMPUTED_VALUE"""),178.44)</f>
        <v>178.44</v>
      </c>
      <c r="C109" s="2">
        <f>IFERROR(__xludf.DUMMYFUNCTION("""COMPUTED_VALUE"""),181.21)</f>
        <v>181.21</v>
      </c>
      <c r="D109" s="2">
        <f>IFERROR(__xludf.DUMMYFUNCTION("""COMPUTED_VALUE"""),177.32)</f>
        <v>177.32</v>
      </c>
      <c r="E109" s="2">
        <f>IFERROR(__xludf.DUMMYFUNCTION("""COMPUTED_VALUE"""),177.82)</f>
        <v>177.82</v>
      </c>
      <c r="F109" s="2">
        <f>IFERROR(__xludf.DUMMYFUNCTION("""COMPUTED_VALUE"""),6.1944615E7)</f>
        <v>61944615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IFERROR(__xludf.DUMMYFUNCTION("""COMPUTED_VALUE"""),177.9)</f>
        <v>177.9</v>
      </c>
      <c r="C110" s="2">
        <f>IFERROR(__xludf.DUMMYFUNCTION("""COMPUTED_VALUE"""),180.84)</f>
        <v>180.84</v>
      </c>
      <c r="D110" s="2">
        <f>IFERROR(__xludf.DUMMYFUNCTION("""COMPUTED_VALUE"""),177.46)</f>
        <v>177.46</v>
      </c>
      <c r="E110" s="2">
        <f>IFERROR(__xludf.DUMMYFUNCTION("""COMPUTED_VALUE"""),180.57)</f>
        <v>180.57</v>
      </c>
      <c r="F110" s="2">
        <f>IFERROR(__xludf.DUMMYFUNCTION("""COMPUTED_VALUE"""),5.0214881E7)</f>
        <v>50214881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IFERROR(__xludf.DUMMYFUNCTION("""COMPUTED_VALUE"""),181.5)</f>
        <v>181.5</v>
      </c>
      <c r="C111" s="2">
        <f>IFERROR(__xludf.DUMMYFUNCTION("""COMPUTED_VALUE"""),182.23)</f>
        <v>182.23</v>
      </c>
      <c r="D111" s="2">
        <f>IFERROR(__xludf.DUMMYFUNCTION("""COMPUTED_VALUE"""),180.63)</f>
        <v>180.63</v>
      </c>
      <c r="E111" s="2">
        <f>IFERROR(__xludf.DUMMYFUNCTION("""COMPUTED_VALUE"""),180.96)</f>
        <v>180.96</v>
      </c>
      <c r="F111" s="2">
        <f>IFERROR(__xludf.DUMMYFUNCTION("""COMPUTED_VALUE"""),4.8899973E7)</f>
        <v>48899973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IFERROR(__xludf.DUMMYFUNCTION("""COMPUTED_VALUE"""),181.27)</f>
        <v>181.27</v>
      </c>
      <c r="C112" s="2">
        <f>IFERROR(__xludf.DUMMYFUNCTION("""COMPUTED_VALUE"""),183.89)</f>
        <v>183.89</v>
      </c>
      <c r="D112" s="2">
        <f>IFERROR(__xludf.DUMMYFUNCTION("""COMPUTED_VALUE"""),180.97)</f>
        <v>180.97</v>
      </c>
      <c r="E112" s="2">
        <f>IFERROR(__xludf.DUMMYFUNCTION("""COMPUTED_VALUE"""),183.79)</f>
        <v>183.79</v>
      </c>
      <c r="F112" s="2">
        <f>IFERROR(__xludf.DUMMYFUNCTION("""COMPUTED_VALUE"""),5.4754995E7)</f>
        <v>54754995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IFERROR(__xludf.DUMMYFUNCTION("""COMPUTED_VALUE"""),182.8)</f>
        <v>182.8</v>
      </c>
      <c r="C113" s="2">
        <f>IFERROR(__xludf.DUMMYFUNCTION("""COMPUTED_VALUE"""),184.15)</f>
        <v>184.15</v>
      </c>
      <c r="D113" s="2">
        <f>IFERROR(__xludf.DUMMYFUNCTION("""COMPUTED_VALUE"""),182.44)</f>
        <v>182.44</v>
      </c>
      <c r="E113" s="2">
        <f>IFERROR(__xludf.DUMMYFUNCTION("""COMPUTED_VALUE"""),183.31)</f>
        <v>183.31</v>
      </c>
      <c r="F113" s="2">
        <f>IFERROR(__xludf.DUMMYFUNCTION("""COMPUTED_VALUE"""),5.4929129E7)</f>
        <v>54929129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IFERROR(__xludf.DUMMYFUNCTION("""COMPUTED_VALUE"""),183.37)</f>
        <v>183.37</v>
      </c>
      <c r="C114" s="2">
        <f>IFERROR(__xludf.DUMMYFUNCTION("""COMPUTED_VALUE"""),184.39)</f>
        <v>184.39</v>
      </c>
      <c r="D114" s="2">
        <f>IFERROR(__xludf.DUMMYFUNCTION("""COMPUTED_VALUE"""),182.02)</f>
        <v>182.02</v>
      </c>
      <c r="E114" s="2">
        <f>IFERROR(__xludf.DUMMYFUNCTION("""COMPUTED_VALUE"""),183.95)</f>
        <v>183.95</v>
      </c>
      <c r="F114" s="2">
        <f>IFERROR(__xludf.DUMMYFUNCTION("""COMPUTED_VALUE"""),5.7462882E7)</f>
        <v>57462882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IFERROR(__xludf.DUMMYFUNCTION("""COMPUTED_VALUE"""),183.96)</f>
        <v>183.96</v>
      </c>
      <c r="C115" s="2">
        <f>IFERROR(__xludf.DUMMYFUNCTION("""COMPUTED_VALUE"""),186.52)</f>
        <v>186.52</v>
      </c>
      <c r="D115" s="2">
        <f>IFERROR(__xludf.DUMMYFUNCTION("""COMPUTED_VALUE"""),183.78)</f>
        <v>183.78</v>
      </c>
      <c r="E115" s="2">
        <f>IFERROR(__xludf.DUMMYFUNCTION("""COMPUTED_VALUE"""),186.01)</f>
        <v>186.01</v>
      </c>
      <c r="F115" s="2">
        <f>IFERROR(__xludf.DUMMYFUNCTION("""COMPUTED_VALUE"""),6.5433166E7)</f>
        <v>65433166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IFERROR(__xludf.DUMMYFUNCTION("""COMPUTED_VALUE"""),186.73)</f>
        <v>186.73</v>
      </c>
      <c r="C116" s="2">
        <f>IFERROR(__xludf.DUMMYFUNCTION("""COMPUTED_VALUE"""),186.99)</f>
        <v>186.99</v>
      </c>
      <c r="D116" s="2">
        <f>IFERROR(__xludf.DUMMYFUNCTION("""COMPUTED_VALUE"""),184.27)</f>
        <v>184.27</v>
      </c>
      <c r="E116" s="2">
        <f>IFERROR(__xludf.DUMMYFUNCTION("""COMPUTED_VALUE"""),184.92)</f>
        <v>184.92</v>
      </c>
      <c r="F116" s="2">
        <f>IFERROR(__xludf.DUMMYFUNCTION("""COMPUTED_VALUE"""),1.01256225E8)</f>
        <v>101256225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IFERROR(__xludf.DUMMYFUNCTION("""COMPUTED_VALUE"""),184.41)</f>
        <v>184.41</v>
      </c>
      <c r="C117" s="2">
        <f>IFERROR(__xludf.DUMMYFUNCTION("""COMPUTED_VALUE"""),186.1)</f>
        <v>186.1</v>
      </c>
      <c r="D117" s="2">
        <f>IFERROR(__xludf.DUMMYFUNCTION("""COMPUTED_VALUE"""),184.41)</f>
        <v>184.41</v>
      </c>
      <c r="E117" s="2">
        <f>IFERROR(__xludf.DUMMYFUNCTION("""COMPUTED_VALUE"""),185.01)</f>
        <v>185.01</v>
      </c>
      <c r="F117" s="2">
        <f>IFERROR(__xludf.DUMMYFUNCTION("""COMPUTED_VALUE"""),4.9799092E7)</f>
        <v>49799092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IFERROR(__xludf.DUMMYFUNCTION("""COMPUTED_VALUE"""),184.9)</f>
        <v>184.9</v>
      </c>
      <c r="C118" s="2">
        <f>IFERROR(__xludf.DUMMYFUNCTION("""COMPUTED_VALUE"""),185.41)</f>
        <v>185.41</v>
      </c>
      <c r="D118" s="2">
        <f>IFERROR(__xludf.DUMMYFUNCTION("""COMPUTED_VALUE"""),182.59)</f>
        <v>182.59</v>
      </c>
      <c r="E118" s="2">
        <f>IFERROR(__xludf.DUMMYFUNCTION("""COMPUTED_VALUE"""),183.96)</f>
        <v>183.96</v>
      </c>
      <c r="F118" s="2">
        <f>IFERROR(__xludf.DUMMYFUNCTION("""COMPUTED_VALUE"""),4.9515697E7)</f>
        <v>49515697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IFERROR(__xludf.DUMMYFUNCTION("""COMPUTED_VALUE"""),183.74)</f>
        <v>183.74</v>
      </c>
      <c r="C119" s="2">
        <f>IFERROR(__xludf.DUMMYFUNCTION("""COMPUTED_VALUE"""),187.05)</f>
        <v>187.05</v>
      </c>
      <c r="D119" s="2">
        <f>IFERROR(__xludf.DUMMYFUNCTION("""COMPUTED_VALUE"""),183.67)</f>
        <v>183.67</v>
      </c>
      <c r="E119" s="2">
        <f>IFERROR(__xludf.DUMMYFUNCTION("""COMPUTED_VALUE"""),187.0)</f>
        <v>187</v>
      </c>
      <c r="F119" s="2">
        <f>IFERROR(__xludf.DUMMYFUNCTION("""COMPUTED_VALUE"""),5.1245327E7)</f>
        <v>51245327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IFERROR(__xludf.DUMMYFUNCTION("""COMPUTED_VALUE"""),185.55)</f>
        <v>185.55</v>
      </c>
      <c r="C120" s="2">
        <f>IFERROR(__xludf.DUMMYFUNCTION("""COMPUTED_VALUE"""),187.56)</f>
        <v>187.56</v>
      </c>
      <c r="D120" s="2">
        <f>IFERROR(__xludf.DUMMYFUNCTION("""COMPUTED_VALUE"""),185.01)</f>
        <v>185.01</v>
      </c>
      <c r="E120" s="2">
        <f>IFERROR(__xludf.DUMMYFUNCTION("""COMPUTED_VALUE"""),186.68)</f>
        <v>186.68</v>
      </c>
      <c r="F120" s="2">
        <f>IFERROR(__xludf.DUMMYFUNCTION("""COMPUTED_VALUE"""),5.3116996E7)</f>
        <v>53116996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IFERROR(__xludf.DUMMYFUNCTION("""COMPUTED_VALUE"""),186.83)</f>
        <v>186.83</v>
      </c>
      <c r="C121" s="2">
        <f>IFERROR(__xludf.DUMMYFUNCTION("""COMPUTED_VALUE"""),188.05)</f>
        <v>188.05</v>
      </c>
      <c r="D121" s="2">
        <f>IFERROR(__xludf.DUMMYFUNCTION("""COMPUTED_VALUE"""),185.23)</f>
        <v>185.23</v>
      </c>
      <c r="E121" s="2">
        <f>IFERROR(__xludf.DUMMYFUNCTION("""COMPUTED_VALUE"""),185.27)</f>
        <v>185.27</v>
      </c>
      <c r="F121" s="2">
        <f>IFERROR(__xludf.DUMMYFUNCTION("""COMPUTED_VALUE"""),4.8088661E7)</f>
        <v>48088661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IFERROR(__xludf.DUMMYFUNCTION("""COMPUTED_VALUE"""),185.89)</f>
        <v>185.89</v>
      </c>
      <c r="C122" s="2">
        <f>IFERROR(__xludf.DUMMYFUNCTION("""COMPUTED_VALUE"""),188.39)</f>
        <v>188.39</v>
      </c>
      <c r="D122" s="2">
        <f>IFERROR(__xludf.DUMMYFUNCTION("""COMPUTED_VALUE"""),185.67)</f>
        <v>185.67</v>
      </c>
      <c r="E122" s="2">
        <f>IFERROR(__xludf.DUMMYFUNCTION("""COMPUTED_VALUE"""),188.06)</f>
        <v>188.06</v>
      </c>
      <c r="F122" s="2">
        <f>IFERROR(__xludf.DUMMYFUNCTION("""COMPUTED_VALUE"""),5.0730846E7)</f>
        <v>50730846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IFERROR(__xludf.DUMMYFUNCTION("""COMPUTED_VALUE"""),187.93)</f>
        <v>187.93</v>
      </c>
      <c r="C123" s="2">
        <f>IFERROR(__xludf.DUMMYFUNCTION("""COMPUTED_VALUE"""),189.9)</f>
        <v>189.9</v>
      </c>
      <c r="D123" s="2">
        <f>IFERROR(__xludf.DUMMYFUNCTION("""COMPUTED_VALUE"""),187.6)</f>
        <v>187.6</v>
      </c>
      <c r="E123" s="2">
        <f>IFERROR(__xludf.DUMMYFUNCTION("""COMPUTED_VALUE"""),189.25)</f>
        <v>189.25</v>
      </c>
      <c r="F123" s="2">
        <f>IFERROR(__xludf.DUMMYFUNCTION("""COMPUTED_VALUE"""),5.1216801E7)</f>
        <v>51216801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IFERROR(__xludf.DUMMYFUNCTION("""COMPUTED_VALUE"""),189.08)</f>
        <v>189.08</v>
      </c>
      <c r="C124" s="2">
        <f>IFERROR(__xludf.DUMMYFUNCTION("""COMPUTED_VALUE"""),190.07)</f>
        <v>190.07</v>
      </c>
      <c r="D124" s="2">
        <f>IFERROR(__xludf.DUMMYFUNCTION("""COMPUTED_VALUE"""),188.94)</f>
        <v>188.94</v>
      </c>
      <c r="E124" s="2">
        <f>IFERROR(__xludf.DUMMYFUNCTION("""COMPUTED_VALUE"""),189.59)</f>
        <v>189.59</v>
      </c>
      <c r="F124" s="2">
        <f>IFERROR(__xludf.DUMMYFUNCTION("""COMPUTED_VALUE"""),4.6347308E7)</f>
        <v>46347308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IFERROR(__xludf.DUMMYFUNCTION("""COMPUTED_VALUE"""),191.63)</f>
        <v>191.63</v>
      </c>
      <c r="C125" s="2">
        <f>IFERROR(__xludf.DUMMYFUNCTION("""COMPUTED_VALUE"""),194.48)</f>
        <v>194.48</v>
      </c>
      <c r="D125" s="2">
        <f>IFERROR(__xludf.DUMMYFUNCTION("""COMPUTED_VALUE"""),191.26)</f>
        <v>191.26</v>
      </c>
      <c r="E125" s="2">
        <f>IFERROR(__xludf.DUMMYFUNCTION("""COMPUTED_VALUE"""),193.97)</f>
        <v>193.97</v>
      </c>
      <c r="F125" s="2">
        <f>IFERROR(__xludf.DUMMYFUNCTION("""COMPUTED_VALUE"""),8.5213216E7)</f>
        <v>85213216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IFERROR(__xludf.DUMMYFUNCTION("""COMPUTED_VALUE"""),193.78)</f>
        <v>193.78</v>
      </c>
      <c r="C126" s="2">
        <f>IFERROR(__xludf.DUMMYFUNCTION("""COMPUTED_VALUE"""),193.88)</f>
        <v>193.88</v>
      </c>
      <c r="D126" s="2">
        <f>IFERROR(__xludf.DUMMYFUNCTION("""COMPUTED_VALUE"""),191.76)</f>
        <v>191.76</v>
      </c>
      <c r="E126" s="2">
        <f>IFERROR(__xludf.DUMMYFUNCTION("""COMPUTED_VALUE"""),192.46)</f>
        <v>192.46</v>
      </c>
      <c r="F126" s="2">
        <f>IFERROR(__xludf.DUMMYFUNCTION("""COMPUTED_VALUE"""),3.1458198E7)</f>
        <v>31458198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IFERROR(__xludf.DUMMYFUNCTION("""COMPUTED_VALUE"""),191.57)</f>
        <v>191.57</v>
      </c>
      <c r="C127" s="2">
        <f>IFERROR(__xludf.DUMMYFUNCTION("""COMPUTED_VALUE"""),192.98)</f>
        <v>192.98</v>
      </c>
      <c r="D127" s="2">
        <f>IFERROR(__xludf.DUMMYFUNCTION("""COMPUTED_VALUE"""),190.62)</f>
        <v>190.62</v>
      </c>
      <c r="E127" s="2">
        <f>IFERROR(__xludf.DUMMYFUNCTION("""COMPUTED_VALUE"""),191.33)</f>
        <v>191.33</v>
      </c>
      <c r="F127" s="2">
        <f>IFERROR(__xludf.DUMMYFUNCTION("""COMPUTED_VALUE"""),4.6920261E7)</f>
        <v>46920261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IFERROR(__xludf.DUMMYFUNCTION("""COMPUTED_VALUE"""),189.84)</f>
        <v>189.84</v>
      </c>
      <c r="C128" s="2">
        <f>IFERROR(__xludf.DUMMYFUNCTION("""COMPUTED_VALUE"""),192.02)</f>
        <v>192.02</v>
      </c>
      <c r="D128" s="2">
        <f>IFERROR(__xludf.DUMMYFUNCTION("""COMPUTED_VALUE"""),189.2)</f>
        <v>189.2</v>
      </c>
      <c r="E128" s="2">
        <f>IFERROR(__xludf.DUMMYFUNCTION("""COMPUTED_VALUE"""),191.81)</f>
        <v>191.81</v>
      </c>
      <c r="F128" s="2">
        <f>IFERROR(__xludf.DUMMYFUNCTION("""COMPUTED_VALUE"""),4.5156009E7)</f>
        <v>45156009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IFERROR(__xludf.DUMMYFUNCTION("""COMPUTED_VALUE"""),191.41)</f>
        <v>191.41</v>
      </c>
      <c r="C129" s="2">
        <f>IFERROR(__xludf.DUMMYFUNCTION("""COMPUTED_VALUE"""),192.67)</f>
        <v>192.67</v>
      </c>
      <c r="D129" s="2">
        <f>IFERROR(__xludf.DUMMYFUNCTION("""COMPUTED_VALUE"""),190.24)</f>
        <v>190.24</v>
      </c>
      <c r="E129" s="2">
        <f>IFERROR(__xludf.DUMMYFUNCTION("""COMPUTED_VALUE"""),190.68)</f>
        <v>190.68</v>
      </c>
      <c r="F129" s="2">
        <f>IFERROR(__xludf.DUMMYFUNCTION("""COMPUTED_VALUE"""),4.6814998E7)</f>
        <v>46814998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IFERROR(__xludf.DUMMYFUNCTION("""COMPUTED_VALUE"""),189.26)</f>
        <v>189.26</v>
      </c>
      <c r="C130" s="2">
        <f>IFERROR(__xludf.DUMMYFUNCTION("""COMPUTED_VALUE"""),189.99)</f>
        <v>189.99</v>
      </c>
      <c r="D130" s="2">
        <f>IFERROR(__xludf.DUMMYFUNCTION("""COMPUTED_VALUE"""),187.04)</f>
        <v>187.04</v>
      </c>
      <c r="E130" s="2">
        <f>IFERROR(__xludf.DUMMYFUNCTION("""COMPUTED_VALUE"""),188.61)</f>
        <v>188.61</v>
      </c>
      <c r="F130" s="2">
        <f>IFERROR(__xludf.DUMMYFUNCTION("""COMPUTED_VALUE"""),5.9922163E7)</f>
        <v>59922163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IFERROR(__xludf.DUMMYFUNCTION("""COMPUTED_VALUE"""),189.16)</f>
        <v>189.16</v>
      </c>
      <c r="C131" s="2">
        <f>IFERROR(__xludf.DUMMYFUNCTION("""COMPUTED_VALUE"""),189.3)</f>
        <v>189.3</v>
      </c>
      <c r="D131" s="2">
        <f>IFERROR(__xludf.DUMMYFUNCTION("""COMPUTED_VALUE"""),186.6)</f>
        <v>186.6</v>
      </c>
      <c r="E131" s="2">
        <f>IFERROR(__xludf.DUMMYFUNCTION("""COMPUTED_VALUE"""),188.08)</f>
        <v>188.08</v>
      </c>
      <c r="F131" s="2">
        <f>IFERROR(__xludf.DUMMYFUNCTION("""COMPUTED_VALUE"""),4.6638119E7)</f>
        <v>46638119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IFERROR(__xludf.DUMMYFUNCTION("""COMPUTED_VALUE"""),189.68)</f>
        <v>189.68</v>
      </c>
      <c r="C132" s="2">
        <f>IFERROR(__xludf.DUMMYFUNCTION("""COMPUTED_VALUE"""),191.7)</f>
        <v>191.7</v>
      </c>
      <c r="D132" s="2">
        <f>IFERROR(__xludf.DUMMYFUNCTION("""COMPUTED_VALUE"""),188.47)</f>
        <v>188.47</v>
      </c>
      <c r="E132" s="2">
        <f>IFERROR(__xludf.DUMMYFUNCTION("""COMPUTED_VALUE"""),189.77)</f>
        <v>189.77</v>
      </c>
      <c r="F132" s="2">
        <f>IFERROR(__xludf.DUMMYFUNCTION("""COMPUTED_VALUE"""),6.0750248E7)</f>
        <v>60750248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IFERROR(__xludf.DUMMYFUNCTION("""COMPUTED_VALUE"""),190.5)</f>
        <v>190.5</v>
      </c>
      <c r="C133" s="2">
        <f>IFERROR(__xludf.DUMMYFUNCTION("""COMPUTED_VALUE"""),191.19)</f>
        <v>191.19</v>
      </c>
      <c r="D133" s="2">
        <f>IFERROR(__xludf.DUMMYFUNCTION("""COMPUTED_VALUE"""),189.78)</f>
        <v>189.78</v>
      </c>
      <c r="E133" s="2">
        <f>IFERROR(__xludf.DUMMYFUNCTION("""COMPUTED_VALUE"""),190.54)</f>
        <v>190.54</v>
      </c>
      <c r="F133" s="2">
        <f>IFERROR(__xludf.DUMMYFUNCTION("""COMPUTED_VALUE"""),4.1342338E7)</f>
        <v>41342338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IFERROR(__xludf.DUMMYFUNCTION("""COMPUTED_VALUE"""),190.23)</f>
        <v>190.23</v>
      </c>
      <c r="C134" s="2">
        <f>IFERROR(__xludf.DUMMYFUNCTION("""COMPUTED_VALUE"""),191.18)</f>
        <v>191.18</v>
      </c>
      <c r="D134" s="2">
        <f>IFERROR(__xludf.DUMMYFUNCTION("""COMPUTED_VALUE"""),189.63)</f>
        <v>189.63</v>
      </c>
      <c r="E134" s="2">
        <f>IFERROR(__xludf.DUMMYFUNCTION("""COMPUTED_VALUE"""),190.69)</f>
        <v>190.69</v>
      </c>
      <c r="F134" s="2">
        <f>IFERROR(__xludf.DUMMYFUNCTION("""COMPUTED_VALUE"""),4.1616242E7)</f>
        <v>41616242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IFERROR(__xludf.DUMMYFUNCTION("""COMPUTED_VALUE"""),191.9)</f>
        <v>191.9</v>
      </c>
      <c r="C135" s="2">
        <f>IFERROR(__xludf.DUMMYFUNCTION("""COMPUTED_VALUE"""),194.32)</f>
        <v>194.32</v>
      </c>
      <c r="D135" s="2">
        <f>IFERROR(__xludf.DUMMYFUNCTION("""COMPUTED_VALUE"""),191.81)</f>
        <v>191.81</v>
      </c>
      <c r="E135" s="2">
        <f>IFERROR(__xludf.DUMMYFUNCTION("""COMPUTED_VALUE"""),193.99)</f>
        <v>193.99</v>
      </c>
      <c r="F135" s="2">
        <f>IFERROR(__xludf.DUMMYFUNCTION("""COMPUTED_VALUE"""),5.0520159E7)</f>
        <v>50520159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IFERROR(__xludf.DUMMYFUNCTION("""COMPUTED_VALUE"""),193.35)</f>
        <v>193.35</v>
      </c>
      <c r="C136" s="2">
        <f>IFERROR(__xludf.DUMMYFUNCTION("""COMPUTED_VALUE"""),194.33)</f>
        <v>194.33</v>
      </c>
      <c r="D136" s="2">
        <f>IFERROR(__xludf.DUMMYFUNCTION("""COMPUTED_VALUE"""),192.42)</f>
        <v>192.42</v>
      </c>
      <c r="E136" s="2">
        <f>IFERROR(__xludf.DUMMYFUNCTION("""COMPUTED_VALUE"""),193.73)</f>
        <v>193.73</v>
      </c>
      <c r="F136" s="2">
        <f>IFERROR(__xludf.DUMMYFUNCTION("""COMPUTED_VALUE"""),4.8353774E7)</f>
        <v>48353774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IFERROR(__xludf.DUMMYFUNCTION("""COMPUTED_VALUE"""),193.1)</f>
        <v>193.1</v>
      </c>
      <c r="C137" s="2">
        <f>IFERROR(__xludf.DUMMYFUNCTION("""COMPUTED_VALUE"""),198.23)</f>
        <v>198.23</v>
      </c>
      <c r="D137" s="2">
        <f>IFERROR(__xludf.DUMMYFUNCTION("""COMPUTED_VALUE"""),192.65)</f>
        <v>192.65</v>
      </c>
      <c r="E137" s="2">
        <f>IFERROR(__xludf.DUMMYFUNCTION("""COMPUTED_VALUE"""),195.1)</f>
        <v>195.1</v>
      </c>
      <c r="F137" s="2">
        <f>IFERROR(__xludf.DUMMYFUNCTION("""COMPUTED_VALUE"""),8.0507323E7)</f>
        <v>80507323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IFERROR(__xludf.DUMMYFUNCTION("""COMPUTED_VALUE"""),195.09)</f>
        <v>195.09</v>
      </c>
      <c r="C138" s="2">
        <f>IFERROR(__xludf.DUMMYFUNCTION("""COMPUTED_VALUE"""),196.47)</f>
        <v>196.47</v>
      </c>
      <c r="D138" s="2">
        <f>IFERROR(__xludf.DUMMYFUNCTION("""COMPUTED_VALUE"""),192.5)</f>
        <v>192.5</v>
      </c>
      <c r="E138" s="2">
        <f>IFERROR(__xludf.DUMMYFUNCTION("""COMPUTED_VALUE"""),193.13)</f>
        <v>193.13</v>
      </c>
      <c r="F138" s="2">
        <f>IFERROR(__xludf.DUMMYFUNCTION("""COMPUTED_VALUE"""),5.9581196E7)</f>
        <v>59581196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IFERROR(__xludf.DUMMYFUNCTION("""COMPUTED_VALUE"""),194.1)</f>
        <v>194.1</v>
      </c>
      <c r="C139" s="2">
        <f>IFERROR(__xludf.DUMMYFUNCTION("""COMPUTED_VALUE"""),194.97)</f>
        <v>194.97</v>
      </c>
      <c r="D139" s="2">
        <f>IFERROR(__xludf.DUMMYFUNCTION("""COMPUTED_VALUE"""),191.23)</f>
        <v>191.23</v>
      </c>
      <c r="E139" s="2">
        <f>IFERROR(__xludf.DUMMYFUNCTION("""COMPUTED_VALUE"""),191.94)</f>
        <v>191.94</v>
      </c>
      <c r="F139" s="2">
        <f>IFERROR(__xludf.DUMMYFUNCTION("""COMPUTED_VALUE"""),7.1951683E7)</f>
        <v>71951683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IFERROR(__xludf.DUMMYFUNCTION("""COMPUTED_VALUE"""),193.41)</f>
        <v>193.41</v>
      </c>
      <c r="C140" s="2">
        <f>IFERROR(__xludf.DUMMYFUNCTION("""COMPUTED_VALUE"""),194.91)</f>
        <v>194.91</v>
      </c>
      <c r="D140" s="2">
        <f>IFERROR(__xludf.DUMMYFUNCTION("""COMPUTED_VALUE"""),192.25)</f>
        <v>192.25</v>
      </c>
      <c r="E140" s="2">
        <f>IFERROR(__xludf.DUMMYFUNCTION("""COMPUTED_VALUE"""),192.75)</f>
        <v>192.75</v>
      </c>
      <c r="F140" s="2">
        <f>IFERROR(__xludf.DUMMYFUNCTION("""COMPUTED_VALUE"""),4.5505097E7)</f>
        <v>45505097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IFERROR(__xludf.DUMMYFUNCTION("""COMPUTED_VALUE"""),193.33)</f>
        <v>193.33</v>
      </c>
      <c r="C141" s="2">
        <f>IFERROR(__xludf.DUMMYFUNCTION("""COMPUTED_VALUE"""),194.44)</f>
        <v>194.44</v>
      </c>
      <c r="D141" s="2">
        <f>IFERROR(__xludf.DUMMYFUNCTION("""COMPUTED_VALUE"""),192.92)</f>
        <v>192.92</v>
      </c>
      <c r="E141" s="2">
        <f>IFERROR(__xludf.DUMMYFUNCTION("""COMPUTED_VALUE"""),193.62)</f>
        <v>193.62</v>
      </c>
      <c r="F141" s="2">
        <f>IFERROR(__xludf.DUMMYFUNCTION("""COMPUTED_VALUE"""),3.7283201E7)</f>
        <v>37283201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IFERROR(__xludf.DUMMYFUNCTION("""COMPUTED_VALUE"""),193.67)</f>
        <v>193.67</v>
      </c>
      <c r="C142" s="2">
        <f>IFERROR(__xludf.DUMMYFUNCTION("""COMPUTED_VALUE"""),195.64)</f>
        <v>195.64</v>
      </c>
      <c r="D142" s="2">
        <f>IFERROR(__xludf.DUMMYFUNCTION("""COMPUTED_VALUE"""),193.32)</f>
        <v>193.32</v>
      </c>
      <c r="E142" s="2">
        <f>IFERROR(__xludf.DUMMYFUNCTION("""COMPUTED_VALUE"""),194.5)</f>
        <v>194.5</v>
      </c>
      <c r="F142" s="2">
        <f>IFERROR(__xludf.DUMMYFUNCTION("""COMPUTED_VALUE"""),4.7471868E7)</f>
        <v>47471868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IFERROR(__xludf.DUMMYFUNCTION("""COMPUTED_VALUE"""),196.02)</f>
        <v>196.02</v>
      </c>
      <c r="C143" s="2">
        <f>IFERROR(__xludf.DUMMYFUNCTION("""COMPUTED_VALUE"""),197.2)</f>
        <v>197.2</v>
      </c>
      <c r="D143" s="2">
        <f>IFERROR(__xludf.DUMMYFUNCTION("""COMPUTED_VALUE"""),192.55)</f>
        <v>192.55</v>
      </c>
      <c r="E143" s="2">
        <f>IFERROR(__xludf.DUMMYFUNCTION("""COMPUTED_VALUE"""),193.22)</f>
        <v>193.22</v>
      </c>
      <c r="F143" s="2">
        <f>IFERROR(__xludf.DUMMYFUNCTION("""COMPUTED_VALUE"""),4.746018E7)</f>
        <v>47460180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IFERROR(__xludf.DUMMYFUNCTION("""COMPUTED_VALUE"""),194.67)</f>
        <v>194.67</v>
      </c>
      <c r="C144" s="2">
        <f>IFERROR(__xludf.DUMMYFUNCTION("""COMPUTED_VALUE"""),196.63)</f>
        <v>196.63</v>
      </c>
      <c r="D144" s="2">
        <f>IFERROR(__xludf.DUMMYFUNCTION("""COMPUTED_VALUE"""),194.14)</f>
        <v>194.14</v>
      </c>
      <c r="E144" s="2">
        <f>IFERROR(__xludf.DUMMYFUNCTION("""COMPUTED_VALUE"""),195.83)</f>
        <v>195.83</v>
      </c>
      <c r="F144" s="2">
        <f>IFERROR(__xludf.DUMMYFUNCTION("""COMPUTED_VALUE"""),4.8291443E7)</f>
        <v>48291443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IFERROR(__xludf.DUMMYFUNCTION("""COMPUTED_VALUE"""),196.06)</f>
        <v>196.06</v>
      </c>
      <c r="C145" s="2">
        <f>IFERROR(__xludf.DUMMYFUNCTION("""COMPUTED_VALUE"""),196.49)</f>
        <v>196.49</v>
      </c>
      <c r="D145" s="2">
        <f>IFERROR(__xludf.DUMMYFUNCTION("""COMPUTED_VALUE"""),195.26)</f>
        <v>195.26</v>
      </c>
      <c r="E145" s="2">
        <f>IFERROR(__xludf.DUMMYFUNCTION("""COMPUTED_VALUE"""),196.45)</f>
        <v>196.45</v>
      </c>
      <c r="F145" s="2">
        <f>IFERROR(__xludf.DUMMYFUNCTION("""COMPUTED_VALUE"""),3.8824113E7)</f>
        <v>38824113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IFERROR(__xludf.DUMMYFUNCTION("""COMPUTED_VALUE"""),196.24)</f>
        <v>196.24</v>
      </c>
      <c r="C146" s="2">
        <f>IFERROR(__xludf.DUMMYFUNCTION("""COMPUTED_VALUE"""),196.73)</f>
        <v>196.73</v>
      </c>
      <c r="D146" s="2">
        <f>IFERROR(__xludf.DUMMYFUNCTION("""COMPUTED_VALUE"""),195.28)</f>
        <v>195.28</v>
      </c>
      <c r="E146" s="2">
        <f>IFERROR(__xludf.DUMMYFUNCTION("""COMPUTED_VALUE"""),195.61)</f>
        <v>195.61</v>
      </c>
      <c r="F146" s="2">
        <f>IFERROR(__xludf.DUMMYFUNCTION("""COMPUTED_VALUE"""),3.5281426E7)</f>
        <v>35281426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IFERROR(__xludf.DUMMYFUNCTION("""COMPUTED_VALUE"""),195.04)</f>
        <v>195.04</v>
      </c>
      <c r="C147" s="2">
        <f>IFERROR(__xludf.DUMMYFUNCTION("""COMPUTED_VALUE"""),195.18)</f>
        <v>195.18</v>
      </c>
      <c r="D147" s="2">
        <f>IFERROR(__xludf.DUMMYFUNCTION("""COMPUTED_VALUE"""),191.85)</f>
        <v>191.85</v>
      </c>
      <c r="E147" s="2">
        <f>IFERROR(__xludf.DUMMYFUNCTION("""COMPUTED_VALUE"""),192.58)</f>
        <v>192.58</v>
      </c>
      <c r="F147" s="2">
        <f>IFERROR(__xludf.DUMMYFUNCTION("""COMPUTED_VALUE"""),5.0389327E7)</f>
        <v>50389327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IFERROR(__xludf.DUMMYFUNCTION("""COMPUTED_VALUE"""),191.57)</f>
        <v>191.57</v>
      </c>
      <c r="C148" s="2">
        <f>IFERROR(__xludf.DUMMYFUNCTION("""COMPUTED_VALUE"""),192.37)</f>
        <v>192.37</v>
      </c>
      <c r="D148" s="2">
        <f>IFERROR(__xludf.DUMMYFUNCTION("""COMPUTED_VALUE"""),190.69)</f>
        <v>190.69</v>
      </c>
      <c r="E148" s="2">
        <f>IFERROR(__xludf.DUMMYFUNCTION("""COMPUTED_VALUE"""),191.17)</f>
        <v>191.17</v>
      </c>
      <c r="F148" s="2">
        <f>IFERROR(__xludf.DUMMYFUNCTION("""COMPUTED_VALUE"""),6.2243282E7)</f>
        <v>62243282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IFERROR(__xludf.DUMMYFUNCTION("""COMPUTED_VALUE"""),185.52)</f>
        <v>185.52</v>
      </c>
      <c r="C149" s="2">
        <f>IFERROR(__xludf.DUMMYFUNCTION("""COMPUTED_VALUE"""),187.38)</f>
        <v>187.38</v>
      </c>
      <c r="D149" s="2">
        <f>IFERROR(__xludf.DUMMYFUNCTION("""COMPUTED_VALUE"""),181.92)</f>
        <v>181.92</v>
      </c>
      <c r="E149" s="2">
        <f>IFERROR(__xludf.DUMMYFUNCTION("""COMPUTED_VALUE"""),181.99)</f>
        <v>181.99</v>
      </c>
      <c r="F149" s="2">
        <f>IFERROR(__xludf.DUMMYFUNCTION("""COMPUTED_VALUE"""),1.15956841E8)</f>
        <v>115956841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IFERROR(__xludf.DUMMYFUNCTION("""COMPUTED_VALUE"""),182.13)</f>
        <v>182.13</v>
      </c>
      <c r="C150" s="2">
        <f>IFERROR(__xludf.DUMMYFUNCTION("""COMPUTED_VALUE"""),183.13)</f>
        <v>183.13</v>
      </c>
      <c r="D150" s="2">
        <f>IFERROR(__xludf.DUMMYFUNCTION("""COMPUTED_VALUE"""),177.35)</f>
        <v>177.35</v>
      </c>
      <c r="E150" s="2">
        <f>IFERROR(__xludf.DUMMYFUNCTION("""COMPUTED_VALUE"""),178.85)</f>
        <v>178.85</v>
      </c>
      <c r="F150" s="2">
        <f>IFERROR(__xludf.DUMMYFUNCTION("""COMPUTED_VALUE"""),9.7576069E7)</f>
        <v>97576069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IFERROR(__xludf.DUMMYFUNCTION("""COMPUTED_VALUE"""),179.69)</f>
        <v>179.69</v>
      </c>
      <c r="C151" s="2">
        <f>IFERROR(__xludf.DUMMYFUNCTION("""COMPUTED_VALUE"""),180.27)</f>
        <v>180.27</v>
      </c>
      <c r="D151" s="2">
        <f>IFERROR(__xludf.DUMMYFUNCTION("""COMPUTED_VALUE"""),177.58)</f>
        <v>177.58</v>
      </c>
      <c r="E151" s="2">
        <f>IFERROR(__xludf.DUMMYFUNCTION("""COMPUTED_VALUE"""),179.8)</f>
        <v>179.8</v>
      </c>
      <c r="F151" s="2">
        <f>IFERROR(__xludf.DUMMYFUNCTION("""COMPUTED_VALUE"""),6.7823003E7)</f>
        <v>67823003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IFERROR(__xludf.DUMMYFUNCTION("""COMPUTED_VALUE"""),180.87)</f>
        <v>180.87</v>
      </c>
      <c r="C152" s="2">
        <f>IFERROR(__xludf.DUMMYFUNCTION("""COMPUTED_VALUE"""),180.93)</f>
        <v>180.93</v>
      </c>
      <c r="D152" s="2">
        <f>IFERROR(__xludf.DUMMYFUNCTION("""COMPUTED_VALUE"""),177.01)</f>
        <v>177.01</v>
      </c>
      <c r="E152" s="2">
        <f>IFERROR(__xludf.DUMMYFUNCTION("""COMPUTED_VALUE"""),178.19)</f>
        <v>178.19</v>
      </c>
      <c r="F152" s="2">
        <f>IFERROR(__xludf.DUMMYFUNCTION("""COMPUTED_VALUE"""),6.0378492E7)</f>
        <v>60378492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IFERROR(__xludf.DUMMYFUNCTION("""COMPUTED_VALUE"""),179.48)</f>
        <v>179.48</v>
      </c>
      <c r="C153" s="2">
        <f>IFERROR(__xludf.DUMMYFUNCTION("""COMPUTED_VALUE"""),180.75)</f>
        <v>180.75</v>
      </c>
      <c r="D153" s="2">
        <f>IFERROR(__xludf.DUMMYFUNCTION("""COMPUTED_VALUE"""),177.6)</f>
        <v>177.6</v>
      </c>
      <c r="E153" s="2">
        <f>IFERROR(__xludf.DUMMYFUNCTION("""COMPUTED_VALUE"""),177.97)</f>
        <v>177.97</v>
      </c>
      <c r="F153" s="2">
        <f>IFERROR(__xludf.DUMMYFUNCTION("""COMPUTED_VALUE"""),5.4686851E7)</f>
        <v>54686851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IFERROR(__xludf.DUMMYFUNCTION("""COMPUTED_VALUE"""),177.32)</f>
        <v>177.32</v>
      </c>
      <c r="C154" s="2">
        <f>IFERROR(__xludf.DUMMYFUNCTION("""COMPUTED_VALUE"""),178.62)</f>
        <v>178.62</v>
      </c>
      <c r="D154" s="2">
        <f>IFERROR(__xludf.DUMMYFUNCTION("""COMPUTED_VALUE"""),176.55)</f>
        <v>176.55</v>
      </c>
      <c r="E154" s="2">
        <f>IFERROR(__xludf.DUMMYFUNCTION("""COMPUTED_VALUE"""),177.79)</f>
        <v>177.79</v>
      </c>
      <c r="F154" s="2">
        <f>IFERROR(__xludf.DUMMYFUNCTION("""COMPUTED_VALUE"""),5.2036672E7)</f>
        <v>52036672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IFERROR(__xludf.DUMMYFUNCTION("""COMPUTED_VALUE"""),177.97)</f>
        <v>177.97</v>
      </c>
      <c r="C155" s="2">
        <f>IFERROR(__xludf.DUMMYFUNCTION("""COMPUTED_VALUE"""),179.69)</f>
        <v>179.69</v>
      </c>
      <c r="D155" s="2">
        <f>IFERROR(__xludf.DUMMYFUNCTION("""COMPUTED_VALUE"""),177.31)</f>
        <v>177.31</v>
      </c>
      <c r="E155" s="2">
        <f>IFERROR(__xludf.DUMMYFUNCTION("""COMPUTED_VALUE"""),179.46)</f>
        <v>179.46</v>
      </c>
      <c r="F155" s="2">
        <f>IFERROR(__xludf.DUMMYFUNCTION("""COMPUTED_VALUE"""),4.3675627E7)</f>
        <v>43675627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IFERROR(__xludf.DUMMYFUNCTION("""COMPUTED_VALUE"""),178.88)</f>
        <v>178.88</v>
      </c>
      <c r="C156" s="2">
        <f>IFERROR(__xludf.DUMMYFUNCTION("""COMPUTED_VALUE"""),179.48)</f>
        <v>179.48</v>
      </c>
      <c r="D156" s="2">
        <f>IFERROR(__xludf.DUMMYFUNCTION("""COMPUTED_VALUE"""),177.05)</f>
        <v>177.05</v>
      </c>
      <c r="E156" s="2">
        <f>IFERROR(__xludf.DUMMYFUNCTION("""COMPUTED_VALUE"""),177.45)</f>
        <v>177.45</v>
      </c>
      <c r="F156" s="2">
        <f>IFERROR(__xludf.DUMMYFUNCTION("""COMPUTED_VALUE"""),4.3622593E7)</f>
        <v>43622593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IFERROR(__xludf.DUMMYFUNCTION("""COMPUTED_VALUE"""),177.13)</f>
        <v>177.13</v>
      </c>
      <c r="C157" s="2">
        <f>IFERROR(__xludf.DUMMYFUNCTION("""COMPUTED_VALUE"""),178.54)</f>
        <v>178.54</v>
      </c>
      <c r="D157" s="2">
        <f>IFERROR(__xludf.DUMMYFUNCTION("""COMPUTED_VALUE"""),176.5)</f>
        <v>176.5</v>
      </c>
      <c r="E157" s="2">
        <f>IFERROR(__xludf.DUMMYFUNCTION("""COMPUTED_VALUE"""),176.57)</f>
        <v>176.57</v>
      </c>
      <c r="F157" s="2">
        <f>IFERROR(__xludf.DUMMYFUNCTION("""COMPUTED_VALUE"""),4.6964857E7)</f>
        <v>46964857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IFERROR(__xludf.DUMMYFUNCTION("""COMPUTED_VALUE"""),177.14)</f>
        <v>177.14</v>
      </c>
      <c r="C158" s="2">
        <f>IFERROR(__xludf.DUMMYFUNCTION("""COMPUTED_VALUE"""),177.51)</f>
        <v>177.51</v>
      </c>
      <c r="D158" s="2">
        <f>IFERROR(__xludf.DUMMYFUNCTION("""COMPUTED_VALUE"""),173.48)</f>
        <v>173.48</v>
      </c>
      <c r="E158" s="2">
        <f>IFERROR(__xludf.DUMMYFUNCTION("""COMPUTED_VALUE"""),174.0)</f>
        <v>174</v>
      </c>
      <c r="F158" s="2">
        <f>IFERROR(__xludf.DUMMYFUNCTION("""COMPUTED_VALUE"""),6.6062882E7)</f>
        <v>66062882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IFERROR(__xludf.DUMMYFUNCTION("""COMPUTED_VALUE"""),172.3)</f>
        <v>172.3</v>
      </c>
      <c r="C159" s="2">
        <f>IFERROR(__xludf.DUMMYFUNCTION("""COMPUTED_VALUE"""),175.1)</f>
        <v>175.1</v>
      </c>
      <c r="D159" s="2">
        <f>IFERROR(__xludf.DUMMYFUNCTION("""COMPUTED_VALUE"""),171.96)</f>
        <v>171.96</v>
      </c>
      <c r="E159" s="2">
        <f>IFERROR(__xludf.DUMMYFUNCTION("""COMPUTED_VALUE"""),174.49)</f>
        <v>174.49</v>
      </c>
      <c r="F159" s="2">
        <f>IFERROR(__xludf.DUMMYFUNCTION("""COMPUTED_VALUE"""),6.117215E7)</f>
        <v>61172150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IFERROR(__xludf.DUMMYFUNCTION("""COMPUTED_VALUE"""),175.07)</f>
        <v>175.07</v>
      </c>
      <c r="C160" s="2">
        <f>IFERROR(__xludf.DUMMYFUNCTION("""COMPUTED_VALUE"""),176.13)</f>
        <v>176.13</v>
      </c>
      <c r="D160" s="2">
        <f>IFERROR(__xludf.DUMMYFUNCTION("""COMPUTED_VALUE"""),173.74)</f>
        <v>173.74</v>
      </c>
      <c r="E160" s="2">
        <f>IFERROR(__xludf.DUMMYFUNCTION("""COMPUTED_VALUE"""),175.84)</f>
        <v>175.84</v>
      </c>
      <c r="F160" s="2">
        <f>IFERROR(__xludf.DUMMYFUNCTION("""COMPUTED_VALUE"""),4.6311879E7)</f>
        <v>46311879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IFERROR(__xludf.DUMMYFUNCTION("""COMPUTED_VALUE"""),177.06)</f>
        <v>177.06</v>
      </c>
      <c r="C161" s="2">
        <f>IFERROR(__xludf.DUMMYFUNCTION("""COMPUTED_VALUE"""),177.68)</f>
        <v>177.68</v>
      </c>
      <c r="D161" s="2">
        <f>IFERROR(__xludf.DUMMYFUNCTION("""COMPUTED_VALUE"""),176.25)</f>
        <v>176.25</v>
      </c>
      <c r="E161" s="2">
        <f>IFERROR(__xludf.DUMMYFUNCTION("""COMPUTED_VALUE"""),177.23)</f>
        <v>177.23</v>
      </c>
      <c r="F161" s="2">
        <f>IFERROR(__xludf.DUMMYFUNCTION("""COMPUTED_VALUE"""),4.2084245E7)</f>
        <v>42084245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IFERROR(__xludf.DUMMYFUNCTION("""COMPUTED_VALUE"""),178.52)</f>
        <v>178.52</v>
      </c>
      <c r="C162" s="2">
        <f>IFERROR(__xludf.DUMMYFUNCTION("""COMPUTED_VALUE"""),181.55)</f>
        <v>181.55</v>
      </c>
      <c r="D162" s="2">
        <f>IFERROR(__xludf.DUMMYFUNCTION("""COMPUTED_VALUE"""),178.33)</f>
        <v>178.33</v>
      </c>
      <c r="E162" s="2">
        <f>IFERROR(__xludf.DUMMYFUNCTION("""COMPUTED_VALUE"""),181.12)</f>
        <v>181.12</v>
      </c>
      <c r="F162" s="2">
        <f>IFERROR(__xludf.DUMMYFUNCTION("""COMPUTED_VALUE"""),5.2722752E7)</f>
        <v>52722752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IFERROR(__xludf.DUMMYFUNCTION("""COMPUTED_VALUE"""),180.67)</f>
        <v>180.67</v>
      </c>
      <c r="C163" s="2">
        <f>IFERROR(__xludf.DUMMYFUNCTION("""COMPUTED_VALUE"""),181.1)</f>
        <v>181.1</v>
      </c>
      <c r="D163" s="2">
        <f>IFERROR(__xludf.DUMMYFUNCTION("""COMPUTED_VALUE"""),176.01)</f>
        <v>176.01</v>
      </c>
      <c r="E163" s="2">
        <f>IFERROR(__xludf.DUMMYFUNCTION("""COMPUTED_VALUE"""),176.38)</f>
        <v>176.38</v>
      </c>
      <c r="F163" s="2">
        <f>IFERROR(__xludf.DUMMYFUNCTION("""COMPUTED_VALUE"""),5.4945798E7)</f>
        <v>54945798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IFERROR(__xludf.DUMMYFUNCTION("""COMPUTED_VALUE"""),177.38)</f>
        <v>177.38</v>
      </c>
      <c r="C164" s="2">
        <f>IFERROR(__xludf.DUMMYFUNCTION("""COMPUTED_VALUE"""),179.15)</f>
        <v>179.15</v>
      </c>
      <c r="D164" s="2">
        <f>IFERROR(__xludf.DUMMYFUNCTION("""COMPUTED_VALUE"""),175.82)</f>
        <v>175.82</v>
      </c>
      <c r="E164" s="2">
        <f>IFERROR(__xludf.DUMMYFUNCTION("""COMPUTED_VALUE"""),178.61)</f>
        <v>178.61</v>
      </c>
      <c r="F164" s="2">
        <f>IFERROR(__xludf.DUMMYFUNCTION("""COMPUTED_VALUE"""),5.1449594E7)</f>
        <v>51449594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IFERROR(__xludf.DUMMYFUNCTION("""COMPUTED_VALUE"""),180.09)</f>
        <v>180.09</v>
      </c>
      <c r="C165" s="2">
        <f>IFERROR(__xludf.DUMMYFUNCTION("""COMPUTED_VALUE"""),180.59)</f>
        <v>180.59</v>
      </c>
      <c r="D165" s="2">
        <f>IFERROR(__xludf.DUMMYFUNCTION("""COMPUTED_VALUE"""),178.55)</f>
        <v>178.55</v>
      </c>
      <c r="E165" s="2">
        <f>IFERROR(__xludf.DUMMYFUNCTION("""COMPUTED_VALUE"""),180.19)</f>
        <v>180.19</v>
      </c>
      <c r="F165" s="2">
        <f>IFERROR(__xludf.DUMMYFUNCTION("""COMPUTED_VALUE"""),4.3820697E7)</f>
        <v>43820697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IFERROR(__xludf.DUMMYFUNCTION("""COMPUTED_VALUE"""),179.7)</f>
        <v>179.7</v>
      </c>
      <c r="C166" s="2">
        <f>IFERROR(__xludf.DUMMYFUNCTION("""COMPUTED_VALUE"""),184.9)</f>
        <v>184.9</v>
      </c>
      <c r="D166" s="2">
        <f>IFERROR(__xludf.DUMMYFUNCTION("""COMPUTED_VALUE"""),179.5)</f>
        <v>179.5</v>
      </c>
      <c r="E166" s="2">
        <f>IFERROR(__xludf.DUMMYFUNCTION("""COMPUTED_VALUE"""),184.12)</f>
        <v>184.12</v>
      </c>
      <c r="F166" s="2">
        <f>IFERROR(__xludf.DUMMYFUNCTION("""COMPUTED_VALUE"""),5.3003948E7)</f>
        <v>53003948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IFERROR(__xludf.DUMMYFUNCTION("""COMPUTED_VALUE"""),184.94)</f>
        <v>184.94</v>
      </c>
      <c r="C167" s="2">
        <f>IFERROR(__xludf.DUMMYFUNCTION("""COMPUTED_VALUE"""),187.85)</f>
        <v>187.85</v>
      </c>
      <c r="D167" s="2">
        <f>IFERROR(__xludf.DUMMYFUNCTION("""COMPUTED_VALUE"""),184.74)</f>
        <v>184.74</v>
      </c>
      <c r="E167" s="2">
        <f>IFERROR(__xludf.DUMMYFUNCTION("""COMPUTED_VALUE"""),187.65)</f>
        <v>187.65</v>
      </c>
      <c r="F167" s="2">
        <f>IFERROR(__xludf.DUMMYFUNCTION("""COMPUTED_VALUE"""),6.0813888E7)</f>
        <v>60813888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IFERROR(__xludf.DUMMYFUNCTION("""COMPUTED_VALUE"""),187.84)</f>
        <v>187.84</v>
      </c>
      <c r="C168" s="2">
        <f>IFERROR(__xludf.DUMMYFUNCTION("""COMPUTED_VALUE"""),189.12)</f>
        <v>189.12</v>
      </c>
      <c r="D168" s="2">
        <f>IFERROR(__xludf.DUMMYFUNCTION("""COMPUTED_VALUE"""),187.48)</f>
        <v>187.48</v>
      </c>
      <c r="E168" s="2">
        <f>IFERROR(__xludf.DUMMYFUNCTION("""COMPUTED_VALUE"""),187.87)</f>
        <v>187.87</v>
      </c>
      <c r="F168" s="2">
        <f>IFERROR(__xludf.DUMMYFUNCTION("""COMPUTED_VALUE"""),6.0794467E7)</f>
        <v>60794467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IFERROR(__xludf.DUMMYFUNCTION("""COMPUTED_VALUE"""),189.49)</f>
        <v>189.49</v>
      </c>
      <c r="C169" s="2">
        <f>IFERROR(__xludf.DUMMYFUNCTION("""COMPUTED_VALUE"""),189.92)</f>
        <v>189.92</v>
      </c>
      <c r="D169" s="2">
        <f>IFERROR(__xludf.DUMMYFUNCTION("""COMPUTED_VALUE"""),188.28)</f>
        <v>188.28</v>
      </c>
      <c r="E169" s="2">
        <f>IFERROR(__xludf.DUMMYFUNCTION("""COMPUTED_VALUE"""),189.46)</f>
        <v>189.46</v>
      </c>
      <c r="F169" s="2">
        <f>IFERROR(__xludf.DUMMYFUNCTION("""COMPUTED_VALUE"""),4.5766503E7)</f>
        <v>45766503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IFERROR(__xludf.DUMMYFUNCTION("""COMPUTED_VALUE"""),188.28)</f>
        <v>188.28</v>
      </c>
      <c r="C170" s="2">
        <f>IFERROR(__xludf.DUMMYFUNCTION("""COMPUTED_VALUE"""),189.98)</f>
        <v>189.98</v>
      </c>
      <c r="D170" s="2">
        <f>IFERROR(__xludf.DUMMYFUNCTION("""COMPUTED_VALUE"""),187.61)</f>
        <v>187.61</v>
      </c>
      <c r="E170" s="2">
        <f>IFERROR(__xludf.DUMMYFUNCTION("""COMPUTED_VALUE"""),189.7)</f>
        <v>189.7</v>
      </c>
      <c r="F170" s="2">
        <f>IFERROR(__xludf.DUMMYFUNCTION("""COMPUTED_VALUE"""),4.5280027E7)</f>
        <v>45280027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IFERROR(__xludf.DUMMYFUNCTION("""COMPUTED_VALUE"""),188.4)</f>
        <v>188.4</v>
      </c>
      <c r="C171" s="2">
        <f>IFERROR(__xludf.DUMMYFUNCTION("""COMPUTED_VALUE"""),188.85)</f>
        <v>188.85</v>
      </c>
      <c r="D171" s="2">
        <f>IFERROR(__xludf.DUMMYFUNCTION("""COMPUTED_VALUE"""),181.47)</f>
        <v>181.47</v>
      </c>
      <c r="E171" s="2">
        <f>IFERROR(__xludf.DUMMYFUNCTION("""COMPUTED_VALUE"""),182.91)</f>
        <v>182.91</v>
      </c>
      <c r="F171" s="2">
        <f>IFERROR(__xludf.DUMMYFUNCTION("""COMPUTED_VALUE"""),8.1755816E7)</f>
        <v>81755816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IFERROR(__xludf.DUMMYFUNCTION("""COMPUTED_VALUE"""),175.18)</f>
        <v>175.18</v>
      </c>
      <c r="C172" s="2">
        <f>IFERROR(__xludf.DUMMYFUNCTION("""COMPUTED_VALUE"""),178.21)</f>
        <v>178.21</v>
      </c>
      <c r="D172" s="2">
        <f>IFERROR(__xludf.DUMMYFUNCTION("""COMPUTED_VALUE"""),173.54)</f>
        <v>173.54</v>
      </c>
      <c r="E172" s="2">
        <f>IFERROR(__xludf.DUMMYFUNCTION("""COMPUTED_VALUE"""),177.56)</f>
        <v>177.56</v>
      </c>
      <c r="F172" s="2">
        <f>IFERROR(__xludf.DUMMYFUNCTION("""COMPUTED_VALUE"""),1.12488803E8)</f>
        <v>112488803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IFERROR(__xludf.DUMMYFUNCTION("""COMPUTED_VALUE"""),178.35)</f>
        <v>178.35</v>
      </c>
      <c r="C173" s="2">
        <f>IFERROR(__xludf.DUMMYFUNCTION("""COMPUTED_VALUE"""),180.24)</f>
        <v>180.24</v>
      </c>
      <c r="D173" s="2">
        <f>IFERROR(__xludf.DUMMYFUNCTION("""COMPUTED_VALUE"""),177.79)</f>
        <v>177.79</v>
      </c>
      <c r="E173" s="2">
        <f>IFERROR(__xludf.DUMMYFUNCTION("""COMPUTED_VALUE"""),178.18)</f>
        <v>178.18</v>
      </c>
      <c r="F173" s="2">
        <f>IFERROR(__xludf.DUMMYFUNCTION("""COMPUTED_VALUE"""),6.5602066E7)</f>
        <v>65602066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IFERROR(__xludf.DUMMYFUNCTION("""COMPUTED_VALUE"""),180.07)</f>
        <v>180.07</v>
      </c>
      <c r="C174" s="2">
        <f>IFERROR(__xludf.DUMMYFUNCTION("""COMPUTED_VALUE"""),180.3)</f>
        <v>180.3</v>
      </c>
      <c r="D174" s="2">
        <f>IFERROR(__xludf.DUMMYFUNCTION("""COMPUTED_VALUE"""),177.34)</f>
        <v>177.34</v>
      </c>
      <c r="E174" s="2">
        <f>IFERROR(__xludf.DUMMYFUNCTION("""COMPUTED_VALUE"""),179.36)</f>
        <v>179.36</v>
      </c>
      <c r="F174" s="2">
        <f>IFERROR(__xludf.DUMMYFUNCTION("""COMPUTED_VALUE"""),5.8953052E7)</f>
        <v>58953052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IFERROR(__xludf.DUMMYFUNCTION("""COMPUTED_VALUE"""),179.49)</f>
        <v>179.49</v>
      </c>
      <c r="C175" s="2">
        <f>IFERROR(__xludf.DUMMYFUNCTION("""COMPUTED_VALUE"""),180.13)</f>
        <v>180.13</v>
      </c>
      <c r="D175" s="2">
        <f>IFERROR(__xludf.DUMMYFUNCTION("""COMPUTED_VALUE"""),174.82)</f>
        <v>174.82</v>
      </c>
      <c r="E175" s="2">
        <f>IFERROR(__xludf.DUMMYFUNCTION("""COMPUTED_VALUE"""),176.3)</f>
        <v>176.3</v>
      </c>
      <c r="F175" s="2">
        <f>IFERROR(__xludf.DUMMYFUNCTION("""COMPUTED_VALUE"""),9.0370192E7)</f>
        <v>90370192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IFERROR(__xludf.DUMMYFUNCTION("""COMPUTED_VALUE"""),176.51)</f>
        <v>176.51</v>
      </c>
      <c r="C176" s="2">
        <f>IFERROR(__xludf.DUMMYFUNCTION("""COMPUTED_VALUE"""),177.3)</f>
        <v>177.3</v>
      </c>
      <c r="D176" s="2">
        <f>IFERROR(__xludf.DUMMYFUNCTION("""COMPUTED_VALUE"""),173.98)</f>
        <v>173.98</v>
      </c>
      <c r="E176" s="2">
        <f>IFERROR(__xludf.DUMMYFUNCTION("""COMPUTED_VALUE"""),174.21)</f>
        <v>174.21</v>
      </c>
      <c r="F176" s="2">
        <f>IFERROR(__xludf.DUMMYFUNCTION("""COMPUTED_VALUE"""),8.4267928E7)</f>
        <v>84267928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IFERROR(__xludf.DUMMYFUNCTION("""COMPUTED_VALUE"""),174.0)</f>
        <v>174</v>
      </c>
      <c r="C177" s="2">
        <f>IFERROR(__xludf.DUMMYFUNCTION("""COMPUTED_VALUE"""),176.1)</f>
        <v>176.1</v>
      </c>
      <c r="D177" s="2">
        <f>IFERROR(__xludf.DUMMYFUNCTION("""COMPUTED_VALUE"""),173.58)</f>
        <v>173.58</v>
      </c>
      <c r="E177" s="2">
        <f>IFERROR(__xludf.DUMMYFUNCTION("""COMPUTED_VALUE"""),175.74)</f>
        <v>175.74</v>
      </c>
      <c r="F177" s="2">
        <f>IFERROR(__xludf.DUMMYFUNCTION("""COMPUTED_VALUE"""),6.0895757E7)</f>
        <v>60895757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IFERROR(__xludf.DUMMYFUNCTION("""COMPUTED_VALUE"""),176.48)</f>
        <v>176.48</v>
      </c>
      <c r="C178" s="2">
        <f>IFERROR(__xludf.DUMMYFUNCTION("""COMPUTED_VALUE"""),176.5)</f>
        <v>176.5</v>
      </c>
      <c r="D178" s="2">
        <f>IFERROR(__xludf.DUMMYFUNCTION("""COMPUTED_VALUE"""),173.82)</f>
        <v>173.82</v>
      </c>
      <c r="E178" s="2">
        <f>IFERROR(__xludf.DUMMYFUNCTION("""COMPUTED_VALUE"""),175.01)</f>
        <v>175.01</v>
      </c>
      <c r="F178" s="2">
        <f>IFERROR(__xludf.DUMMYFUNCTION("""COMPUTED_VALUE"""),1.09259461E8)</f>
        <v>109259461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IFERROR(__xludf.DUMMYFUNCTION("""COMPUTED_VALUE"""),176.48)</f>
        <v>176.48</v>
      </c>
      <c r="C179" s="2">
        <f>IFERROR(__xludf.DUMMYFUNCTION("""COMPUTED_VALUE"""),179.38)</f>
        <v>179.38</v>
      </c>
      <c r="D179" s="2">
        <f>IFERROR(__xludf.DUMMYFUNCTION("""COMPUTED_VALUE"""),176.17)</f>
        <v>176.17</v>
      </c>
      <c r="E179" s="2">
        <f>IFERROR(__xludf.DUMMYFUNCTION("""COMPUTED_VALUE"""),177.97)</f>
        <v>177.97</v>
      </c>
      <c r="F179" s="2">
        <f>IFERROR(__xludf.DUMMYFUNCTION("""COMPUTED_VALUE"""),6.7257573E7)</f>
        <v>67257573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IFERROR(__xludf.DUMMYFUNCTION("""COMPUTED_VALUE"""),177.52)</f>
        <v>177.52</v>
      </c>
      <c r="C180" s="2">
        <f>IFERROR(__xludf.DUMMYFUNCTION("""COMPUTED_VALUE"""),179.63)</f>
        <v>179.63</v>
      </c>
      <c r="D180" s="2">
        <f>IFERROR(__xludf.DUMMYFUNCTION("""COMPUTED_VALUE"""),177.13)</f>
        <v>177.13</v>
      </c>
      <c r="E180" s="2">
        <f>IFERROR(__xludf.DUMMYFUNCTION("""COMPUTED_VALUE"""),179.07)</f>
        <v>179.07</v>
      </c>
      <c r="F180" s="2">
        <f>IFERROR(__xludf.DUMMYFUNCTION("""COMPUTED_VALUE"""),5.1826941E7)</f>
        <v>51826941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IFERROR(__xludf.DUMMYFUNCTION("""COMPUTED_VALUE"""),179.26)</f>
        <v>179.26</v>
      </c>
      <c r="C181" s="2">
        <f>IFERROR(__xludf.DUMMYFUNCTION("""COMPUTED_VALUE"""),179.7)</f>
        <v>179.7</v>
      </c>
      <c r="D181" s="2">
        <f>IFERROR(__xludf.DUMMYFUNCTION("""COMPUTED_VALUE"""),175.4)</f>
        <v>175.4</v>
      </c>
      <c r="E181" s="2">
        <f>IFERROR(__xludf.DUMMYFUNCTION("""COMPUTED_VALUE"""),175.49)</f>
        <v>175.49</v>
      </c>
      <c r="F181" s="2">
        <f>IFERROR(__xludf.DUMMYFUNCTION("""COMPUTED_VALUE"""),5.8436181E7)</f>
        <v>58436181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IFERROR(__xludf.DUMMYFUNCTION("""COMPUTED_VALUE"""),174.55)</f>
        <v>174.55</v>
      </c>
      <c r="C182" s="2">
        <f>IFERROR(__xludf.DUMMYFUNCTION("""COMPUTED_VALUE"""),176.3)</f>
        <v>176.3</v>
      </c>
      <c r="D182" s="2">
        <f>IFERROR(__xludf.DUMMYFUNCTION("""COMPUTED_VALUE"""),173.86)</f>
        <v>173.86</v>
      </c>
      <c r="E182" s="2">
        <f>IFERROR(__xludf.DUMMYFUNCTION("""COMPUTED_VALUE"""),173.93)</f>
        <v>173.93</v>
      </c>
      <c r="F182" s="2">
        <f>IFERROR(__xludf.DUMMYFUNCTION("""COMPUTED_VALUE"""),6.3149116E7)</f>
        <v>63149116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IFERROR(__xludf.DUMMYFUNCTION("""COMPUTED_VALUE"""),174.67)</f>
        <v>174.67</v>
      </c>
      <c r="C183" s="2">
        <f>IFERROR(__xludf.DUMMYFUNCTION("""COMPUTED_VALUE"""),177.08)</f>
        <v>177.08</v>
      </c>
      <c r="D183" s="2">
        <f>IFERROR(__xludf.DUMMYFUNCTION("""COMPUTED_VALUE"""),174.05)</f>
        <v>174.05</v>
      </c>
      <c r="E183" s="2">
        <f>IFERROR(__xludf.DUMMYFUNCTION("""COMPUTED_VALUE"""),174.79)</f>
        <v>174.79</v>
      </c>
      <c r="F183" s="2">
        <f>IFERROR(__xludf.DUMMYFUNCTION("""COMPUTED_VALUE"""),5.6725385E7)</f>
        <v>56725385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IFERROR(__xludf.DUMMYFUNCTION("""COMPUTED_VALUE"""),174.2)</f>
        <v>174.2</v>
      </c>
      <c r="C184" s="2">
        <f>IFERROR(__xludf.DUMMYFUNCTION("""COMPUTED_VALUE"""),176.97)</f>
        <v>176.97</v>
      </c>
      <c r="D184" s="2">
        <f>IFERROR(__xludf.DUMMYFUNCTION("""COMPUTED_VALUE"""),174.15)</f>
        <v>174.15</v>
      </c>
      <c r="E184" s="2">
        <f>IFERROR(__xludf.DUMMYFUNCTION("""COMPUTED_VALUE"""),176.08)</f>
        <v>176.08</v>
      </c>
      <c r="F184" s="2">
        <f>IFERROR(__xludf.DUMMYFUNCTION("""COMPUTED_VALUE"""),4.617274E7)</f>
        <v>46172740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IFERROR(__xludf.DUMMYFUNCTION("""COMPUTED_VALUE"""),174.82)</f>
        <v>174.82</v>
      </c>
      <c r="C185" s="2">
        <f>IFERROR(__xludf.DUMMYFUNCTION("""COMPUTED_VALUE"""),175.2)</f>
        <v>175.2</v>
      </c>
      <c r="D185" s="2">
        <f>IFERROR(__xludf.DUMMYFUNCTION("""COMPUTED_VALUE"""),171.66)</f>
        <v>171.66</v>
      </c>
      <c r="E185" s="2">
        <f>IFERROR(__xludf.DUMMYFUNCTION("""COMPUTED_VALUE"""),171.96)</f>
        <v>171.96</v>
      </c>
      <c r="F185" s="2">
        <f>IFERROR(__xludf.DUMMYFUNCTION("""COMPUTED_VALUE"""),6.4588945E7)</f>
        <v>64588945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IFERROR(__xludf.DUMMYFUNCTION("""COMPUTED_VALUE"""),172.62)</f>
        <v>172.62</v>
      </c>
      <c r="C186" s="2">
        <f>IFERROR(__xludf.DUMMYFUNCTION("""COMPUTED_VALUE"""),173.04)</f>
        <v>173.04</v>
      </c>
      <c r="D186" s="2">
        <f>IFERROR(__xludf.DUMMYFUNCTION("""COMPUTED_VALUE"""),169.05)</f>
        <v>169.05</v>
      </c>
      <c r="E186" s="2">
        <f>IFERROR(__xludf.DUMMYFUNCTION("""COMPUTED_VALUE"""),170.43)</f>
        <v>170.43</v>
      </c>
      <c r="F186" s="2">
        <f>IFERROR(__xludf.DUMMYFUNCTION("""COMPUTED_VALUE"""),6.6921808E7)</f>
        <v>66921808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IFERROR(__xludf.DUMMYFUNCTION("""COMPUTED_VALUE"""),169.34)</f>
        <v>169.34</v>
      </c>
      <c r="C187" s="2">
        <f>IFERROR(__xludf.DUMMYFUNCTION("""COMPUTED_VALUE"""),172.03)</f>
        <v>172.03</v>
      </c>
      <c r="D187" s="2">
        <f>IFERROR(__xludf.DUMMYFUNCTION("""COMPUTED_VALUE"""),167.62)</f>
        <v>167.62</v>
      </c>
      <c r="E187" s="2">
        <f>IFERROR(__xludf.DUMMYFUNCTION("""COMPUTED_VALUE"""),170.69)</f>
        <v>170.69</v>
      </c>
      <c r="F187" s="2">
        <f>IFERROR(__xludf.DUMMYFUNCTION("""COMPUTED_VALUE"""),5.6294419E7)</f>
        <v>56294419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IFERROR(__xludf.DUMMYFUNCTION("""COMPUTED_VALUE"""),172.02)</f>
        <v>172.02</v>
      </c>
      <c r="C188" s="2">
        <f>IFERROR(__xludf.DUMMYFUNCTION("""COMPUTED_VALUE"""),173.07)</f>
        <v>173.07</v>
      </c>
      <c r="D188" s="2">
        <f>IFERROR(__xludf.DUMMYFUNCTION("""COMPUTED_VALUE"""),170.34)</f>
        <v>170.34</v>
      </c>
      <c r="E188" s="2">
        <f>IFERROR(__xludf.DUMMYFUNCTION("""COMPUTED_VALUE"""),171.21)</f>
        <v>171.21</v>
      </c>
      <c r="F188" s="2">
        <f>IFERROR(__xludf.DUMMYFUNCTION("""COMPUTED_VALUE"""),5.1861083E7)</f>
        <v>51861083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IFERROR(__xludf.DUMMYFUNCTION("""COMPUTED_VALUE"""),171.22)</f>
        <v>171.22</v>
      </c>
      <c r="C189" s="2">
        <f>IFERROR(__xludf.DUMMYFUNCTION("""COMPUTED_VALUE"""),174.3)</f>
        <v>174.3</v>
      </c>
      <c r="D189" s="2">
        <f>IFERROR(__xludf.DUMMYFUNCTION("""COMPUTED_VALUE"""),170.93)</f>
        <v>170.93</v>
      </c>
      <c r="E189" s="2">
        <f>IFERROR(__xludf.DUMMYFUNCTION("""COMPUTED_VALUE"""),173.75)</f>
        <v>173.75</v>
      </c>
      <c r="F189" s="2">
        <f>IFERROR(__xludf.DUMMYFUNCTION("""COMPUTED_VALUE"""),5.2164535E7)</f>
        <v>52164535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IFERROR(__xludf.DUMMYFUNCTION("""COMPUTED_VALUE"""),172.26)</f>
        <v>172.26</v>
      </c>
      <c r="C190" s="2">
        <f>IFERROR(__xludf.DUMMYFUNCTION("""COMPUTED_VALUE"""),173.63)</f>
        <v>173.63</v>
      </c>
      <c r="D190" s="2">
        <f>IFERROR(__xludf.DUMMYFUNCTION("""COMPUTED_VALUE"""),170.82)</f>
        <v>170.82</v>
      </c>
      <c r="E190" s="2">
        <f>IFERROR(__xludf.DUMMYFUNCTION("""COMPUTED_VALUE"""),172.4)</f>
        <v>172.4</v>
      </c>
      <c r="F190" s="2">
        <f>IFERROR(__xludf.DUMMYFUNCTION("""COMPUTED_VALUE"""),4.9594613E7)</f>
        <v>49594613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IFERROR(__xludf.DUMMYFUNCTION("""COMPUTED_VALUE"""),171.09)</f>
        <v>171.09</v>
      </c>
      <c r="C191" s="2">
        <f>IFERROR(__xludf.DUMMYFUNCTION("""COMPUTED_VALUE"""),174.21)</f>
        <v>174.21</v>
      </c>
      <c r="D191" s="2">
        <f>IFERROR(__xludf.DUMMYFUNCTION("""COMPUTED_VALUE"""),170.97)</f>
        <v>170.97</v>
      </c>
      <c r="E191" s="2">
        <f>IFERROR(__xludf.DUMMYFUNCTION("""COMPUTED_VALUE"""),173.66)</f>
        <v>173.66</v>
      </c>
      <c r="F191" s="2">
        <f>IFERROR(__xludf.DUMMYFUNCTION("""COMPUTED_VALUE"""),5.3020286E7)</f>
        <v>53020286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IFERROR(__xludf.DUMMYFUNCTION("""COMPUTED_VALUE"""),173.79)</f>
        <v>173.79</v>
      </c>
      <c r="C192" s="2">
        <f>IFERROR(__xludf.DUMMYFUNCTION("""COMPUTED_VALUE"""),175.45)</f>
        <v>175.45</v>
      </c>
      <c r="D192" s="2">
        <f>IFERROR(__xludf.DUMMYFUNCTION("""COMPUTED_VALUE"""),172.68)</f>
        <v>172.68</v>
      </c>
      <c r="E192" s="2">
        <f>IFERROR(__xludf.DUMMYFUNCTION("""COMPUTED_VALUE"""),174.91)</f>
        <v>174.91</v>
      </c>
      <c r="F192" s="2">
        <f>IFERROR(__xludf.DUMMYFUNCTION("""COMPUTED_VALUE"""),4.8527918E7)</f>
        <v>48527918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IFERROR(__xludf.DUMMYFUNCTION("""COMPUTED_VALUE"""),173.8)</f>
        <v>173.8</v>
      </c>
      <c r="C193" s="2">
        <f>IFERROR(__xludf.DUMMYFUNCTION("""COMPUTED_VALUE"""),177.99)</f>
        <v>177.99</v>
      </c>
      <c r="D193" s="2">
        <f>IFERROR(__xludf.DUMMYFUNCTION("""COMPUTED_VALUE"""),173.18)</f>
        <v>173.18</v>
      </c>
      <c r="E193" s="2">
        <f>IFERROR(__xludf.DUMMYFUNCTION("""COMPUTED_VALUE"""),177.49)</f>
        <v>177.49</v>
      </c>
      <c r="F193" s="2">
        <f>IFERROR(__xludf.DUMMYFUNCTION("""COMPUTED_VALUE"""),5.7266675E7)</f>
        <v>57266675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IFERROR(__xludf.DUMMYFUNCTION("""COMPUTED_VALUE"""),176.81)</f>
        <v>176.81</v>
      </c>
      <c r="C194" s="2">
        <f>IFERROR(__xludf.DUMMYFUNCTION("""COMPUTED_VALUE"""),179.05)</f>
        <v>179.05</v>
      </c>
      <c r="D194" s="2">
        <f>IFERROR(__xludf.DUMMYFUNCTION("""COMPUTED_VALUE"""),175.8)</f>
        <v>175.8</v>
      </c>
      <c r="E194" s="2">
        <f>IFERROR(__xludf.DUMMYFUNCTION("""COMPUTED_VALUE"""),178.99)</f>
        <v>178.99</v>
      </c>
      <c r="F194" s="2">
        <f>IFERROR(__xludf.DUMMYFUNCTION("""COMPUTED_VALUE"""),4.2390772E7)</f>
        <v>42390772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IFERROR(__xludf.DUMMYFUNCTION("""COMPUTED_VALUE"""),178.1)</f>
        <v>178.1</v>
      </c>
      <c r="C195" s="2">
        <f>IFERROR(__xludf.DUMMYFUNCTION("""COMPUTED_VALUE"""),179.72)</f>
        <v>179.72</v>
      </c>
      <c r="D195" s="2">
        <f>IFERROR(__xludf.DUMMYFUNCTION("""COMPUTED_VALUE"""),177.95)</f>
        <v>177.95</v>
      </c>
      <c r="E195" s="2">
        <f>IFERROR(__xludf.DUMMYFUNCTION("""COMPUTED_VALUE"""),178.39)</f>
        <v>178.39</v>
      </c>
      <c r="F195" s="2">
        <f>IFERROR(__xludf.DUMMYFUNCTION("""COMPUTED_VALUE"""),4.3698019E7)</f>
        <v>43698019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IFERROR(__xludf.DUMMYFUNCTION("""COMPUTED_VALUE"""),178.2)</f>
        <v>178.2</v>
      </c>
      <c r="C196" s="2">
        <f>IFERROR(__xludf.DUMMYFUNCTION("""COMPUTED_VALUE"""),179.85)</f>
        <v>179.85</v>
      </c>
      <c r="D196" s="2">
        <f>IFERROR(__xludf.DUMMYFUNCTION("""COMPUTED_VALUE"""),177.6)</f>
        <v>177.6</v>
      </c>
      <c r="E196" s="2">
        <f>IFERROR(__xludf.DUMMYFUNCTION("""COMPUTED_VALUE"""),179.8)</f>
        <v>179.8</v>
      </c>
      <c r="F196" s="2">
        <f>IFERROR(__xludf.DUMMYFUNCTION("""COMPUTED_VALUE"""),4.7551098E7)</f>
        <v>47551098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IFERROR(__xludf.DUMMYFUNCTION("""COMPUTED_VALUE"""),180.07)</f>
        <v>180.07</v>
      </c>
      <c r="C197" s="2">
        <f>IFERROR(__xludf.DUMMYFUNCTION("""COMPUTED_VALUE"""),182.34)</f>
        <v>182.34</v>
      </c>
      <c r="D197" s="2">
        <f>IFERROR(__xludf.DUMMYFUNCTION("""COMPUTED_VALUE"""),179.04)</f>
        <v>179.04</v>
      </c>
      <c r="E197" s="2">
        <f>IFERROR(__xludf.DUMMYFUNCTION("""COMPUTED_VALUE"""),180.71)</f>
        <v>180.71</v>
      </c>
      <c r="F197" s="2">
        <f>IFERROR(__xludf.DUMMYFUNCTION("""COMPUTED_VALUE"""),5.6743119E7)</f>
        <v>56743119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IFERROR(__xludf.DUMMYFUNCTION("""COMPUTED_VALUE"""),181.42)</f>
        <v>181.42</v>
      </c>
      <c r="C198" s="2">
        <f>IFERROR(__xludf.DUMMYFUNCTION("""COMPUTED_VALUE"""),181.93)</f>
        <v>181.93</v>
      </c>
      <c r="D198" s="2">
        <f>IFERROR(__xludf.DUMMYFUNCTION("""COMPUTED_VALUE"""),178.14)</f>
        <v>178.14</v>
      </c>
      <c r="E198" s="2">
        <f>IFERROR(__xludf.DUMMYFUNCTION("""COMPUTED_VALUE"""),178.85)</f>
        <v>178.85</v>
      </c>
      <c r="F198" s="2">
        <f>IFERROR(__xludf.DUMMYFUNCTION("""COMPUTED_VALUE"""),5.1456082E7)</f>
        <v>51456082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IFERROR(__xludf.DUMMYFUNCTION("""COMPUTED_VALUE"""),176.75)</f>
        <v>176.75</v>
      </c>
      <c r="C199" s="2">
        <f>IFERROR(__xludf.DUMMYFUNCTION("""COMPUTED_VALUE"""),179.08)</f>
        <v>179.08</v>
      </c>
      <c r="D199" s="2">
        <f>IFERROR(__xludf.DUMMYFUNCTION("""COMPUTED_VALUE"""),176.51)</f>
        <v>176.51</v>
      </c>
      <c r="E199" s="2">
        <f>IFERROR(__xludf.DUMMYFUNCTION("""COMPUTED_VALUE"""),178.72)</f>
        <v>178.72</v>
      </c>
      <c r="F199" s="2">
        <f>IFERROR(__xludf.DUMMYFUNCTION("""COMPUTED_VALUE"""),5.2516984E7)</f>
        <v>52516984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IFERROR(__xludf.DUMMYFUNCTION("""COMPUTED_VALUE"""),176.65)</f>
        <v>176.65</v>
      </c>
      <c r="C200" s="2">
        <f>IFERROR(__xludf.DUMMYFUNCTION("""COMPUTED_VALUE"""),178.42)</f>
        <v>178.42</v>
      </c>
      <c r="D200" s="2">
        <f>IFERROR(__xludf.DUMMYFUNCTION("""COMPUTED_VALUE"""),174.8)</f>
        <v>174.8</v>
      </c>
      <c r="E200" s="2">
        <f>IFERROR(__xludf.DUMMYFUNCTION("""COMPUTED_VALUE"""),177.15)</f>
        <v>177.15</v>
      </c>
      <c r="F200" s="2">
        <f>IFERROR(__xludf.DUMMYFUNCTION("""COMPUTED_VALUE"""),5.754935E7)</f>
        <v>57549350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IFERROR(__xludf.DUMMYFUNCTION("""COMPUTED_VALUE"""),175.58)</f>
        <v>175.58</v>
      </c>
      <c r="C201" s="2">
        <f>IFERROR(__xludf.DUMMYFUNCTION("""COMPUTED_VALUE"""),177.58)</f>
        <v>177.58</v>
      </c>
      <c r="D201" s="2">
        <f>IFERROR(__xludf.DUMMYFUNCTION("""COMPUTED_VALUE"""),175.11)</f>
        <v>175.11</v>
      </c>
      <c r="E201" s="2">
        <f>IFERROR(__xludf.DUMMYFUNCTION("""COMPUTED_VALUE"""),175.84)</f>
        <v>175.84</v>
      </c>
      <c r="F201" s="2">
        <f>IFERROR(__xludf.DUMMYFUNCTION("""COMPUTED_VALUE"""),5.4764375E7)</f>
        <v>54764375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IFERROR(__xludf.DUMMYFUNCTION("""COMPUTED_VALUE"""),176.04)</f>
        <v>176.04</v>
      </c>
      <c r="C202" s="2">
        <f>IFERROR(__xludf.DUMMYFUNCTION("""COMPUTED_VALUE"""),177.84)</f>
        <v>177.84</v>
      </c>
      <c r="D202" s="2">
        <f>IFERROR(__xludf.DUMMYFUNCTION("""COMPUTED_VALUE"""),175.19)</f>
        <v>175.19</v>
      </c>
      <c r="E202" s="2">
        <f>IFERROR(__xludf.DUMMYFUNCTION("""COMPUTED_VALUE"""),175.46)</f>
        <v>175.46</v>
      </c>
      <c r="F202" s="2">
        <f>IFERROR(__xludf.DUMMYFUNCTION("""COMPUTED_VALUE"""),5.9302863E7)</f>
        <v>59302863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IFERROR(__xludf.DUMMYFUNCTION("""COMPUTED_VALUE"""),175.31)</f>
        <v>175.31</v>
      </c>
      <c r="C203" s="2">
        <f>IFERROR(__xludf.DUMMYFUNCTION("""COMPUTED_VALUE"""),175.42)</f>
        <v>175.42</v>
      </c>
      <c r="D203" s="2">
        <f>IFERROR(__xludf.DUMMYFUNCTION("""COMPUTED_VALUE"""),172.64)</f>
        <v>172.64</v>
      </c>
      <c r="E203" s="2">
        <f>IFERROR(__xludf.DUMMYFUNCTION("""COMPUTED_VALUE"""),172.88)</f>
        <v>172.88</v>
      </c>
      <c r="F203" s="2">
        <f>IFERROR(__xludf.DUMMYFUNCTION("""COMPUTED_VALUE"""),6.4244028E7)</f>
        <v>64244028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IFERROR(__xludf.DUMMYFUNCTION("""COMPUTED_VALUE"""),170.91)</f>
        <v>170.91</v>
      </c>
      <c r="C204" s="2">
        <f>IFERROR(__xludf.DUMMYFUNCTION("""COMPUTED_VALUE"""),174.01)</f>
        <v>174.01</v>
      </c>
      <c r="D204" s="2">
        <f>IFERROR(__xludf.DUMMYFUNCTION("""COMPUTED_VALUE"""),169.93)</f>
        <v>169.93</v>
      </c>
      <c r="E204" s="2">
        <f>IFERROR(__xludf.DUMMYFUNCTION("""COMPUTED_VALUE"""),173.0)</f>
        <v>173</v>
      </c>
      <c r="F204" s="2">
        <f>IFERROR(__xludf.DUMMYFUNCTION("""COMPUTED_VALUE"""),5.5980109E7)</f>
        <v>55980109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IFERROR(__xludf.DUMMYFUNCTION("""COMPUTED_VALUE"""),173.05)</f>
        <v>173.05</v>
      </c>
      <c r="C205" s="2">
        <f>IFERROR(__xludf.DUMMYFUNCTION("""COMPUTED_VALUE"""),173.67)</f>
        <v>173.67</v>
      </c>
      <c r="D205" s="2">
        <f>IFERROR(__xludf.DUMMYFUNCTION("""COMPUTED_VALUE"""),171.45)</f>
        <v>171.45</v>
      </c>
      <c r="E205" s="2">
        <f>IFERROR(__xludf.DUMMYFUNCTION("""COMPUTED_VALUE"""),173.44)</f>
        <v>173.44</v>
      </c>
      <c r="F205" s="2">
        <f>IFERROR(__xludf.DUMMYFUNCTION("""COMPUTED_VALUE"""),4.3816644E7)</f>
        <v>43816644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IFERROR(__xludf.DUMMYFUNCTION("""COMPUTED_VALUE"""),171.88)</f>
        <v>171.88</v>
      </c>
      <c r="C206" s="2">
        <f>IFERROR(__xludf.DUMMYFUNCTION("""COMPUTED_VALUE"""),173.06)</f>
        <v>173.06</v>
      </c>
      <c r="D206" s="2">
        <f>IFERROR(__xludf.DUMMYFUNCTION("""COMPUTED_VALUE"""),170.65)</f>
        <v>170.65</v>
      </c>
      <c r="E206" s="2">
        <f>IFERROR(__xludf.DUMMYFUNCTION("""COMPUTED_VALUE"""),171.1)</f>
        <v>171.1</v>
      </c>
      <c r="F206" s="2">
        <f>IFERROR(__xludf.DUMMYFUNCTION("""COMPUTED_VALUE"""),5.7156962E7)</f>
        <v>57156962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IFERROR(__xludf.DUMMYFUNCTION("""COMPUTED_VALUE"""),170.37)</f>
        <v>170.37</v>
      </c>
      <c r="C207" s="2">
        <f>IFERROR(__xludf.DUMMYFUNCTION("""COMPUTED_VALUE"""),171.38)</f>
        <v>171.38</v>
      </c>
      <c r="D207" s="2">
        <f>IFERROR(__xludf.DUMMYFUNCTION("""COMPUTED_VALUE"""),165.67)</f>
        <v>165.67</v>
      </c>
      <c r="E207" s="2">
        <f>IFERROR(__xludf.DUMMYFUNCTION("""COMPUTED_VALUE"""),166.89)</f>
        <v>166.89</v>
      </c>
      <c r="F207" s="2">
        <f>IFERROR(__xludf.DUMMYFUNCTION("""COMPUTED_VALUE"""),7.0625258E7)</f>
        <v>70625258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IFERROR(__xludf.DUMMYFUNCTION("""COMPUTED_VALUE"""),166.91)</f>
        <v>166.91</v>
      </c>
      <c r="C208" s="2">
        <f>IFERROR(__xludf.DUMMYFUNCTION("""COMPUTED_VALUE"""),168.96)</f>
        <v>168.96</v>
      </c>
      <c r="D208" s="2">
        <f>IFERROR(__xludf.DUMMYFUNCTION("""COMPUTED_VALUE"""),166.83)</f>
        <v>166.83</v>
      </c>
      <c r="E208" s="2">
        <f>IFERROR(__xludf.DUMMYFUNCTION("""COMPUTED_VALUE"""),168.22)</f>
        <v>168.22</v>
      </c>
      <c r="F208" s="2">
        <f>IFERROR(__xludf.DUMMYFUNCTION("""COMPUTED_VALUE"""),5.8499129E7)</f>
        <v>58499129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IFERROR(__xludf.DUMMYFUNCTION("""COMPUTED_VALUE"""),169.02)</f>
        <v>169.02</v>
      </c>
      <c r="C209" s="2">
        <f>IFERROR(__xludf.DUMMYFUNCTION("""COMPUTED_VALUE"""),171.17)</f>
        <v>171.17</v>
      </c>
      <c r="D209" s="2">
        <f>IFERROR(__xludf.DUMMYFUNCTION("""COMPUTED_VALUE"""),168.87)</f>
        <v>168.87</v>
      </c>
      <c r="E209" s="2">
        <f>IFERROR(__xludf.DUMMYFUNCTION("""COMPUTED_VALUE"""),170.29)</f>
        <v>170.29</v>
      </c>
      <c r="F209" s="2">
        <f>IFERROR(__xludf.DUMMYFUNCTION("""COMPUTED_VALUE"""),5.1130955E7)</f>
        <v>51130955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IFERROR(__xludf.DUMMYFUNCTION("""COMPUTED_VALUE"""),169.35)</f>
        <v>169.35</v>
      </c>
      <c r="C210" s="2">
        <f>IFERROR(__xludf.DUMMYFUNCTION("""COMPUTED_VALUE"""),170.9)</f>
        <v>170.9</v>
      </c>
      <c r="D210" s="2">
        <f>IFERROR(__xludf.DUMMYFUNCTION("""COMPUTED_VALUE"""),167.9)</f>
        <v>167.9</v>
      </c>
      <c r="E210" s="2">
        <f>IFERROR(__xludf.DUMMYFUNCTION("""COMPUTED_VALUE"""),170.77)</f>
        <v>170.77</v>
      </c>
      <c r="F210" s="2">
        <f>IFERROR(__xludf.DUMMYFUNCTION("""COMPUTED_VALUE"""),4.4846017E7)</f>
        <v>44846017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IFERROR(__xludf.DUMMYFUNCTION("""COMPUTED_VALUE"""),171.0)</f>
        <v>171</v>
      </c>
      <c r="C211" s="2">
        <f>IFERROR(__xludf.DUMMYFUNCTION("""COMPUTED_VALUE"""),174.23)</f>
        <v>174.23</v>
      </c>
      <c r="D211" s="2">
        <f>IFERROR(__xludf.DUMMYFUNCTION("""COMPUTED_VALUE"""),170.12)</f>
        <v>170.12</v>
      </c>
      <c r="E211" s="2">
        <f>IFERROR(__xludf.DUMMYFUNCTION("""COMPUTED_VALUE"""),173.97)</f>
        <v>173.97</v>
      </c>
      <c r="F211" s="2">
        <f>IFERROR(__xludf.DUMMYFUNCTION("""COMPUTED_VALUE"""),5.6934906E7)</f>
        <v>56934906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IFERROR(__xludf.DUMMYFUNCTION("""COMPUTED_VALUE"""),175.52)</f>
        <v>175.52</v>
      </c>
      <c r="C212" s="2">
        <f>IFERROR(__xludf.DUMMYFUNCTION("""COMPUTED_VALUE"""),177.78)</f>
        <v>177.78</v>
      </c>
      <c r="D212" s="2">
        <f>IFERROR(__xludf.DUMMYFUNCTION("""COMPUTED_VALUE"""),175.46)</f>
        <v>175.46</v>
      </c>
      <c r="E212" s="2">
        <f>IFERROR(__xludf.DUMMYFUNCTION("""COMPUTED_VALUE"""),177.57)</f>
        <v>177.57</v>
      </c>
      <c r="F212" s="2">
        <f>IFERROR(__xludf.DUMMYFUNCTION("""COMPUTED_VALUE"""),7.7334752E7)</f>
        <v>77334752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IFERROR(__xludf.DUMMYFUNCTION("""COMPUTED_VALUE"""),174.24)</f>
        <v>174.24</v>
      </c>
      <c r="C213" s="2">
        <f>IFERROR(__xludf.DUMMYFUNCTION("""COMPUTED_VALUE"""),176.82)</f>
        <v>176.82</v>
      </c>
      <c r="D213" s="2">
        <f>IFERROR(__xludf.DUMMYFUNCTION("""COMPUTED_VALUE"""),173.35)</f>
        <v>173.35</v>
      </c>
      <c r="E213" s="2">
        <f>IFERROR(__xludf.DUMMYFUNCTION("""COMPUTED_VALUE"""),176.65)</f>
        <v>176.65</v>
      </c>
      <c r="F213" s="2">
        <f>IFERROR(__xludf.DUMMYFUNCTION("""COMPUTED_VALUE"""),7.9829246E7)</f>
        <v>79829246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IFERROR(__xludf.DUMMYFUNCTION("""COMPUTED_VALUE"""),176.38)</f>
        <v>176.38</v>
      </c>
      <c r="C214" s="2">
        <f>IFERROR(__xludf.DUMMYFUNCTION("""COMPUTED_VALUE"""),179.43)</f>
        <v>179.43</v>
      </c>
      <c r="D214" s="2">
        <f>IFERROR(__xludf.DUMMYFUNCTION("""COMPUTED_VALUE"""),176.21)</f>
        <v>176.21</v>
      </c>
      <c r="E214" s="2">
        <f>IFERROR(__xludf.DUMMYFUNCTION("""COMPUTED_VALUE"""),179.23)</f>
        <v>179.23</v>
      </c>
      <c r="F214" s="2">
        <f>IFERROR(__xludf.DUMMYFUNCTION("""COMPUTED_VALUE"""),6.384131E7)</f>
        <v>63841310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IFERROR(__xludf.DUMMYFUNCTION("""COMPUTED_VALUE"""),179.18)</f>
        <v>179.18</v>
      </c>
      <c r="C215" s="2">
        <f>IFERROR(__xludf.DUMMYFUNCTION("""COMPUTED_VALUE"""),182.44)</f>
        <v>182.44</v>
      </c>
      <c r="D215" s="2">
        <f>IFERROR(__xludf.DUMMYFUNCTION("""COMPUTED_VALUE"""),178.97)</f>
        <v>178.97</v>
      </c>
      <c r="E215" s="2">
        <f>IFERROR(__xludf.DUMMYFUNCTION("""COMPUTED_VALUE"""),181.82)</f>
        <v>181.82</v>
      </c>
      <c r="F215" s="2">
        <f>IFERROR(__xludf.DUMMYFUNCTION("""COMPUTED_VALUE"""),7.0529966E7)</f>
        <v>70529966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IFERROR(__xludf.DUMMYFUNCTION("""COMPUTED_VALUE"""),182.35)</f>
        <v>182.35</v>
      </c>
      <c r="C216" s="2">
        <f>IFERROR(__xludf.DUMMYFUNCTION("""COMPUTED_VALUE"""),183.45)</f>
        <v>183.45</v>
      </c>
      <c r="D216" s="2">
        <f>IFERROR(__xludf.DUMMYFUNCTION("""COMPUTED_VALUE"""),181.59)</f>
        <v>181.59</v>
      </c>
      <c r="E216" s="2">
        <f>IFERROR(__xludf.DUMMYFUNCTION("""COMPUTED_VALUE"""),182.89)</f>
        <v>182.89</v>
      </c>
      <c r="F216" s="2">
        <f>IFERROR(__xludf.DUMMYFUNCTION("""COMPUTED_VALUE"""),4.9340282E7)</f>
        <v>49340282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IFERROR(__xludf.DUMMYFUNCTION("""COMPUTED_VALUE"""),182.96)</f>
        <v>182.96</v>
      </c>
      <c r="C217" s="2">
        <f>IFERROR(__xludf.DUMMYFUNCTION("""COMPUTED_VALUE"""),184.12)</f>
        <v>184.12</v>
      </c>
      <c r="D217" s="2">
        <f>IFERROR(__xludf.DUMMYFUNCTION("""COMPUTED_VALUE"""),181.81)</f>
        <v>181.81</v>
      </c>
      <c r="E217" s="2">
        <f>IFERROR(__xludf.DUMMYFUNCTION("""COMPUTED_VALUE"""),182.41)</f>
        <v>182.41</v>
      </c>
      <c r="F217" s="2">
        <f>IFERROR(__xludf.DUMMYFUNCTION("""COMPUTED_VALUE"""),5.376354E7)</f>
        <v>53763540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IFERROR(__xludf.DUMMYFUNCTION("""COMPUTED_VALUE"""),183.97)</f>
        <v>183.97</v>
      </c>
      <c r="C218" s="2">
        <f>IFERROR(__xludf.DUMMYFUNCTION("""COMPUTED_VALUE"""),186.57)</f>
        <v>186.57</v>
      </c>
      <c r="D218" s="2">
        <f>IFERROR(__xludf.DUMMYFUNCTION("""COMPUTED_VALUE"""),183.53)</f>
        <v>183.53</v>
      </c>
      <c r="E218" s="2">
        <f>IFERROR(__xludf.DUMMYFUNCTION("""COMPUTED_VALUE"""),186.4)</f>
        <v>186.4</v>
      </c>
      <c r="F218" s="2">
        <f>IFERROR(__xludf.DUMMYFUNCTION("""COMPUTED_VALUE"""),6.6177922E7)</f>
        <v>66177922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IFERROR(__xludf.DUMMYFUNCTION("""COMPUTED_VALUE"""),185.82)</f>
        <v>185.82</v>
      </c>
      <c r="C219" s="2">
        <f>IFERROR(__xludf.DUMMYFUNCTION("""COMPUTED_VALUE"""),186.03)</f>
        <v>186.03</v>
      </c>
      <c r="D219" s="2">
        <f>IFERROR(__xludf.DUMMYFUNCTION("""COMPUTED_VALUE"""),184.21)</f>
        <v>184.21</v>
      </c>
      <c r="E219" s="2">
        <f>IFERROR(__xludf.DUMMYFUNCTION("""COMPUTED_VALUE"""),184.8)</f>
        <v>184.8</v>
      </c>
      <c r="F219" s="2">
        <f>IFERROR(__xludf.DUMMYFUNCTION("""COMPUTED_VALUE"""),4.3627519E7)</f>
        <v>43627519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IFERROR(__xludf.DUMMYFUNCTION("""COMPUTED_VALUE"""),187.7)</f>
        <v>187.7</v>
      </c>
      <c r="C220" s="2">
        <f>IFERROR(__xludf.DUMMYFUNCTION("""COMPUTED_VALUE"""),188.11)</f>
        <v>188.11</v>
      </c>
      <c r="D220" s="2">
        <f>IFERROR(__xludf.DUMMYFUNCTION("""COMPUTED_VALUE"""),186.3)</f>
        <v>186.3</v>
      </c>
      <c r="E220" s="2">
        <f>IFERROR(__xludf.DUMMYFUNCTION("""COMPUTED_VALUE"""),187.44)</f>
        <v>187.44</v>
      </c>
      <c r="F220" s="2">
        <f>IFERROR(__xludf.DUMMYFUNCTION("""COMPUTED_VALUE"""),6.0108378E7)</f>
        <v>60108378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IFERROR(__xludf.DUMMYFUNCTION("""COMPUTED_VALUE"""),187.85)</f>
        <v>187.85</v>
      </c>
      <c r="C221" s="2">
        <f>IFERROR(__xludf.DUMMYFUNCTION("""COMPUTED_VALUE"""),189.5)</f>
        <v>189.5</v>
      </c>
      <c r="D221" s="2">
        <f>IFERROR(__xludf.DUMMYFUNCTION("""COMPUTED_VALUE"""),187.78)</f>
        <v>187.78</v>
      </c>
      <c r="E221" s="2">
        <f>IFERROR(__xludf.DUMMYFUNCTION("""COMPUTED_VALUE"""),188.01)</f>
        <v>188.01</v>
      </c>
      <c r="F221" s="2">
        <f>IFERROR(__xludf.DUMMYFUNCTION("""COMPUTED_VALUE"""),5.3790499E7)</f>
        <v>53790499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IFERROR(__xludf.DUMMYFUNCTION("""COMPUTED_VALUE"""),189.57)</f>
        <v>189.57</v>
      </c>
      <c r="C222" s="2">
        <f>IFERROR(__xludf.DUMMYFUNCTION("""COMPUTED_VALUE"""),190.96)</f>
        <v>190.96</v>
      </c>
      <c r="D222" s="2">
        <f>IFERROR(__xludf.DUMMYFUNCTION("""COMPUTED_VALUE"""),188.65)</f>
        <v>188.65</v>
      </c>
      <c r="E222" s="2">
        <f>IFERROR(__xludf.DUMMYFUNCTION("""COMPUTED_VALUE"""),189.71)</f>
        <v>189.71</v>
      </c>
      <c r="F222" s="2">
        <f>IFERROR(__xludf.DUMMYFUNCTION("""COMPUTED_VALUE"""),5.4412915E7)</f>
        <v>54412915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IFERROR(__xludf.DUMMYFUNCTION("""COMPUTED_VALUE"""),190.25)</f>
        <v>190.25</v>
      </c>
      <c r="C223" s="2">
        <f>IFERROR(__xludf.DUMMYFUNCTION("""COMPUTED_VALUE"""),190.38)</f>
        <v>190.38</v>
      </c>
      <c r="D223" s="2">
        <f>IFERROR(__xludf.DUMMYFUNCTION("""COMPUTED_VALUE"""),188.57)</f>
        <v>188.57</v>
      </c>
      <c r="E223" s="2">
        <f>IFERROR(__xludf.DUMMYFUNCTION("""COMPUTED_VALUE"""),189.69)</f>
        <v>189.69</v>
      </c>
      <c r="F223" s="2">
        <f>IFERROR(__xludf.DUMMYFUNCTION("""COMPUTED_VALUE"""),5.0941404E7)</f>
        <v>50941404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IFERROR(__xludf.DUMMYFUNCTION("""COMPUTED_VALUE"""),189.89)</f>
        <v>189.89</v>
      </c>
      <c r="C224" s="2">
        <f>IFERROR(__xludf.DUMMYFUNCTION("""COMPUTED_VALUE"""),191.91)</f>
        <v>191.91</v>
      </c>
      <c r="D224" s="2">
        <f>IFERROR(__xludf.DUMMYFUNCTION("""COMPUTED_VALUE"""),189.88)</f>
        <v>189.88</v>
      </c>
      <c r="E224" s="2">
        <f>IFERROR(__xludf.DUMMYFUNCTION("""COMPUTED_VALUE"""),191.45)</f>
        <v>191.45</v>
      </c>
      <c r="F224" s="2">
        <f>IFERROR(__xludf.DUMMYFUNCTION("""COMPUTED_VALUE"""),4.6538614E7)</f>
        <v>46538614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IFERROR(__xludf.DUMMYFUNCTION("""COMPUTED_VALUE"""),191.41)</f>
        <v>191.41</v>
      </c>
      <c r="C225" s="2">
        <f>IFERROR(__xludf.DUMMYFUNCTION("""COMPUTED_VALUE"""),191.52)</f>
        <v>191.52</v>
      </c>
      <c r="D225" s="2">
        <f>IFERROR(__xludf.DUMMYFUNCTION("""COMPUTED_VALUE"""),189.74)</f>
        <v>189.74</v>
      </c>
      <c r="E225" s="2">
        <f>IFERROR(__xludf.DUMMYFUNCTION("""COMPUTED_VALUE"""),190.64)</f>
        <v>190.64</v>
      </c>
      <c r="F225" s="2">
        <f>IFERROR(__xludf.DUMMYFUNCTION("""COMPUTED_VALUE"""),3.8134485E7)</f>
        <v>38134485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IFERROR(__xludf.DUMMYFUNCTION("""COMPUTED_VALUE"""),191.49)</f>
        <v>191.49</v>
      </c>
      <c r="C226" s="2">
        <f>IFERROR(__xludf.DUMMYFUNCTION("""COMPUTED_VALUE"""),192.93)</f>
        <v>192.93</v>
      </c>
      <c r="D226" s="2">
        <f>IFERROR(__xludf.DUMMYFUNCTION("""COMPUTED_VALUE"""),190.83)</f>
        <v>190.83</v>
      </c>
      <c r="E226" s="2">
        <f>IFERROR(__xludf.DUMMYFUNCTION("""COMPUTED_VALUE"""),191.31)</f>
        <v>191.31</v>
      </c>
      <c r="F226" s="2">
        <f>IFERROR(__xludf.DUMMYFUNCTION("""COMPUTED_VALUE"""),3.9630011E7)</f>
        <v>39630011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IFERROR(__xludf.DUMMYFUNCTION("""COMPUTED_VALUE"""),190.87)</f>
        <v>190.87</v>
      </c>
      <c r="C227" s="2">
        <f>IFERROR(__xludf.DUMMYFUNCTION("""COMPUTED_VALUE"""),190.9)</f>
        <v>190.9</v>
      </c>
      <c r="D227" s="2">
        <f>IFERROR(__xludf.DUMMYFUNCTION("""COMPUTED_VALUE"""),189.25)</f>
        <v>189.25</v>
      </c>
      <c r="E227" s="2">
        <f>IFERROR(__xludf.DUMMYFUNCTION("""COMPUTED_VALUE"""),189.97)</f>
        <v>189.97</v>
      </c>
      <c r="F227" s="2">
        <f>IFERROR(__xludf.DUMMYFUNCTION("""COMPUTED_VALUE"""),2.4048344E7)</f>
        <v>24048344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IFERROR(__xludf.DUMMYFUNCTION("""COMPUTED_VALUE"""),189.92)</f>
        <v>189.92</v>
      </c>
      <c r="C228" s="2">
        <f>IFERROR(__xludf.DUMMYFUNCTION("""COMPUTED_VALUE"""),190.67)</f>
        <v>190.67</v>
      </c>
      <c r="D228" s="2">
        <f>IFERROR(__xludf.DUMMYFUNCTION("""COMPUTED_VALUE"""),188.9)</f>
        <v>188.9</v>
      </c>
      <c r="E228" s="2">
        <f>IFERROR(__xludf.DUMMYFUNCTION("""COMPUTED_VALUE"""),189.79)</f>
        <v>189.79</v>
      </c>
      <c r="F228" s="2">
        <f>IFERROR(__xludf.DUMMYFUNCTION("""COMPUTED_VALUE"""),4.0552609E7)</f>
        <v>40552609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IFERROR(__xludf.DUMMYFUNCTION("""COMPUTED_VALUE"""),189.78)</f>
        <v>189.78</v>
      </c>
      <c r="C229" s="2">
        <f>IFERROR(__xludf.DUMMYFUNCTION("""COMPUTED_VALUE"""),191.08)</f>
        <v>191.08</v>
      </c>
      <c r="D229" s="2">
        <f>IFERROR(__xludf.DUMMYFUNCTION("""COMPUTED_VALUE"""),189.4)</f>
        <v>189.4</v>
      </c>
      <c r="E229" s="2">
        <f>IFERROR(__xludf.DUMMYFUNCTION("""COMPUTED_VALUE"""),190.4)</f>
        <v>190.4</v>
      </c>
      <c r="F229" s="2">
        <f>IFERROR(__xludf.DUMMYFUNCTION("""COMPUTED_VALUE"""),3.8415419E7)</f>
        <v>38415419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IFERROR(__xludf.DUMMYFUNCTION("""COMPUTED_VALUE"""),190.9)</f>
        <v>190.9</v>
      </c>
      <c r="C230" s="2">
        <f>IFERROR(__xludf.DUMMYFUNCTION("""COMPUTED_VALUE"""),192.09)</f>
        <v>192.09</v>
      </c>
      <c r="D230" s="2">
        <f>IFERROR(__xludf.DUMMYFUNCTION("""COMPUTED_VALUE"""),188.97)</f>
        <v>188.97</v>
      </c>
      <c r="E230" s="2">
        <f>IFERROR(__xludf.DUMMYFUNCTION("""COMPUTED_VALUE"""),189.37)</f>
        <v>189.37</v>
      </c>
      <c r="F230" s="2">
        <f>IFERROR(__xludf.DUMMYFUNCTION("""COMPUTED_VALUE"""),4.3014224E7)</f>
        <v>43014224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IFERROR(__xludf.DUMMYFUNCTION("""COMPUTED_VALUE"""),189.84)</f>
        <v>189.84</v>
      </c>
      <c r="C231" s="2">
        <f>IFERROR(__xludf.DUMMYFUNCTION("""COMPUTED_VALUE"""),190.32)</f>
        <v>190.32</v>
      </c>
      <c r="D231" s="2">
        <f>IFERROR(__xludf.DUMMYFUNCTION("""COMPUTED_VALUE"""),188.19)</f>
        <v>188.19</v>
      </c>
      <c r="E231" s="2">
        <f>IFERROR(__xludf.DUMMYFUNCTION("""COMPUTED_VALUE"""),189.95)</f>
        <v>189.95</v>
      </c>
      <c r="F231" s="2">
        <f>IFERROR(__xludf.DUMMYFUNCTION("""COMPUTED_VALUE"""),4.8794366E7)</f>
        <v>48794366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IFERROR(__xludf.DUMMYFUNCTION("""COMPUTED_VALUE"""),190.33)</f>
        <v>190.33</v>
      </c>
      <c r="C232" s="2">
        <f>IFERROR(__xludf.DUMMYFUNCTION("""COMPUTED_VALUE"""),191.56)</f>
        <v>191.56</v>
      </c>
      <c r="D232" s="2">
        <f>IFERROR(__xludf.DUMMYFUNCTION("""COMPUTED_VALUE"""),189.23)</f>
        <v>189.23</v>
      </c>
      <c r="E232" s="2">
        <f>IFERROR(__xludf.DUMMYFUNCTION("""COMPUTED_VALUE"""),191.24)</f>
        <v>191.24</v>
      </c>
      <c r="F232" s="2">
        <f>IFERROR(__xludf.DUMMYFUNCTION("""COMPUTED_VALUE"""),4.5704823E7)</f>
        <v>45704823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IFERROR(__xludf.DUMMYFUNCTION("""COMPUTED_VALUE"""),189.98)</f>
        <v>189.98</v>
      </c>
      <c r="C233" s="2">
        <f>IFERROR(__xludf.DUMMYFUNCTION("""COMPUTED_VALUE"""),190.05)</f>
        <v>190.05</v>
      </c>
      <c r="D233" s="2">
        <f>IFERROR(__xludf.DUMMYFUNCTION("""COMPUTED_VALUE"""),187.45)</f>
        <v>187.45</v>
      </c>
      <c r="E233" s="2">
        <f>IFERROR(__xludf.DUMMYFUNCTION("""COMPUTED_VALUE"""),189.43)</f>
        <v>189.43</v>
      </c>
      <c r="F233" s="2">
        <f>IFERROR(__xludf.DUMMYFUNCTION("""COMPUTED_VALUE"""),4.3389519E7)</f>
        <v>43389519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IFERROR(__xludf.DUMMYFUNCTION("""COMPUTED_VALUE"""),190.21)</f>
        <v>190.21</v>
      </c>
      <c r="C234" s="2">
        <f>IFERROR(__xludf.DUMMYFUNCTION("""COMPUTED_VALUE"""),194.4)</f>
        <v>194.4</v>
      </c>
      <c r="D234" s="2">
        <f>IFERROR(__xludf.DUMMYFUNCTION("""COMPUTED_VALUE"""),190.18)</f>
        <v>190.18</v>
      </c>
      <c r="E234" s="2">
        <f>IFERROR(__xludf.DUMMYFUNCTION("""COMPUTED_VALUE"""),193.42)</f>
        <v>193.42</v>
      </c>
      <c r="F234" s="2">
        <f>IFERROR(__xludf.DUMMYFUNCTION("""COMPUTED_VALUE"""),6.6628398E7)</f>
        <v>66628398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IFERROR(__xludf.DUMMYFUNCTION("""COMPUTED_VALUE"""),194.45)</f>
        <v>194.45</v>
      </c>
      <c r="C235" s="2">
        <f>IFERROR(__xludf.DUMMYFUNCTION("""COMPUTED_VALUE"""),194.76)</f>
        <v>194.76</v>
      </c>
      <c r="D235" s="2">
        <f>IFERROR(__xludf.DUMMYFUNCTION("""COMPUTED_VALUE"""),192.11)</f>
        <v>192.11</v>
      </c>
      <c r="E235" s="2">
        <f>IFERROR(__xludf.DUMMYFUNCTION("""COMPUTED_VALUE"""),192.32)</f>
        <v>192.32</v>
      </c>
      <c r="F235" s="2">
        <f>IFERROR(__xludf.DUMMYFUNCTION("""COMPUTED_VALUE"""),4.1089737E7)</f>
        <v>41089737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IFERROR(__xludf.DUMMYFUNCTION("""COMPUTED_VALUE"""),193.63)</f>
        <v>193.63</v>
      </c>
      <c r="C236" s="2">
        <f>IFERROR(__xludf.DUMMYFUNCTION("""COMPUTED_VALUE"""),195.0)</f>
        <v>195</v>
      </c>
      <c r="D236" s="2">
        <f>IFERROR(__xludf.DUMMYFUNCTION("""COMPUTED_VALUE"""),193.59)</f>
        <v>193.59</v>
      </c>
      <c r="E236" s="2">
        <f>IFERROR(__xludf.DUMMYFUNCTION("""COMPUTED_VALUE"""),194.27)</f>
        <v>194.27</v>
      </c>
      <c r="F236" s="2">
        <f>IFERROR(__xludf.DUMMYFUNCTION("""COMPUTED_VALUE"""),4.7477655E7)</f>
        <v>47477655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IFERROR(__xludf.DUMMYFUNCTION("""COMPUTED_VALUE"""),194.2)</f>
        <v>194.2</v>
      </c>
      <c r="C237" s="2">
        <f>IFERROR(__xludf.DUMMYFUNCTION("""COMPUTED_VALUE"""),195.99)</f>
        <v>195.99</v>
      </c>
      <c r="D237" s="2">
        <f>IFERROR(__xludf.DUMMYFUNCTION("""COMPUTED_VALUE"""),193.67)</f>
        <v>193.67</v>
      </c>
      <c r="E237" s="2">
        <f>IFERROR(__xludf.DUMMYFUNCTION("""COMPUTED_VALUE"""),195.71)</f>
        <v>195.71</v>
      </c>
      <c r="F237" s="2">
        <f>IFERROR(__xludf.DUMMYFUNCTION("""COMPUTED_VALUE"""),5.3406358E7)</f>
        <v>53406358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IFERROR(__xludf.DUMMYFUNCTION("""COMPUTED_VALUE"""),193.11)</f>
        <v>193.11</v>
      </c>
      <c r="C238" s="2">
        <f>IFERROR(__xludf.DUMMYFUNCTION("""COMPUTED_VALUE"""),193.49)</f>
        <v>193.49</v>
      </c>
      <c r="D238" s="2">
        <f>IFERROR(__xludf.DUMMYFUNCTION("""COMPUTED_VALUE"""),191.42)</f>
        <v>191.42</v>
      </c>
      <c r="E238" s="2">
        <f>IFERROR(__xludf.DUMMYFUNCTION("""COMPUTED_VALUE"""),193.18)</f>
        <v>193.18</v>
      </c>
      <c r="F238" s="2">
        <f>IFERROR(__xludf.DUMMYFUNCTION("""COMPUTED_VALUE"""),6.0943699E7)</f>
        <v>60943699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IFERROR(__xludf.DUMMYFUNCTION("""COMPUTED_VALUE"""),193.08)</f>
        <v>193.08</v>
      </c>
      <c r="C239" s="2">
        <f>IFERROR(__xludf.DUMMYFUNCTION("""COMPUTED_VALUE"""),194.72)</f>
        <v>194.72</v>
      </c>
      <c r="D239" s="2">
        <f>IFERROR(__xludf.DUMMYFUNCTION("""COMPUTED_VALUE"""),191.72)</f>
        <v>191.72</v>
      </c>
      <c r="E239" s="2">
        <f>IFERROR(__xludf.DUMMYFUNCTION("""COMPUTED_VALUE"""),194.71)</f>
        <v>194.71</v>
      </c>
      <c r="F239" s="2">
        <f>IFERROR(__xludf.DUMMYFUNCTION("""COMPUTED_VALUE"""),5.26969E7)</f>
        <v>52696900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IFERROR(__xludf.DUMMYFUNCTION("""COMPUTED_VALUE"""),195.09)</f>
        <v>195.09</v>
      </c>
      <c r="C240" s="2">
        <f>IFERROR(__xludf.DUMMYFUNCTION("""COMPUTED_VALUE"""),198.0)</f>
        <v>198</v>
      </c>
      <c r="D240" s="2">
        <f>IFERROR(__xludf.DUMMYFUNCTION("""COMPUTED_VALUE"""),194.85)</f>
        <v>194.85</v>
      </c>
      <c r="E240" s="2">
        <f>IFERROR(__xludf.DUMMYFUNCTION("""COMPUTED_VALUE"""),197.96)</f>
        <v>197.96</v>
      </c>
      <c r="F240" s="2">
        <f>IFERROR(__xludf.DUMMYFUNCTION("""COMPUTED_VALUE"""),7.0404183E7)</f>
        <v>70404183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IFERROR(__xludf.DUMMYFUNCTION("""COMPUTED_VALUE"""),198.02)</f>
        <v>198.02</v>
      </c>
      <c r="C241" s="2">
        <f>IFERROR(__xludf.DUMMYFUNCTION("""COMPUTED_VALUE"""),199.62)</f>
        <v>199.62</v>
      </c>
      <c r="D241" s="2">
        <f>IFERROR(__xludf.DUMMYFUNCTION("""COMPUTED_VALUE"""),196.16)</f>
        <v>196.16</v>
      </c>
      <c r="E241" s="2">
        <f>IFERROR(__xludf.DUMMYFUNCTION("""COMPUTED_VALUE"""),198.11)</f>
        <v>198.11</v>
      </c>
      <c r="F241" s="2">
        <f>IFERROR(__xludf.DUMMYFUNCTION("""COMPUTED_VALUE"""),6.6831572E7)</f>
        <v>66831572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IFERROR(__xludf.DUMMYFUNCTION("""COMPUTED_VALUE"""),197.53)</f>
        <v>197.53</v>
      </c>
      <c r="C242" s="2">
        <f>IFERROR(__xludf.DUMMYFUNCTION("""COMPUTED_VALUE"""),198.4)</f>
        <v>198.4</v>
      </c>
      <c r="D242" s="2">
        <f>IFERROR(__xludf.DUMMYFUNCTION("""COMPUTED_VALUE"""),197.0)</f>
        <v>197</v>
      </c>
      <c r="E242" s="2">
        <f>IFERROR(__xludf.DUMMYFUNCTION("""COMPUTED_VALUE"""),197.57)</f>
        <v>197.57</v>
      </c>
      <c r="F242" s="2">
        <f>IFERROR(__xludf.DUMMYFUNCTION("""COMPUTED_VALUE"""),1.28538401E8)</f>
        <v>128538401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IFERROR(__xludf.DUMMYFUNCTION("""COMPUTED_VALUE"""),196.09)</f>
        <v>196.09</v>
      </c>
      <c r="C243" s="2">
        <f>IFERROR(__xludf.DUMMYFUNCTION("""COMPUTED_VALUE"""),196.63)</f>
        <v>196.63</v>
      </c>
      <c r="D243" s="2">
        <f>IFERROR(__xludf.DUMMYFUNCTION("""COMPUTED_VALUE"""),194.39)</f>
        <v>194.39</v>
      </c>
      <c r="E243" s="2">
        <f>IFERROR(__xludf.DUMMYFUNCTION("""COMPUTED_VALUE"""),195.89)</f>
        <v>195.89</v>
      </c>
      <c r="F243" s="2">
        <f>IFERROR(__xludf.DUMMYFUNCTION("""COMPUTED_VALUE"""),5.5751861E7)</f>
        <v>55751861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IFERROR(__xludf.DUMMYFUNCTION("""COMPUTED_VALUE"""),196.16)</f>
        <v>196.16</v>
      </c>
      <c r="C244" s="2">
        <f>IFERROR(__xludf.DUMMYFUNCTION("""COMPUTED_VALUE"""),196.95)</f>
        <v>196.95</v>
      </c>
      <c r="D244" s="2">
        <f>IFERROR(__xludf.DUMMYFUNCTION("""COMPUTED_VALUE"""),195.89)</f>
        <v>195.89</v>
      </c>
      <c r="E244" s="2">
        <f>IFERROR(__xludf.DUMMYFUNCTION("""COMPUTED_VALUE"""),196.94)</f>
        <v>196.94</v>
      </c>
      <c r="F244" s="2">
        <f>IFERROR(__xludf.DUMMYFUNCTION("""COMPUTED_VALUE"""),4.0714051E7)</f>
        <v>40714051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IFERROR(__xludf.DUMMYFUNCTION("""COMPUTED_VALUE"""),196.9)</f>
        <v>196.9</v>
      </c>
      <c r="C245" s="2">
        <f>IFERROR(__xludf.DUMMYFUNCTION("""COMPUTED_VALUE"""),197.68)</f>
        <v>197.68</v>
      </c>
      <c r="D245" s="2">
        <f>IFERROR(__xludf.DUMMYFUNCTION("""COMPUTED_VALUE"""),194.83)</f>
        <v>194.83</v>
      </c>
      <c r="E245" s="2">
        <f>IFERROR(__xludf.DUMMYFUNCTION("""COMPUTED_VALUE"""),194.83)</f>
        <v>194.83</v>
      </c>
      <c r="F245" s="2">
        <f>IFERROR(__xludf.DUMMYFUNCTION("""COMPUTED_VALUE"""),5.2242815E7)</f>
        <v>52242815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IFERROR(__xludf.DUMMYFUNCTION("""COMPUTED_VALUE"""),196.1)</f>
        <v>196.1</v>
      </c>
      <c r="C246" s="2">
        <f>IFERROR(__xludf.DUMMYFUNCTION("""COMPUTED_VALUE"""),197.08)</f>
        <v>197.08</v>
      </c>
      <c r="D246" s="2">
        <f>IFERROR(__xludf.DUMMYFUNCTION("""COMPUTED_VALUE"""),193.5)</f>
        <v>193.5</v>
      </c>
      <c r="E246" s="2">
        <f>IFERROR(__xludf.DUMMYFUNCTION("""COMPUTED_VALUE"""),194.68)</f>
        <v>194.68</v>
      </c>
      <c r="F246" s="2">
        <f>IFERROR(__xludf.DUMMYFUNCTION("""COMPUTED_VALUE"""),4.6482549E7)</f>
        <v>46482549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IFERROR(__xludf.DUMMYFUNCTION("""COMPUTED_VALUE"""),195.18)</f>
        <v>195.18</v>
      </c>
      <c r="C247" s="2">
        <f>IFERROR(__xludf.DUMMYFUNCTION("""COMPUTED_VALUE"""),195.41)</f>
        <v>195.41</v>
      </c>
      <c r="D247" s="2">
        <f>IFERROR(__xludf.DUMMYFUNCTION("""COMPUTED_VALUE"""),192.97)</f>
        <v>192.97</v>
      </c>
      <c r="E247" s="2">
        <f>IFERROR(__xludf.DUMMYFUNCTION("""COMPUTED_VALUE"""),193.6)</f>
        <v>193.6</v>
      </c>
      <c r="F247" s="2">
        <f>IFERROR(__xludf.DUMMYFUNCTION("""COMPUTED_VALUE"""),3.714957E7)</f>
        <v>37149570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IFERROR(__xludf.DUMMYFUNCTION("""COMPUTED_VALUE"""),193.61)</f>
        <v>193.61</v>
      </c>
      <c r="C248" s="2">
        <f>IFERROR(__xludf.DUMMYFUNCTION("""COMPUTED_VALUE"""),193.89)</f>
        <v>193.89</v>
      </c>
      <c r="D248" s="2">
        <f>IFERROR(__xludf.DUMMYFUNCTION("""COMPUTED_VALUE"""),192.83)</f>
        <v>192.83</v>
      </c>
      <c r="E248" s="2">
        <f>IFERROR(__xludf.DUMMYFUNCTION("""COMPUTED_VALUE"""),193.05)</f>
        <v>193.05</v>
      </c>
      <c r="F248" s="2">
        <f>IFERROR(__xludf.DUMMYFUNCTION("""COMPUTED_VALUE"""),2.891931E7)</f>
        <v>28919310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IFERROR(__xludf.DUMMYFUNCTION("""COMPUTED_VALUE"""),192.49)</f>
        <v>192.49</v>
      </c>
      <c r="C249" s="2">
        <f>IFERROR(__xludf.DUMMYFUNCTION("""COMPUTED_VALUE"""),193.5)</f>
        <v>193.5</v>
      </c>
      <c r="D249" s="2">
        <f>IFERROR(__xludf.DUMMYFUNCTION("""COMPUTED_VALUE"""),191.09)</f>
        <v>191.09</v>
      </c>
      <c r="E249" s="2">
        <f>IFERROR(__xludf.DUMMYFUNCTION("""COMPUTED_VALUE"""),193.15)</f>
        <v>193.15</v>
      </c>
      <c r="F249" s="2">
        <f>IFERROR(__xludf.DUMMYFUNCTION("""COMPUTED_VALUE"""),4.8087681E7)</f>
        <v>48087681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IFERROR(__xludf.DUMMYFUNCTION("""COMPUTED_VALUE"""),194.14)</f>
        <v>194.14</v>
      </c>
      <c r="C250" s="2">
        <f>IFERROR(__xludf.DUMMYFUNCTION("""COMPUTED_VALUE"""),194.66)</f>
        <v>194.66</v>
      </c>
      <c r="D250" s="2">
        <f>IFERROR(__xludf.DUMMYFUNCTION("""COMPUTED_VALUE"""),193.17)</f>
        <v>193.17</v>
      </c>
      <c r="E250" s="2">
        <f>IFERROR(__xludf.DUMMYFUNCTION("""COMPUTED_VALUE"""),193.58)</f>
        <v>193.58</v>
      </c>
      <c r="F250" s="2">
        <f>IFERROR(__xludf.DUMMYFUNCTION("""COMPUTED_VALUE"""),3.4049898E7)</f>
        <v>34049898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IFERROR(__xludf.DUMMYFUNCTION("""COMPUTED_VALUE"""),193.9)</f>
        <v>193.9</v>
      </c>
      <c r="C251" s="2">
        <f>IFERROR(__xludf.DUMMYFUNCTION("""COMPUTED_VALUE"""),194.4)</f>
        <v>194.4</v>
      </c>
      <c r="D251" s="2">
        <f>IFERROR(__xludf.DUMMYFUNCTION("""COMPUTED_VALUE"""),191.73)</f>
        <v>191.73</v>
      </c>
      <c r="E251" s="2">
        <f>IFERROR(__xludf.DUMMYFUNCTION("""COMPUTED_VALUE"""),192.53)</f>
        <v>192.53</v>
      </c>
      <c r="F251" s="2">
        <f>IFERROR(__xludf.DUMMYFUNCTION("""COMPUTED_VALUE"""),4.2672148E7)</f>
        <v>42672148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IFERROR(__xludf.DUMMYFUNCTION("""COMPUTED_VALUE"""),187.15)</f>
        <v>187.15</v>
      </c>
      <c r="C252" s="2">
        <f>IFERROR(__xludf.DUMMYFUNCTION("""COMPUTED_VALUE"""),188.44)</f>
        <v>188.44</v>
      </c>
      <c r="D252" s="2">
        <f>IFERROR(__xludf.DUMMYFUNCTION("""COMPUTED_VALUE"""),183.89)</f>
        <v>183.89</v>
      </c>
      <c r="E252" s="2">
        <f>IFERROR(__xludf.DUMMYFUNCTION("""COMPUTED_VALUE"""),185.64)</f>
        <v>185.64</v>
      </c>
      <c r="F252" s="2">
        <f>IFERROR(__xludf.DUMMYFUNCTION("""COMPUTED_VALUE"""),8.2488674E7)</f>
        <v>82488674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IFERROR(__xludf.DUMMYFUNCTION("""COMPUTED_VALUE"""),184.22)</f>
        <v>184.22</v>
      </c>
      <c r="C253" s="2">
        <f>IFERROR(__xludf.DUMMYFUNCTION("""COMPUTED_VALUE"""),185.88)</f>
        <v>185.88</v>
      </c>
      <c r="D253" s="2">
        <f>IFERROR(__xludf.DUMMYFUNCTION("""COMPUTED_VALUE"""),183.43)</f>
        <v>183.43</v>
      </c>
      <c r="E253" s="2">
        <f>IFERROR(__xludf.DUMMYFUNCTION("""COMPUTED_VALUE"""),184.25)</f>
        <v>184.25</v>
      </c>
      <c r="F253" s="2">
        <f>IFERROR(__xludf.DUMMYFUNCTION("""COMPUTED_VALUE"""),5.841446E7)</f>
        <v>58414460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IFERROR(__xludf.DUMMYFUNCTION("""COMPUTED_VALUE"""),182.15)</f>
        <v>182.15</v>
      </c>
      <c r="C254" s="2">
        <f>IFERROR(__xludf.DUMMYFUNCTION("""COMPUTED_VALUE"""),183.09)</f>
        <v>183.09</v>
      </c>
      <c r="D254" s="2">
        <f>IFERROR(__xludf.DUMMYFUNCTION("""COMPUTED_VALUE"""),180.88)</f>
        <v>180.88</v>
      </c>
      <c r="E254" s="2">
        <f>IFERROR(__xludf.DUMMYFUNCTION("""COMPUTED_VALUE"""),181.91)</f>
        <v>181.91</v>
      </c>
      <c r="F254" s="2">
        <f>IFERROR(__xludf.DUMMYFUNCTION("""COMPUTED_VALUE"""),7.198357E7)</f>
        <v>71983570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IFERROR(__xludf.DUMMYFUNCTION("""COMPUTED_VALUE"""),181.99)</f>
        <v>181.99</v>
      </c>
      <c r="C255" s="2">
        <f>IFERROR(__xludf.DUMMYFUNCTION("""COMPUTED_VALUE"""),182.76)</f>
        <v>182.76</v>
      </c>
      <c r="D255" s="2">
        <f>IFERROR(__xludf.DUMMYFUNCTION("""COMPUTED_VALUE"""),180.17)</f>
        <v>180.17</v>
      </c>
      <c r="E255" s="2">
        <f>IFERROR(__xludf.DUMMYFUNCTION("""COMPUTED_VALUE"""),181.18)</f>
        <v>181.18</v>
      </c>
      <c r="F255" s="2">
        <f>IFERROR(__xludf.DUMMYFUNCTION("""COMPUTED_VALUE"""),6.2379661E7)</f>
        <v>62379661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IFERROR(__xludf.DUMMYFUNCTION("""COMPUTED_VALUE"""),182.09)</f>
        <v>182.09</v>
      </c>
      <c r="C256" s="2">
        <f>IFERROR(__xludf.DUMMYFUNCTION("""COMPUTED_VALUE"""),185.6)</f>
        <v>185.6</v>
      </c>
      <c r="D256" s="2">
        <f>IFERROR(__xludf.DUMMYFUNCTION("""COMPUTED_VALUE"""),181.5)</f>
        <v>181.5</v>
      </c>
      <c r="E256" s="2">
        <f>IFERROR(__xludf.DUMMYFUNCTION("""COMPUTED_VALUE"""),185.56)</f>
        <v>185.56</v>
      </c>
      <c r="F256" s="2">
        <f>IFERROR(__xludf.DUMMYFUNCTION("""COMPUTED_VALUE"""),5.914447E7)</f>
        <v>59144470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IFERROR(__xludf.DUMMYFUNCTION("""COMPUTED_VALUE"""),183.92)</f>
        <v>183.92</v>
      </c>
      <c r="C257" s="2">
        <f>IFERROR(__xludf.DUMMYFUNCTION("""COMPUTED_VALUE"""),185.15)</f>
        <v>185.15</v>
      </c>
      <c r="D257" s="2">
        <f>IFERROR(__xludf.DUMMYFUNCTION("""COMPUTED_VALUE"""),182.73)</f>
        <v>182.73</v>
      </c>
      <c r="E257" s="2">
        <f>IFERROR(__xludf.DUMMYFUNCTION("""COMPUTED_VALUE"""),185.14)</f>
        <v>185.14</v>
      </c>
      <c r="F257" s="2">
        <f>IFERROR(__xludf.DUMMYFUNCTION("""COMPUTED_VALUE"""),4.2841809E7)</f>
        <v>42841809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IFERROR(__xludf.DUMMYFUNCTION("""COMPUTED_VALUE"""),184.35)</f>
        <v>184.35</v>
      </c>
      <c r="C258" s="2">
        <f>IFERROR(__xludf.DUMMYFUNCTION("""COMPUTED_VALUE"""),186.4)</f>
        <v>186.4</v>
      </c>
      <c r="D258" s="2">
        <f>IFERROR(__xludf.DUMMYFUNCTION("""COMPUTED_VALUE"""),183.92)</f>
        <v>183.92</v>
      </c>
      <c r="E258" s="2">
        <f>IFERROR(__xludf.DUMMYFUNCTION("""COMPUTED_VALUE"""),186.19)</f>
        <v>186.19</v>
      </c>
      <c r="F258" s="2">
        <f>IFERROR(__xludf.DUMMYFUNCTION("""COMPUTED_VALUE"""),4.6792908E7)</f>
        <v>46792908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IFERROR(__xludf.DUMMYFUNCTION("""COMPUTED_VALUE"""),186.54)</f>
        <v>186.54</v>
      </c>
      <c r="C259" s="2">
        <f>IFERROR(__xludf.DUMMYFUNCTION("""COMPUTED_VALUE"""),187.05)</f>
        <v>187.05</v>
      </c>
      <c r="D259" s="2">
        <f>IFERROR(__xludf.DUMMYFUNCTION("""COMPUTED_VALUE"""),183.62)</f>
        <v>183.62</v>
      </c>
      <c r="E259" s="2">
        <f>IFERROR(__xludf.DUMMYFUNCTION("""COMPUTED_VALUE"""),185.59)</f>
        <v>185.59</v>
      </c>
      <c r="F259" s="2">
        <f>IFERROR(__xludf.DUMMYFUNCTION("""COMPUTED_VALUE"""),4.9128408E7)</f>
        <v>49128408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IFERROR(__xludf.DUMMYFUNCTION("""COMPUTED_VALUE"""),186.06)</f>
        <v>186.06</v>
      </c>
      <c r="C260" s="2">
        <f>IFERROR(__xludf.DUMMYFUNCTION("""COMPUTED_VALUE"""),186.74)</f>
        <v>186.74</v>
      </c>
      <c r="D260" s="2">
        <f>IFERROR(__xludf.DUMMYFUNCTION("""COMPUTED_VALUE"""),185.19)</f>
        <v>185.19</v>
      </c>
      <c r="E260" s="2">
        <f>IFERROR(__xludf.DUMMYFUNCTION("""COMPUTED_VALUE"""),185.92)</f>
        <v>185.92</v>
      </c>
      <c r="F260" s="2">
        <f>IFERROR(__xludf.DUMMYFUNCTION("""COMPUTED_VALUE"""),4.0477782E7)</f>
        <v>40477782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IFERROR(__xludf.DUMMYFUNCTION("""COMPUTED_VALUE"""),182.16)</f>
        <v>182.16</v>
      </c>
      <c r="C261" s="2">
        <f>IFERROR(__xludf.DUMMYFUNCTION("""COMPUTED_VALUE"""),184.26)</f>
        <v>184.26</v>
      </c>
      <c r="D261" s="2">
        <f>IFERROR(__xludf.DUMMYFUNCTION("""COMPUTED_VALUE"""),180.93)</f>
        <v>180.93</v>
      </c>
      <c r="E261" s="2">
        <f>IFERROR(__xludf.DUMMYFUNCTION("""COMPUTED_VALUE"""),183.63)</f>
        <v>183.63</v>
      </c>
      <c r="F261" s="2">
        <f>IFERROR(__xludf.DUMMYFUNCTION("""COMPUTED_VALUE"""),6.5603041E7)</f>
        <v>65603041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IFERROR(__xludf.DUMMYFUNCTION("""COMPUTED_VALUE"""),181.27)</f>
        <v>181.27</v>
      </c>
      <c r="C262" s="2">
        <f>IFERROR(__xludf.DUMMYFUNCTION("""COMPUTED_VALUE"""),182.93)</f>
        <v>182.93</v>
      </c>
      <c r="D262" s="2">
        <f>IFERROR(__xludf.DUMMYFUNCTION("""COMPUTED_VALUE"""),180.3)</f>
        <v>180.3</v>
      </c>
      <c r="E262" s="2">
        <f>IFERROR(__xludf.DUMMYFUNCTION("""COMPUTED_VALUE"""),182.68)</f>
        <v>182.68</v>
      </c>
      <c r="F262" s="2">
        <f>IFERROR(__xludf.DUMMYFUNCTION("""COMPUTED_VALUE"""),4.7317433E7)</f>
        <v>47317433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IFERROR(__xludf.DUMMYFUNCTION("""COMPUTED_VALUE"""),186.09)</f>
        <v>186.09</v>
      </c>
      <c r="C263" s="2">
        <f>IFERROR(__xludf.DUMMYFUNCTION("""COMPUTED_VALUE"""),189.14)</f>
        <v>189.14</v>
      </c>
      <c r="D263" s="2">
        <f>IFERROR(__xludf.DUMMYFUNCTION("""COMPUTED_VALUE"""),185.83)</f>
        <v>185.83</v>
      </c>
      <c r="E263" s="2">
        <f>IFERROR(__xludf.DUMMYFUNCTION("""COMPUTED_VALUE"""),188.63)</f>
        <v>188.63</v>
      </c>
      <c r="F263" s="2">
        <f>IFERROR(__xludf.DUMMYFUNCTION("""COMPUTED_VALUE"""),7.8005754E7)</f>
        <v>78005754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IFERROR(__xludf.DUMMYFUNCTION("""COMPUTED_VALUE"""),189.33)</f>
        <v>189.33</v>
      </c>
      <c r="C264" s="2">
        <f>IFERROR(__xludf.DUMMYFUNCTION("""COMPUTED_VALUE"""),191.95)</f>
        <v>191.95</v>
      </c>
      <c r="D264" s="2">
        <f>IFERROR(__xludf.DUMMYFUNCTION("""COMPUTED_VALUE"""),188.82)</f>
        <v>188.82</v>
      </c>
      <c r="E264" s="2">
        <f>IFERROR(__xludf.DUMMYFUNCTION("""COMPUTED_VALUE"""),191.56)</f>
        <v>191.56</v>
      </c>
      <c r="F264" s="2">
        <f>IFERROR(__xludf.DUMMYFUNCTION("""COMPUTED_VALUE"""),6.8902985E7)</f>
        <v>68902985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IFERROR(__xludf.DUMMYFUNCTION("""COMPUTED_VALUE"""),192.3)</f>
        <v>192.3</v>
      </c>
      <c r="C265" s="2">
        <f>IFERROR(__xludf.DUMMYFUNCTION("""COMPUTED_VALUE"""),195.33)</f>
        <v>195.33</v>
      </c>
      <c r="D265" s="2">
        <f>IFERROR(__xludf.DUMMYFUNCTION("""COMPUTED_VALUE"""),192.26)</f>
        <v>192.26</v>
      </c>
      <c r="E265" s="2">
        <f>IFERROR(__xludf.DUMMYFUNCTION("""COMPUTED_VALUE"""),193.89)</f>
        <v>193.89</v>
      </c>
      <c r="F265" s="2">
        <f>IFERROR(__xludf.DUMMYFUNCTION("""COMPUTED_VALUE"""),6.0133852E7)</f>
        <v>60133852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IFERROR(__xludf.DUMMYFUNCTION("""COMPUTED_VALUE"""),195.02)</f>
        <v>195.02</v>
      </c>
      <c r="C266" s="2">
        <f>IFERROR(__xludf.DUMMYFUNCTION("""COMPUTED_VALUE"""),195.75)</f>
        <v>195.75</v>
      </c>
      <c r="D266" s="2">
        <f>IFERROR(__xludf.DUMMYFUNCTION("""COMPUTED_VALUE"""),193.83)</f>
        <v>193.83</v>
      </c>
      <c r="E266" s="2">
        <f>IFERROR(__xludf.DUMMYFUNCTION("""COMPUTED_VALUE"""),195.18)</f>
        <v>195.18</v>
      </c>
      <c r="F266" s="2">
        <f>IFERROR(__xludf.DUMMYFUNCTION("""COMPUTED_VALUE"""),4.235559E7)</f>
        <v>42355590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IFERROR(__xludf.DUMMYFUNCTION("""COMPUTED_VALUE"""),195.42)</f>
        <v>195.42</v>
      </c>
      <c r="C267" s="2">
        <f>IFERROR(__xludf.DUMMYFUNCTION("""COMPUTED_VALUE"""),196.38)</f>
        <v>196.38</v>
      </c>
      <c r="D267" s="2">
        <f>IFERROR(__xludf.DUMMYFUNCTION("""COMPUTED_VALUE"""),194.34)</f>
        <v>194.34</v>
      </c>
      <c r="E267" s="2">
        <f>IFERROR(__xludf.DUMMYFUNCTION("""COMPUTED_VALUE"""),194.5)</f>
        <v>194.5</v>
      </c>
      <c r="F267" s="2">
        <f>IFERROR(__xludf.DUMMYFUNCTION("""COMPUTED_VALUE"""),5.3631316E7)</f>
        <v>53631316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IFERROR(__xludf.DUMMYFUNCTION("""COMPUTED_VALUE"""),195.22)</f>
        <v>195.22</v>
      </c>
      <c r="C268" s="2">
        <f>IFERROR(__xludf.DUMMYFUNCTION("""COMPUTED_VALUE"""),196.27)</f>
        <v>196.27</v>
      </c>
      <c r="D268" s="2">
        <f>IFERROR(__xludf.DUMMYFUNCTION("""COMPUTED_VALUE"""),193.11)</f>
        <v>193.11</v>
      </c>
      <c r="E268" s="2">
        <f>IFERROR(__xludf.DUMMYFUNCTION("""COMPUTED_VALUE"""),194.17)</f>
        <v>194.17</v>
      </c>
      <c r="F268" s="2">
        <f>IFERROR(__xludf.DUMMYFUNCTION("""COMPUTED_VALUE"""),5.4822126E7)</f>
        <v>54822126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IFERROR(__xludf.DUMMYFUNCTION("""COMPUTED_VALUE"""),194.27)</f>
        <v>194.27</v>
      </c>
      <c r="C269" s="2">
        <f>IFERROR(__xludf.DUMMYFUNCTION("""COMPUTED_VALUE"""),194.76)</f>
        <v>194.76</v>
      </c>
      <c r="D269" s="2">
        <f>IFERROR(__xludf.DUMMYFUNCTION("""COMPUTED_VALUE"""),191.94)</f>
        <v>191.94</v>
      </c>
      <c r="E269" s="2">
        <f>IFERROR(__xludf.DUMMYFUNCTION("""COMPUTED_VALUE"""),192.42)</f>
        <v>192.42</v>
      </c>
      <c r="F269" s="2">
        <f>IFERROR(__xludf.DUMMYFUNCTION("""COMPUTED_VALUE"""),4.4594011E7)</f>
        <v>44594011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IFERROR(__xludf.DUMMYFUNCTION("""COMPUTED_VALUE"""),192.01)</f>
        <v>192.01</v>
      </c>
      <c r="C270" s="2">
        <f>IFERROR(__xludf.DUMMYFUNCTION("""COMPUTED_VALUE"""),192.2)</f>
        <v>192.2</v>
      </c>
      <c r="D270" s="2">
        <f>IFERROR(__xludf.DUMMYFUNCTION("""COMPUTED_VALUE"""),189.58)</f>
        <v>189.58</v>
      </c>
      <c r="E270" s="2">
        <f>IFERROR(__xludf.DUMMYFUNCTION("""COMPUTED_VALUE"""),191.73)</f>
        <v>191.73</v>
      </c>
      <c r="F270" s="2">
        <f>IFERROR(__xludf.DUMMYFUNCTION("""COMPUTED_VALUE"""),4.7145622E7)</f>
        <v>47145622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IFERROR(__xludf.DUMMYFUNCTION("""COMPUTED_VALUE"""),190.94)</f>
        <v>190.94</v>
      </c>
      <c r="C271" s="2">
        <f>IFERROR(__xludf.DUMMYFUNCTION("""COMPUTED_VALUE"""),191.8)</f>
        <v>191.8</v>
      </c>
      <c r="D271" s="2">
        <f>IFERROR(__xludf.DUMMYFUNCTION("""COMPUTED_VALUE"""),187.47)</f>
        <v>187.47</v>
      </c>
      <c r="E271" s="2">
        <f>IFERROR(__xludf.DUMMYFUNCTION("""COMPUTED_VALUE"""),188.04)</f>
        <v>188.04</v>
      </c>
      <c r="F271" s="2">
        <f>IFERROR(__xludf.DUMMYFUNCTION("""COMPUTED_VALUE"""),5.585937E7)</f>
        <v>55859370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IFERROR(__xludf.DUMMYFUNCTION("""COMPUTED_VALUE"""),187.04)</f>
        <v>187.04</v>
      </c>
      <c r="C272" s="2">
        <f>IFERROR(__xludf.DUMMYFUNCTION("""COMPUTED_VALUE"""),187.1)</f>
        <v>187.1</v>
      </c>
      <c r="D272" s="2">
        <f>IFERROR(__xludf.DUMMYFUNCTION("""COMPUTED_VALUE"""),184.35)</f>
        <v>184.35</v>
      </c>
      <c r="E272" s="2">
        <f>IFERROR(__xludf.DUMMYFUNCTION("""COMPUTED_VALUE"""),184.4)</f>
        <v>184.4</v>
      </c>
      <c r="F272" s="2">
        <f>IFERROR(__xludf.DUMMYFUNCTION("""COMPUTED_VALUE"""),5.5467803E7)</f>
        <v>55467803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IFERROR(__xludf.DUMMYFUNCTION("""COMPUTED_VALUE"""),183.99)</f>
        <v>183.99</v>
      </c>
      <c r="C273" s="2">
        <f>IFERROR(__xludf.DUMMYFUNCTION("""COMPUTED_VALUE"""),186.95)</f>
        <v>186.95</v>
      </c>
      <c r="D273" s="2">
        <f>IFERROR(__xludf.DUMMYFUNCTION("""COMPUTED_VALUE"""),183.82)</f>
        <v>183.82</v>
      </c>
      <c r="E273" s="2">
        <f>IFERROR(__xludf.DUMMYFUNCTION("""COMPUTED_VALUE"""),186.86)</f>
        <v>186.86</v>
      </c>
      <c r="F273" s="2">
        <f>IFERROR(__xludf.DUMMYFUNCTION("""COMPUTED_VALUE"""),6.4885408E7)</f>
        <v>64885408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IFERROR(__xludf.DUMMYFUNCTION("""COMPUTED_VALUE"""),179.86)</f>
        <v>179.86</v>
      </c>
      <c r="C274" s="2">
        <f>IFERROR(__xludf.DUMMYFUNCTION("""COMPUTED_VALUE"""),187.33)</f>
        <v>187.33</v>
      </c>
      <c r="D274" s="2">
        <f>IFERROR(__xludf.DUMMYFUNCTION("""COMPUTED_VALUE"""),179.25)</f>
        <v>179.25</v>
      </c>
      <c r="E274" s="2">
        <f>IFERROR(__xludf.DUMMYFUNCTION("""COMPUTED_VALUE"""),185.85)</f>
        <v>185.85</v>
      </c>
      <c r="F274" s="2">
        <f>IFERROR(__xludf.DUMMYFUNCTION("""COMPUTED_VALUE"""),1.0255168E8)</f>
        <v>102551680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IFERROR(__xludf.DUMMYFUNCTION("""COMPUTED_VALUE"""),188.15)</f>
        <v>188.15</v>
      </c>
      <c r="C275" s="2">
        <f>IFERROR(__xludf.DUMMYFUNCTION("""COMPUTED_VALUE"""),189.25)</f>
        <v>189.25</v>
      </c>
      <c r="D275" s="2">
        <f>IFERROR(__xludf.DUMMYFUNCTION("""COMPUTED_VALUE"""),185.84)</f>
        <v>185.84</v>
      </c>
      <c r="E275" s="2">
        <f>IFERROR(__xludf.DUMMYFUNCTION("""COMPUTED_VALUE"""),187.68)</f>
        <v>187.68</v>
      </c>
      <c r="F275" s="2">
        <f>IFERROR(__xludf.DUMMYFUNCTION("""COMPUTED_VALUE"""),6.966882E7)</f>
        <v>69668820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IFERROR(__xludf.DUMMYFUNCTION("""COMPUTED_VALUE"""),186.86)</f>
        <v>186.86</v>
      </c>
      <c r="C276" s="2">
        <f>IFERROR(__xludf.DUMMYFUNCTION("""COMPUTED_VALUE"""),189.31)</f>
        <v>189.31</v>
      </c>
      <c r="D276" s="2">
        <f>IFERROR(__xludf.DUMMYFUNCTION("""COMPUTED_VALUE"""),186.77)</f>
        <v>186.77</v>
      </c>
      <c r="E276" s="2">
        <f>IFERROR(__xludf.DUMMYFUNCTION("""COMPUTED_VALUE"""),189.3)</f>
        <v>189.3</v>
      </c>
      <c r="F276" s="2">
        <f>IFERROR(__xludf.DUMMYFUNCTION("""COMPUTED_VALUE"""),4.3490759E7)</f>
        <v>43490759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IFERROR(__xludf.DUMMYFUNCTION("""COMPUTED_VALUE"""),190.64)</f>
        <v>190.64</v>
      </c>
      <c r="C277" s="2">
        <f>IFERROR(__xludf.DUMMYFUNCTION("""COMPUTED_VALUE"""),191.05)</f>
        <v>191.05</v>
      </c>
      <c r="D277" s="2">
        <f>IFERROR(__xludf.DUMMYFUNCTION("""COMPUTED_VALUE"""),188.61)</f>
        <v>188.61</v>
      </c>
      <c r="E277" s="2">
        <f>IFERROR(__xludf.DUMMYFUNCTION("""COMPUTED_VALUE"""),189.41)</f>
        <v>189.41</v>
      </c>
      <c r="F277" s="2">
        <f>IFERROR(__xludf.DUMMYFUNCTION("""COMPUTED_VALUE"""),5.3438955E7)</f>
        <v>53438955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IFERROR(__xludf.DUMMYFUNCTION("""COMPUTED_VALUE"""),189.39)</f>
        <v>189.39</v>
      </c>
      <c r="C278" s="2">
        <f>IFERROR(__xludf.DUMMYFUNCTION("""COMPUTED_VALUE"""),189.54)</f>
        <v>189.54</v>
      </c>
      <c r="D278" s="2">
        <f>IFERROR(__xludf.DUMMYFUNCTION("""COMPUTED_VALUE"""),187.35)</f>
        <v>187.35</v>
      </c>
      <c r="E278" s="2">
        <f>IFERROR(__xludf.DUMMYFUNCTION("""COMPUTED_VALUE"""),188.32)</f>
        <v>188.32</v>
      </c>
      <c r="F278" s="2">
        <f>IFERROR(__xludf.DUMMYFUNCTION("""COMPUTED_VALUE"""),4.0962046E7)</f>
        <v>40962046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IFERROR(__xludf.DUMMYFUNCTION("""COMPUTED_VALUE"""),188.65)</f>
        <v>188.65</v>
      </c>
      <c r="C279" s="2">
        <f>IFERROR(__xludf.DUMMYFUNCTION("""COMPUTED_VALUE"""),189.99)</f>
        <v>189.99</v>
      </c>
      <c r="D279" s="2">
        <f>IFERROR(__xludf.DUMMYFUNCTION("""COMPUTED_VALUE"""),188.0)</f>
        <v>188</v>
      </c>
      <c r="E279" s="2">
        <f>IFERROR(__xludf.DUMMYFUNCTION("""COMPUTED_VALUE"""),188.85)</f>
        <v>188.85</v>
      </c>
      <c r="F279" s="2">
        <f>IFERROR(__xludf.DUMMYFUNCTION("""COMPUTED_VALUE"""),4.5155216E7)</f>
        <v>45155216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IFERROR(__xludf.DUMMYFUNCTION("""COMPUTED_VALUE"""),188.42)</f>
        <v>188.42</v>
      </c>
      <c r="C280" s="2">
        <f>IFERROR(__xludf.DUMMYFUNCTION("""COMPUTED_VALUE"""),188.67)</f>
        <v>188.67</v>
      </c>
      <c r="D280" s="2">
        <f>IFERROR(__xludf.DUMMYFUNCTION("""COMPUTED_VALUE"""),186.79)</f>
        <v>186.79</v>
      </c>
      <c r="E280" s="2">
        <f>IFERROR(__xludf.DUMMYFUNCTION("""COMPUTED_VALUE"""),187.15)</f>
        <v>187.15</v>
      </c>
      <c r="F280" s="2">
        <f>IFERROR(__xludf.DUMMYFUNCTION("""COMPUTED_VALUE"""),4.1781934E7)</f>
        <v>41781934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IFERROR(__xludf.DUMMYFUNCTION("""COMPUTED_VALUE"""),185.77)</f>
        <v>185.77</v>
      </c>
      <c r="C281" s="2">
        <f>IFERROR(__xludf.DUMMYFUNCTION("""COMPUTED_VALUE"""),186.21)</f>
        <v>186.21</v>
      </c>
      <c r="D281" s="2">
        <f>IFERROR(__xludf.DUMMYFUNCTION("""COMPUTED_VALUE"""),183.51)</f>
        <v>183.51</v>
      </c>
      <c r="E281" s="2">
        <f>IFERROR(__xludf.DUMMYFUNCTION("""COMPUTED_VALUE"""),185.04)</f>
        <v>185.04</v>
      </c>
      <c r="F281" s="2">
        <f>IFERROR(__xludf.DUMMYFUNCTION("""COMPUTED_VALUE"""),5.6529529E7)</f>
        <v>56529529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IFERROR(__xludf.DUMMYFUNCTION("""COMPUTED_VALUE"""),185.32)</f>
        <v>185.32</v>
      </c>
      <c r="C282" s="2">
        <f>IFERROR(__xludf.DUMMYFUNCTION("""COMPUTED_VALUE"""),185.53)</f>
        <v>185.53</v>
      </c>
      <c r="D282" s="2">
        <f>IFERROR(__xludf.DUMMYFUNCTION("""COMPUTED_VALUE"""),182.44)</f>
        <v>182.44</v>
      </c>
      <c r="E282" s="2">
        <f>IFERROR(__xludf.DUMMYFUNCTION("""COMPUTED_VALUE"""),184.15)</f>
        <v>184.15</v>
      </c>
      <c r="F282" s="2">
        <f>IFERROR(__xludf.DUMMYFUNCTION("""COMPUTED_VALUE"""),5.4630517E7)</f>
        <v>54630517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IFERROR(__xludf.DUMMYFUNCTION("""COMPUTED_VALUE"""),183.55)</f>
        <v>183.55</v>
      </c>
      <c r="C283" s="2">
        <f>IFERROR(__xludf.DUMMYFUNCTION("""COMPUTED_VALUE"""),184.49)</f>
        <v>184.49</v>
      </c>
      <c r="D283" s="2">
        <f>IFERROR(__xludf.DUMMYFUNCTION("""COMPUTED_VALUE"""),181.35)</f>
        <v>181.35</v>
      </c>
      <c r="E283" s="2">
        <f>IFERROR(__xludf.DUMMYFUNCTION("""COMPUTED_VALUE"""),183.86)</f>
        <v>183.86</v>
      </c>
      <c r="F283" s="2">
        <f>IFERROR(__xludf.DUMMYFUNCTION("""COMPUTED_VALUE"""),6.5434496E7)</f>
        <v>65434496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IFERROR(__xludf.DUMMYFUNCTION("""COMPUTED_VALUE"""),183.42)</f>
        <v>183.42</v>
      </c>
      <c r="C284" s="2">
        <f>IFERROR(__xludf.DUMMYFUNCTION("""COMPUTED_VALUE"""),184.85)</f>
        <v>184.85</v>
      </c>
      <c r="D284" s="2">
        <f>IFERROR(__xludf.DUMMYFUNCTION("""COMPUTED_VALUE"""),181.67)</f>
        <v>181.67</v>
      </c>
      <c r="E284" s="2">
        <f>IFERROR(__xludf.DUMMYFUNCTION("""COMPUTED_VALUE"""),182.31)</f>
        <v>182.31</v>
      </c>
      <c r="F284" s="2">
        <f>IFERROR(__xludf.DUMMYFUNCTION("""COMPUTED_VALUE"""),4.9752465E7)</f>
        <v>49752465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IFERROR(__xludf.DUMMYFUNCTION("""COMPUTED_VALUE"""),181.79)</f>
        <v>181.79</v>
      </c>
      <c r="C285" s="2">
        <f>IFERROR(__xludf.DUMMYFUNCTION("""COMPUTED_VALUE"""),182.43)</f>
        <v>182.43</v>
      </c>
      <c r="D285" s="2">
        <f>IFERROR(__xludf.DUMMYFUNCTION("""COMPUTED_VALUE"""),180.0)</f>
        <v>180</v>
      </c>
      <c r="E285" s="2">
        <f>IFERROR(__xludf.DUMMYFUNCTION("""COMPUTED_VALUE"""),181.56)</f>
        <v>181.56</v>
      </c>
      <c r="F285" s="2">
        <f>IFERROR(__xludf.DUMMYFUNCTION("""COMPUTED_VALUE"""),5.3665553E7)</f>
        <v>53665553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IFERROR(__xludf.DUMMYFUNCTION("""COMPUTED_VALUE"""),181.94)</f>
        <v>181.94</v>
      </c>
      <c r="C286" s="2">
        <f>IFERROR(__xludf.DUMMYFUNCTION("""COMPUTED_VALUE"""),182.89)</f>
        <v>182.89</v>
      </c>
      <c r="D286" s="2">
        <f>IFERROR(__xludf.DUMMYFUNCTION("""COMPUTED_VALUE"""),180.66)</f>
        <v>180.66</v>
      </c>
      <c r="E286" s="2">
        <f>IFERROR(__xludf.DUMMYFUNCTION("""COMPUTED_VALUE"""),182.32)</f>
        <v>182.32</v>
      </c>
      <c r="F286" s="2">
        <f>IFERROR(__xludf.DUMMYFUNCTION("""COMPUTED_VALUE"""),4.1529674E7)</f>
        <v>41529674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IFERROR(__xludf.DUMMYFUNCTION("""COMPUTED_VALUE"""),183.48)</f>
        <v>183.48</v>
      </c>
      <c r="C287" s="2">
        <f>IFERROR(__xludf.DUMMYFUNCTION("""COMPUTED_VALUE"""),184.96)</f>
        <v>184.96</v>
      </c>
      <c r="D287" s="2">
        <f>IFERROR(__xludf.DUMMYFUNCTION("""COMPUTED_VALUE"""),182.46)</f>
        <v>182.46</v>
      </c>
      <c r="E287" s="2">
        <f>IFERROR(__xludf.DUMMYFUNCTION("""COMPUTED_VALUE"""),184.37)</f>
        <v>184.37</v>
      </c>
      <c r="F287" s="2">
        <f>IFERROR(__xludf.DUMMYFUNCTION("""COMPUTED_VALUE"""),5.2292208E7)</f>
        <v>52292208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IFERROR(__xludf.DUMMYFUNCTION("""COMPUTED_VALUE"""),185.01)</f>
        <v>185.01</v>
      </c>
      <c r="C288" s="2">
        <f>IFERROR(__xludf.DUMMYFUNCTION("""COMPUTED_VALUE"""),185.04)</f>
        <v>185.04</v>
      </c>
      <c r="D288" s="2">
        <f>IFERROR(__xludf.DUMMYFUNCTION("""COMPUTED_VALUE"""),182.23)</f>
        <v>182.23</v>
      </c>
      <c r="E288" s="2">
        <f>IFERROR(__xludf.DUMMYFUNCTION("""COMPUTED_VALUE"""),182.52)</f>
        <v>182.52</v>
      </c>
      <c r="F288" s="2">
        <f>IFERROR(__xludf.DUMMYFUNCTION("""COMPUTED_VALUE"""),4.5119677E7)</f>
        <v>45119677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IFERROR(__xludf.DUMMYFUNCTION("""COMPUTED_VALUE"""),182.24)</f>
        <v>182.24</v>
      </c>
      <c r="C289" s="2">
        <f>IFERROR(__xludf.DUMMYFUNCTION("""COMPUTED_VALUE"""),182.76)</f>
        <v>182.76</v>
      </c>
      <c r="D289" s="2">
        <f>IFERROR(__xludf.DUMMYFUNCTION("""COMPUTED_VALUE"""),180.65)</f>
        <v>180.65</v>
      </c>
      <c r="E289" s="2">
        <f>IFERROR(__xludf.DUMMYFUNCTION("""COMPUTED_VALUE"""),181.16)</f>
        <v>181.16</v>
      </c>
      <c r="F289" s="2">
        <f>IFERROR(__xludf.DUMMYFUNCTION("""COMPUTED_VALUE"""),4.0867421E7)</f>
        <v>40867421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IFERROR(__xludf.DUMMYFUNCTION("""COMPUTED_VALUE"""),181.1)</f>
        <v>181.1</v>
      </c>
      <c r="C290" s="2">
        <f>IFERROR(__xludf.DUMMYFUNCTION("""COMPUTED_VALUE"""),183.92)</f>
        <v>183.92</v>
      </c>
      <c r="D290" s="2">
        <f>IFERROR(__xludf.DUMMYFUNCTION("""COMPUTED_VALUE"""),179.56)</f>
        <v>179.56</v>
      </c>
      <c r="E290" s="2">
        <f>IFERROR(__xludf.DUMMYFUNCTION("""COMPUTED_VALUE"""),182.63)</f>
        <v>182.63</v>
      </c>
      <c r="F290" s="2">
        <f>IFERROR(__xludf.DUMMYFUNCTION("""COMPUTED_VALUE"""),5.4318851E7)</f>
        <v>54318851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IFERROR(__xludf.DUMMYFUNCTION("""COMPUTED_VALUE"""),182.51)</f>
        <v>182.51</v>
      </c>
      <c r="C291" s="2">
        <f>IFERROR(__xludf.DUMMYFUNCTION("""COMPUTED_VALUE"""),183.12)</f>
        <v>183.12</v>
      </c>
      <c r="D291" s="2">
        <f>IFERROR(__xludf.DUMMYFUNCTION("""COMPUTED_VALUE"""),180.13)</f>
        <v>180.13</v>
      </c>
      <c r="E291" s="2">
        <f>IFERROR(__xludf.DUMMYFUNCTION("""COMPUTED_VALUE"""),181.42)</f>
        <v>181.42</v>
      </c>
      <c r="F291" s="2">
        <f>IFERROR(__xludf.DUMMYFUNCTION("""COMPUTED_VALUE"""),4.8953939E7)</f>
        <v>48953939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IFERROR(__xludf.DUMMYFUNCTION("""COMPUTED_VALUE"""),181.27)</f>
        <v>181.27</v>
      </c>
      <c r="C292" s="2">
        <f>IFERROR(__xludf.DUMMYFUNCTION("""COMPUTED_VALUE"""),182.57)</f>
        <v>182.57</v>
      </c>
      <c r="D292" s="2">
        <f>IFERROR(__xludf.DUMMYFUNCTION("""COMPUTED_VALUE"""),179.53)</f>
        <v>179.53</v>
      </c>
      <c r="E292" s="2">
        <f>IFERROR(__xludf.DUMMYFUNCTION("""COMPUTED_VALUE"""),180.75)</f>
        <v>180.75</v>
      </c>
      <c r="F292" s="2">
        <f>IFERROR(__xludf.DUMMYFUNCTION("""COMPUTED_VALUE"""),1.36682597E8)</f>
        <v>136682597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IFERROR(__xludf.DUMMYFUNCTION("""COMPUTED_VALUE"""),179.55)</f>
        <v>179.55</v>
      </c>
      <c r="C293" s="2">
        <f>IFERROR(__xludf.DUMMYFUNCTION("""COMPUTED_VALUE"""),180.53)</f>
        <v>180.53</v>
      </c>
      <c r="D293" s="2">
        <f>IFERROR(__xludf.DUMMYFUNCTION("""COMPUTED_VALUE"""),177.38)</f>
        <v>177.38</v>
      </c>
      <c r="E293" s="2">
        <f>IFERROR(__xludf.DUMMYFUNCTION("""COMPUTED_VALUE"""),179.66)</f>
        <v>179.66</v>
      </c>
      <c r="F293" s="2">
        <f>IFERROR(__xludf.DUMMYFUNCTION("""COMPUTED_VALUE"""),7.3563082E7)</f>
        <v>73563082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IFERROR(__xludf.DUMMYFUNCTION("""COMPUTED_VALUE"""),176.15)</f>
        <v>176.15</v>
      </c>
      <c r="C294" s="2">
        <f>IFERROR(__xludf.DUMMYFUNCTION("""COMPUTED_VALUE"""),176.9)</f>
        <v>176.9</v>
      </c>
      <c r="D294" s="2">
        <f>IFERROR(__xludf.DUMMYFUNCTION("""COMPUTED_VALUE"""),173.79)</f>
        <v>173.79</v>
      </c>
      <c r="E294" s="2">
        <f>IFERROR(__xludf.DUMMYFUNCTION("""COMPUTED_VALUE"""),175.1)</f>
        <v>175.1</v>
      </c>
      <c r="F294" s="2">
        <f>IFERROR(__xludf.DUMMYFUNCTION("""COMPUTED_VALUE"""),8.1510101E7)</f>
        <v>81510101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IFERROR(__xludf.DUMMYFUNCTION("""COMPUTED_VALUE"""),170.76)</f>
        <v>170.76</v>
      </c>
      <c r="C295" s="2">
        <f>IFERROR(__xludf.DUMMYFUNCTION("""COMPUTED_VALUE"""),172.04)</f>
        <v>172.04</v>
      </c>
      <c r="D295" s="2">
        <f>IFERROR(__xludf.DUMMYFUNCTION("""COMPUTED_VALUE"""),169.62)</f>
        <v>169.62</v>
      </c>
      <c r="E295" s="2">
        <f>IFERROR(__xludf.DUMMYFUNCTION("""COMPUTED_VALUE"""),170.12)</f>
        <v>170.12</v>
      </c>
      <c r="F295" s="2">
        <f>IFERROR(__xludf.DUMMYFUNCTION("""COMPUTED_VALUE"""),9.5132355E7)</f>
        <v>95132355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IFERROR(__xludf.DUMMYFUNCTION("""COMPUTED_VALUE"""),171.06)</f>
        <v>171.06</v>
      </c>
      <c r="C296" s="2">
        <f>IFERROR(__xludf.DUMMYFUNCTION("""COMPUTED_VALUE"""),171.24)</f>
        <v>171.24</v>
      </c>
      <c r="D296" s="2">
        <f>IFERROR(__xludf.DUMMYFUNCTION("""COMPUTED_VALUE"""),168.68)</f>
        <v>168.68</v>
      </c>
      <c r="E296" s="2">
        <f>IFERROR(__xludf.DUMMYFUNCTION("""COMPUTED_VALUE"""),169.12)</f>
        <v>169.12</v>
      </c>
      <c r="F296" s="2">
        <f>IFERROR(__xludf.DUMMYFUNCTION("""COMPUTED_VALUE"""),6.8587707E7)</f>
        <v>68587707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IFERROR(__xludf.DUMMYFUNCTION("""COMPUTED_VALUE"""),169.15)</f>
        <v>169.15</v>
      </c>
      <c r="C297" s="2">
        <f>IFERROR(__xludf.DUMMYFUNCTION("""COMPUTED_VALUE"""),170.73)</f>
        <v>170.73</v>
      </c>
      <c r="D297" s="2">
        <f>IFERROR(__xludf.DUMMYFUNCTION("""COMPUTED_VALUE"""),168.49)</f>
        <v>168.49</v>
      </c>
      <c r="E297" s="2">
        <f>IFERROR(__xludf.DUMMYFUNCTION("""COMPUTED_VALUE"""),169.0)</f>
        <v>169</v>
      </c>
      <c r="F297" s="2">
        <f>IFERROR(__xludf.DUMMYFUNCTION("""COMPUTED_VALUE"""),7.1765061E7)</f>
        <v>71765061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IFERROR(__xludf.DUMMYFUNCTION("""COMPUTED_VALUE"""),169.0)</f>
        <v>169</v>
      </c>
      <c r="C298" s="2">
        <f>IFERROR(__xludf.DUMMYFUNCTION("""COMPUTED_VALUE"""),173.7)</f>
        <v>173.7</v>
      </c>
      <c r="D298" s="2">
        <f>IFERROR(__xludf.DUMMYFUNCTION("""COMPUTED_VALUE"""),168.94)</f>
        <v>168.94</v>
      </c>
      <c r="E298" s="2">
        <f>IFERROR(__xludf.DUMMYFUNCTION("""COMPUTED_VALUE"""),170.73)</f>
        <v>170.73</v>
      </c>
      <c r="F298" s="2">
        <f>IFERROR(__xludf.DUMMYFUNCTION("""COMPUTED_VALUE"""),7.6267041E7)</f>
        <v>76267041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IFERROR(__xludf.DUMMYFUNCTION("""COMPUTED_VALUE"""),172.94)</f>
        <v>172.94</v>
      </c>
      <c r="C299" s="2">
        <f>IFERROR(__xludf.DUMMYFUNCTION("""COMPUTED_VALUE"""),174.38)</f>
        <v>174.38</v>
      </c>
      <c r="D299" s="2">
        <f>IFERROR(__xludf.DUMMYFUNCTION("""COMPUTED_VALUE"""),172.05)</f>
        <v>172.05</v>
      </c>
      <c r="E299" s="2">
        <f>IFERROR(__xludf.DUMMYFUNCTION("""COMPUTED_VALUE"""),172.75)</f>
        <v>172.75</v>
      </c>
      <c r="F299" s="2">
        <f>IFERROR(__xludf.DUMMYFUNCTION("""COMPUTED_VALUE"""),6.0139473E7)</f>
        <v>60139473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IFERROR(__xludf.DUMMYFUNCTION("""COMPUTED_VALUE"""),173.15)</f>
        <v>173.15</v>
      </c>
      <c r="C300" s="2">
        <f>IFERROR(__xludf.DUMMYFUNCTION("""COMPUTED_VALUE"""),174.03)</f>
        <v>174.03</v>
      </c>
      <c r="D300" s="2">
        <f>IFERROR(__xludf.DUMMYFUNCTION("""COMPUTED_VALUE"""),171.01)</f>
        <v>171.01</v>
      </c>
      <c r="E300" s="2">
        <f>IFERROR(__xludf.DUMMYFUNCTION("""COMPUTED_VALUE"""),173.23)</f>
        <v>173.23</v>
      </c>
      <c r="F300" s="2">
        <f>IFERROR(__xludf.DUMMYFUNCTION("""COMPUTED_VALUE"""),5.9825372E7)</f>
        <v>59825372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IFERROR(__xludf.DUMMYFUNCTION("""COMPUTED_VALUE"""),172.77)</f>
        <v>172.77</v>
      </c>
      <c r="C301" s="2">
        <f>IFERROR(__xludf.DUMMYFUNCTION("""COMPUTED_VALUE"""),173.19)</f>
        <v>173.19</v>
      </c>
      <c r="D301" s="2">
        <f>IFERROR(__xludf.DUMMYFUNCTION("""COMPUTED_VALUE"""),170.76)</f>
        <v>170.76</v>
      </c>
      <c r="E301" s="2">
        <f>IFERROR(__xludf.DUMMYFUNCTION("""COMPUTED_VALUE"""),171.13)</f>
        <v>171.13</v>
      </c>
      <c r="F301" s="2">
        <f>IFERROR(__xludf.DUMMYFUNCTION("""COMPUTED_VALUE"""),5.2488692E7)</f>
        <v>52488692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IFERROR(__xludf.DUMMYFUNCTION("""COMPUTED_VALUE"""),172.91)</f>
        <v>172.91</v>
      </c>
      <c r="C302" s="2">
        <f>IFERROR(__xludf.DUMMYFUNCTION("""COMPUTED_VALUE"""),174.31)</f>
        <v>174.31</v>
      </c>
      <c r="D302" s="2">
        <f>IFERROR(__xludf.DUMMYFUNCTION("""COMPUTED_VALUE"""),172.05)</f>
        <v>172.05</v>
      </c>
      <c r="E302" s="2">
        <f>IFERROR(__xludf.DUMMYFUNCTION("""COMPUTED_VALUE"""),173.0)</f>
        <v>173</v>
      </c>
      <c r="F302" s="2">
        <f>IFERROR(__xludf.DUMMYFUNCTION("""COMPUTED_VALUE"""),7.2913507E7)</f>
        <v>72913507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IFERROR(__xludf.DUMMYFUNCTION("""COMPUTED_VALUE"""),171.17)</f>
        <v>171.17</v>
      </c>
      <c r="C303" s="2">
        <f>IFERROR(__xludf.DUMMYFUNCTION("""COMPUTED_VALUE"""),172.62)</f>
        <v>172.62</v>
      </c>
      <c r="D303" s="2">
        <f>IFERROR(__xludf.DUMMYFUNCTION("""COMPUTED_VALUE"""),170.29)</f>
        <v>170.29</v>
      </c>
      <c r="E303" s="2">
        <f>IFERROR(__xludf.DUMMYFUNCTION("""COMPUTED_VALUE"""),172.62)</f>
        <v>172.62</v>
      </c>
      <c r="F303" s="2">
        <f>IFERROR(__xludf.DUMMYFUNCTION("""COMPUTED_VALUE"""),1.21752699E8)</f>
        <v>121752699</v>
      </c>
    </row>
  </sheetData>
  <drawing r:id="rId1"/>
</worksheet>
</file>