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sc/Library/CloudStorage/Dropbox/00_Hector/00_Experimental/00_Experimental/HS-F-/HS-F-28/"/>
    </mc:Choice>
  </mc:AlternateContent>
  <xr:revisionPtr revIDLastSave="0" documentId="13_ncr:1_{9880DD01-583D-AE42-8ABE-8AF714AF7FF0}" xr6:coauthVersionLast="47" xr6:coauthVersionMax="47" xr10:uidLastSave="{00000000-0000-0000-0000-000000000000}"/>
  <bookViews>
    <workbookView xWindow="0" yWindow="500" windowWidth="38400" windowHeight="21120" activeTab="1" xr2:uid="{91EC474E-6B57-5B4C-B187-3B16A8622F51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3" l="1"/>
  <c r="J33" i="3"/>
  <c r="H33" i="3"/>
  <c r="L33" i="3" s="1"/>
  <c r="G33" i="3"/>
  <c r="K33" i="3" s="1"/>
  <c r="M32" i="3"/>
  <c r="L32" i="3"/>
  <c r="J32" i="3"/>
  <c r="H32" i="3"/>
  <c r="G32" i="3"/>
  <c r="K32" i="3" s="1"/>
  <c r="M31" i="3"/>
  <c r="L31" i="3"/>
  <c r="K31" i="3"/>
  <c r="J31" i="3"/>
  <c r="H31" i="3"/>
  <c r="G31" i="3"/>
  <c r="M30" i="3"/>
  <c r="J30" i="3"/>
  <c r="H30" i="3"/>
  <c r="L30" i="3" s="1"/>
  <c r="G30" i="3"/>
  <c r="K30" i="3" s="1"/>
  <c r="M29" i="3"/>
  <c r="J29" i="3"/>
  <c r="H29" i="3"/>
  <c r="L29" i="3" s="1"/>
  <c r="G29" i="3"/>
  <c r="K29" i="3" s="1"/>
  <c r="M28" i="3"/>
  <c r="L28" i="3"/>
  <c r="J28" i="3"/>
  <c r="H28" i="3"/>
  <c r="G28" i="3"/>
  <c r="K28" i="3" s="1"/>
  <c r="M27" i="3"/>
  <c r="L27" i="3"/>
  <c r="K27" i="3"/>
  <c r="J27" i="3"/>
  <c r="H27" i="3"/>
  <c r="G27" i="3"/>
  <c r="M26" i="3"/>
  <c r="J26" i="3"/>
  <c r="H26" i="3"/>
  <c r="L26" i="3" s="1"/>
  <c r="G26" i="3"/>
  <c r="K26" i="3" s="1"/>
  <c r="M25" i="3"/>
  <c r="J25" i="3"/>
  <c r="H25" i="3"/>
  <c r="L25" i="3" s="1"/>
  <c r="G25" i="3"/>
  <c r="K25" i="3" s="1"/>
  <c r="M24" i="3"/>
  <c r="L24" i="3"/>
  <c r="J24" i="3"/>
  <c r="H24" i="3"/>
  <c r="G24" i="3"/>
  <c r="K24" i="3" s="1"/>
  <c r="M23" i="3"/>
  <c r="L23" i="3"/>
  <c r="K23" i="3"/>
  <c r="J23" i="3"/>
  <c r="H23" i="3"/>
  <c r="G23" i="3"/>
  <c r="M22" i="3"/>
  <c r="J22" i="3"/>
  <c r="H22" i="3"/>
  <c r="L22" i="3" s="1"/>
  <c r="G22" i="3"/>
  <c r="K22" i="3" s="1"/>
  <c r="M21" i="3"/>
  <c r="J21" i="3"/>
  <c r="H21" i="3"/>
  <c r="L21" i="3" s="1"/>
  <c r="G21" i="3"/>
  <c r="K21" i="3" s="1"/>
  <c r="M20" i="3"/>
  <c r="L20" i="3"/>
  <c r="J20" i="3"/>
  <c r="H20" i="3"/>
  <c r="G20" i="3"/>
  <c r="K20" i="3" s="1"/>
  <c r="H19" i="3"/>
  <c r="G19" i="3"/>
  <c r="H18" i="3"/>
  <c r="G18" i="3"/>
  <c r="M65" i="3" l="1"/>
  <c r="J65" i="3"/>
  <c r="H65" i="3"/>
  <c r="L65" i="3" s="1"/>
  <c r="M64" i="3"/>
  <c r="J64" i="3"/>
  <c r="H64" i="3"/>
  <c r="L64" i="3" s="1"/>
  <c r="M63" i="3"/>
  <c r="J63" i="3"/>
  <c r="H63" i="3"/>
  <c r="L63" i="3" s="1"/>
  <c r="M62" i="3"/>
  <c r="L62" i="3"/>
  <c r="J62" i="3"/>
  <c r="H62" i="3"/>
  <c r="G62" i="3"/>
  <c r="K62" i="3" s="1"/>
  <c r="M61" i="3"/>
  <c r="J61" i="3"/>
  <c r="H61" i="3"/>
  <c r="L61" i="3" s="1"/>
  <c r="G61" i="3"/>
  <c r="K61" i="3" s="1"/>
  <c r="M60" i="3"/>
  <c r="L60" i="3"/>
  <c r="J60" i="3"/>
  <c r="H60" i="3"/>
  <c r="G60" i="3" s="1"/>
  <c r="K60" i="3" s="1"/>
  <c r="M59" i="3"/>
  <c r="J59" i="3"/>
  <c r="H59" i="3"/>
  <c r="G59" i="3" s="1"/>
  <c r="K59" i="3" s="1"/>
  <c r="M58" i="3"/>
  <c r="J58" i="3"/>
  <c r="H58" i="3"/>
  <c r="L58" i="3" s="1"/>
  <c r="M57" i="3"/>
  <c r="J57" i="3"/>
  <c r="H57" i="3"/>
  <c r="L57" i="3" s="1"/>
  <c r="G57" i="3"/>
  <c r="K57" i="3" s="1"/>
  <c r="P57" i="3" s="1"/>
  <c r="M56" i="3"/>
  <c r="J56" i="3"/>
  <c r="H56" i="3"/>
  <c r="L56" i="3" s="1"/>
  <c r="M55" i="3"/>
  <c r="J55" i="3"/>
  <c r="H55" i="3"/>
  <c r="L55" i="3" s="1"/>
  <c r="G55" i="3"/>
  <c r="K55" i="3" s="1"/>
  <c r="M54" i="3"/>
  <c r="L54" i="3"/>
  <c r="J54" i="3"/>
  <c r="H54" i="3"/>
  <c r="G54" i="3"/>
  <c r="K54" i="3" s="1"/>
  <c r="M53" i="3"/>
  <c r="J53" i="3"/>
  <c r="H53" i="3"/>
  <c r="L53" i="3" s="1"/>
  <c r="G53" i="3"/>
  <c r="K53" i="3" s="1"/>
  <c r="P53" i="3" s="1"/>
  <c r="M52" i="3"/>
  <c r="J52" i="3"/>
  <c r="H52" i="3"/>
  <c r="G52" i="3" s="1"/>
  <c r="K52" i="3" s="1"/>
  <c r="P51" i="3"/>
  <c r="H51" i="3"/>
  <c r="G51" i="3"/>
  <c r="P50" i="3"/>
  <c r="H50" i="3"/>
  <c r="G50" i="3" s="1"/>
  <c r="M49" i="3"/>
  <c r="J49" i="3"/>
  <c r="H49" i="3"/>
  <c r="L49" i="3" s="1"/>
  <c r="G49" i="3"/>
  <c r="K49" i="3" s="1"/>
  <c r="M48" i="3"/>
  <c r="J48" i="3"/>
  <c r="H48" i="3"/>
  <c r="L48" i="3" s="1"/>
  <c r="G48" i="3"/>
  <c r="K48" i="3" s="1"/>
  <c r="M47" i="3"/>
  <c r="J47" i="3"/>
  <c r="H47" i="3"/>
  <c r="L47" i="3" s="1"/>
  <c r="G47" i="3"/>
  <c r="K47" i="3" s="1"/>
  <c r="P47" i="3" s="1"/>
  <c r="M46" i="3"/>
  <c r="L46" i="3"/>
  <c r="J46" i="3"/>
  <c r="H46" i="3"/>
  <c r="G46" i="3"/>
  <c r="K46" i="3" s="1"/>
  <c r="M45" i="3"/>
  <c r="K45" i="3"/>
  <c r="J45" i="3"/>
  <c r="H45" i="3"/>
  <c r="L45" i="3" s="1"/>
  <c r="G45" i="3"/>
  <c r="M44" i="3"/>
  <c r="J44" i="3"/>
  <c r="H44" i="3"/>
  <c r="L44" i="3" s="1"/>
  <c r="G44" i="3"/>
  <c r="K44" i="3" s="1"/>
  <c r="M43" i="3"/>
  <c r="J43" i="3"/>
  <c r="H43" i="3"/>
  <c r="L43" i="3" s="1"/>
  <c r="G43" i="3"/>
  <c r="K43" i="3" s="1"/>
  <c r="M42" i="3"/>
  <c r="J42" i="3"/>
  <c r="H42" i="3"/>
  <c r="L42" i="3" s="1"/>
  <c r="G42" i="3"/>
  <c r="K42" i="3" s="1"/>
  <c r="M41" i="3"/>
  <c r="J41" i="3"/>
  <c r="H41" i="3"/>
  <c r="L41" i="3" s="1"/>
  <c r="G41" i="3"/>
  <c r="K41" i="3" s="1"/>
  <c r="M40" i="3"/>
  <c r="J40" i="3"/>
  <c r="H40" i="3"/>
  <c r="L40" i="3" s="1"/>
  <c r="G40" i="3"/>
  <c r="K40" i="3" s="1"/>
  <c r="M39" i="3"/>
  <c r="J39" i="3"/>
  <c r="H39" i="3"/>
  <c r="L39" i="3" s="1"/>
  <c r="G39" i="3"/>
  <c r="K39" i="3" s="1"/>
  <c r="P39" i="3" s="1"/>
  <c r="M38" i="3"/>
  <c r="J38" i="3"/>
  <c r="H38" i="3"/>
  <c r="L38" i="3" s="1"/>
  <c r="G38" i="3"/>
  <c r="K38" i="3" s="1"/>
  <c r="M37" i="3"/>
  <c r="J37" i="3"/>
  <c r="H37" i="3"/>
  <c r="L37" i="3" s="1"/>
  <c r="G37" i="3"/>
  <c r="K37" i="3" s="1"/>
  <c r="P37" i="3" s="1"/>
  <c r="M36" i="3"/>
  <c r="J36" i="3"/>
  <c r="H36" i="3"/>
  <c r="L36" i="3" s="1"/>
  <c r="G36" i="3"/>
  <c r="K36" i="3" s="1"/>
  <c r="P35" i="3"/>
  <c r="H35" i="3"/>
  <c r="G35" i="3"/>
  <c r="P34" i="3"/>
  <c r="H34" i="3"/>
  <c r="G34" i="3"/>
  <c r="P33" i="3"/>
  <c r="P31" i="3"/>
  <c r="P29" i="3"/>
  <c r="P28" i="3"/>
  <c r="P25" i="3"/>
  <c r="P23" i="3"/>
  <c r="P21" i="3"/>
  <c r="P20" i="3"/>
  <c r="P19" i="3"/>
  <c r="P18" i="3"/>
  <c r="M17" i="3"/>
  <c r="J17" i="3"/>
  <c r="H17" i="3"/>
  <c r="L17" i="3" s="1"/>
  <c r="G17" i="3"/>
  <c r="K17" i="3" s="1"/>
  <c r="M16" i="3"/>
  <c r="J16" i="3"/>
  <c r="H16" i="3"/>
  <c r="L16" i="3" s="1"/>
  <c r="G16" i="3"/>
  <c r="K16" i="3" s="1"/>
  <c r="M15" i="3"/>
  <c r="J15" i="3"/>
  <c r="H15" i="3"/>
  <c r="L15" i="3" s="1"/>
  <c r="G15" i="3"/>
  <c r="K15" i="3" s="1"/>
  <c r="M14" i="3"/>
  <c r="J14" i="3"/>
  <c r="H14" i="3"/>
  <c r="L14" i="3" s="1"/>
  <c r="G14" i="3"/>
  <c r="K14" i="3" s="1"/>
  <c r="M13" i="3"/>
  <c r="J13" i="3"/>
  <c r="H13" i="3"/>
  <c r="L13" i="3" s="1"/>
  <c r="G13" i="3"/>
  <c r="K13" i="3" s="1"/>
  <c r="M12" i="3"/>
  <c r="J12" i="3"/>
  <c r="H12" i="3"/>
  <c r="L12" i="3" s="1"/>
  <c r="G12" i="3"/>
  <c r="K12" i="3" s="1"/>
  <c r="M11" i="3"/>
  <c r="J11" i="3"/>
  <c r="H11" i="3"/>
  <c r="L11" i="3" s="1"/>
  <c r="G11" i="3"/>
  <c r="K11" i="3" s="1"/>
  <c r="M10" i="3"/>
  <c r="J10" i="3"/>
  <c r="H10" i="3"/>
  <c r="L10" i="3" s="1"/>
  <c r="G10" i="3"/>
  <c r="K10" i="3" s="1"/>
  <c r="M9" i="3"/>
  <c r="J9" i="3"/>
  <c r="H9" i="3"/>
  <c r="L9" i="3" s="1"/>
  <c r="G9" i="3"/>
  <c r="K9" i="3" s="1"/>
  <c r="M8" i="3"/>
  <c r="J8" i="3"/>
  <c r="H8" i="3"/>
  <c r="L8" i="3" s="1"/>
  <c r="G8" i="3"/>
  <c r="K8" i="3" s="1"/>
  <c r="M7" i="3"/>
  <c r="J7" i="3"/>
  <c r="H7" i="3"/>
  <c r="L7" i="3" s="1"/>
  <c r="G7" i="3"/>
  <c r="K7" i="3" s="1"/>
  <c r="M6" i="3"/>
  <c r="J6" i="3"/>
  <c r="H6" i="3"/>
  <c r="L6" i="3" s="1"/>
  <c r="G6" i="3"/>
  <c r="K6" i="3" s="1"/>
  <c r="M5" i="3"/>
  <c r="K5" i="3"/>
  <c r="J5" i="3"/>
  <c r="H5" i="3"/>
  <c r="L5" i="3" s="1"/>
  <c r="G5" i="3"/>
  <c r="M4" i="3"/>
  <c r="J4" i="3"/>
  <c r="H4" i="3"/>
  <c r="L4" i="3" s="1"/>
  <c r="G4" i="3"/>
  <c r="K4" i="3" s="1"/>
  <c r="P3" i="3"/>
  <c r="H3" i="3"/>
  <c r="G3" i="3"/>
  <c r="P2" i="3"/>
  <c r="H2" i="3"/>
  <c r="G2" i="3"/>
  <c r="W10" i="1"/>
  <c r="W9" i="1"/>
  <c r="P55" i="3" l="1"/>
  <c r="P61" i="3"/>
  <c r="P62" i="3"/>
  <c r="G64" i="3"/>
  <c r="K64" i="3" s="1"/>
  <c r="P64" i="3" s="1"/>
  <c r="G63" i="3"/>
  <c r="K63" i="3" s="1"/>
  <c r="L52" i="3"/>
  <c r="P52" i="3" s="1"/>
  <c r="G56" i="3"/>
  <c r="K56" i="3" s="1"/>
  <c r="P56" i="3" s="1"/>
  <c r="G58" i="3"/>
  <c r="K58" i="3" s="1"/>
  <c r="P58" i="3" s="1"/>
  <c r="P41" i="3"/>
  <c r="P45" i="3"/>
  <c r="P14" i="3"/>
  <c r="P4" i="3"/>
  <c r="P16" i="3"/>
  <c r="P13" i="3"/>
  <c r="P15" i="3"/>
  <c r="P17" i="3"/>
  <c r="P42" i="3"/>
  <c r="P49" i="3"/>
  <c r="P44" i="3"/>
  <c r="P40" i="3"/>
  <c r="P32" i="3"/>
  <c r="P63" i="3"/>
  <c r="P30" i="3"/>
  <c r="P46" i="3"/>
  <c r="P22" i="3"/>
  <c r="P36" i="3"/>
  <c r="P48" i="3"/>
  <c r="P54" i="3"/>
  <c r="P60" i="3"/>
  <c r="P38" i="3"/>
  <c r="P5" i="3"/>
  <c r="P7" i="3"/>
  <c r="P9" i="3"/>
  <c r="P12" i="3"/>
  <c r="P6" i="3"/>
  <c r="P10" i="3"/>
  <c r="P8" i="3"/>
  <c r="P11" i="3"/>
  <c r="P27" i="3"/>
  <c r="P24" i="3"/>
  <c r="P26" i="3"/>
  <c r="P43" i="3"/>
  <c r="G65" i="3"/>
  <c r="K65" i="3" s="1"/>
  <c r="P65" i="3" s="1"/>
  <c r="L59" i="3"/>
  <c r="P59" i="3" s="1"/>
  <c r="X27" i="1"/>
  <c r="N27" i="1" s="1"/>
  <c r="P27" i="1" l="1"/>
  <c r="K27" i="1"/>
  <c r="Q27" i="1"/>
  <c r="I27" i="1"/>
  <c r="J27" i="1"/>
  <c r="S27" i="1"/>
  <c r="R27" i="1"/>
  <c r="H27" i="1"/>
  <c r="M27" i="1"/>
  <c r="L27" i="1"/>
  <c r="T27" i="1"/>
  <c r="G27" i="1"/>
  <c r="O27" i="1"/>
  <c r="C27" i="1" s="1"/>
  <c r="V27" i="1"/>
  <c r="X26" i="1"/>
  <c r="W8" i="1"/>
  <c r="H26" i="1" l="1"/>
  <c r="Q26" i="1"/>
  <c r="G26" i="1"/>
  <c r="L26" i="1"/>
  <c r="P26" i="1"/>
  <c r="O26" i="1"/>
  <c r="C26" i="1" s="1"/>
  <c r="N26" i="1"/>
  <c r="T26" i="1"/>
  <c r="S26" i="1"/>
  <c r="K26" i="1"/>
  <c r="V26" i="1"/>
  <c r="M26" i="1"/>
  <c r="R26" i="1"/>
  <c r="J26" i="1"/>
  <c r="I26" i="1"/>
  <c r="X28" i="1" l="1"/>
  <c r="V28" i="1" l="1"/>
  <c r="T28" i="1"/>
  <c r="L28" i="1"/>
  <c r="K28" i="1"/>
  <c r="J28" i="1"/>
  <c r="I28" i="1"/>
  <c r="P28" i="1"/>
  <c r="H28" i="1"/>
  <c r="O28" i="1"/>
  <c r="C28" i="1" s="1"/>
  <c r="G28" i="1"/>
  <c r="N28" i="1"/>
  <c r="M28" i="1"/>
  <c r="S28" i="1"/>
  <c r="R28" i="1"/>
  <c r="Q28" i="1"/>
  <c r="X35" i="1"/>
  <c r="B25" i="1"/>
  <c r="X25" i="1" l="1"/>
  <c r="H25" i="1" s="1"/>
  <c r="T25" i="1" l="1"/>
  <c r="Q25" i="1"/>
  <c r="O25" i="1"/>
  <c r="C25" i="1" s="1"/>
  <c r="G25" i="1"/>
  <c r="S25" i="1"/>
  <c r="R25" i="1"/>
  <c r="M25" i="1"/>
  <c r="P25" i="1"/>
  <c r="I25" i="1"/>
  <c r="L25" i="1"/>
  <c r="N25" i="1"/>
  <c r="Y19" i="1" l="1"/>
  <c r="K25" i="1"/>
  <c r="J25" i="1"/>
  <c r="V25" i="1" l="1"/>
  <c r="E24" i="1" l="1"/>
  <c r="F24" i="1"/>
  <c r="H24" i="1"/>
  <c r="I24" i="1"/>
  <c r="J24" i="1"/>
  <c r="O24" i="1"/>
  <c r="P24" i="1"/>
  <c r="Q24" i="1"/>
  <c r="S24" i="1"/>
  <c r="T24" i="1"/>
  <c r="V24" i="1"/>
  <c r="X24" i="1"/>
  <c r="D24" i="1"/>
</calcChain>
</file>

<file path=xl/sharedStrings.xml><?xml version="1.0" encoding="utf-8"?>
<sst xmlns="http://schemas.openxmlformats.org/spreadsheetml/2006/main" count="202" uniqueCount="57">
  <si>
    <t>Alkyne</t>
  </si>
  <si>
    <t>Azide</t>
  </si>
  <si>
    <t>Cu</t>
  </si>
  <si>
    <t>Asc</t>
  </si>
  <si>
    <t>PSS</t>
  </si>
  <si>
    <t>EDC</t>
  </si>
  <si>
    <t>Buffer</t>
  </si>
  <si>
    <t>Vfinal</t>
  </si>
  <si>
    <t>Compound</t>
  </si>
  <si>
    <t>Stock</t>
  </si>
  <si>
    <t>units</t>
  </si>
  <si>
    <t>mM</t>
  </si>
  <si>
    <t>Alk</t>
  </si>
  <si>
    <t>Date</t>
  </si>
  <si>
    <t>RG2D</t>
  </si>
  <si>
    <t>Note</t>
  </si>
  <si>
    <t>µL_table</t>
  </si>
  <si>
    <t>mM_table</t>
  </si>
  <si>
    <t>RG2N</t>
  </si>
  <si>
    <t>Arg</t>
  </si>
  <si>
    <t>Cys</t>
  </si>
  <si>
    <t>Gly</t>
  </si>
  <si>
    <t>pSS2</t>
  </si>
  <si>
    <t>KR</t>
  </si>
  <si>
    <t>Ade</t>
  </si>
  <si>
    <t>Seed</t>
  </si>
  <si>
    <t>NaCl</t>
  </si>
  <si>
    <t>Entry</t>
  </si>
  <si>
    <t>Py</t>
  </si>
  <si>
    <t>pU</t>
  </si>
  <si>
    <t>alk_eq</t>
  </si>
  <si>
    <t>E</t>
  </si>
  <si>
    <t>Click</t>
  </si>
  <si>
    <t>Kinetics</t>
  </si>
  <si>
    <t>TPA</t>
  </si>
  <si>
    <t>time</t>
  </si>
  <si>
    <t>area_Azide</t>
  </si>
  <si>
    <t>area_Tris</t>
  </si>
  <si>
    <t>Cal1</t>
  </si>
  <si>
    <t>B</t>
  </si>
  <si>
    <t>T</t>
  </si>
  <si>
    <t>Ref</t>
  </si>
  <si>
    <t>Cal2</t>
  </si>
  <si>
    <t>Area_Mono</t>
  </si>
  <si>
    <t>Area_Bis</t>
  </si>
  <si>
    <t>M</t>
  </si>
  <si>
    <t>Az</t>
  </si>
  <si>
    <t>Cal1_</t>
  </si>
  <si>
    <t>Sum</t>
  </si>
  <si>
    <t>R</t>
  </si>
  <si>
    <t xml:space="preserve"> </t>
  </si>
  <si>
    <t>G</t>
  </si>
  <si>
    <t>C</t>
  </si>
  <si>
    <t>HS-F-04-00</t>
  </si>
  <si>
    <t>HS-F-05-00</t>
  </si>
  <si>
    <t>HS-F-05-01</t>
  </si>
  <si>
    <t>HS-F-05-02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</si>
</sst>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18">
    <font>
      <sz val="12"/>
      <color theme="1"/>
      <name val="Roboto-Regular"/>
      <family val="2"/>
    </font>
    <font>
      <sz val="8"/>
      <name val="Roboto-Regular"/>
      <family val="2"/>
    </font>
    <font>
      <b/>
      <sz val="20"/>
      <color theme="1"/>
      <name val="Roboto-Regular"/>
    </font>
    <font>
      <sz val="20"/>
      <color theme="1"/>
      <name val="Roboto-Regular"/>
      <family val="2"/>
    </font>
    <font>
      <b/>
      <sz val="20"/>
      <color rgb="FF000000"/>
      <name val="Roboto-Regular"/>
    </font>
    <font>
      <sz val="20"/>
      <color rgb="FF9B51A6"/>
      <name val="Roboto Black"/>
    </font>
    <font>
      <b/>
      <sz val="20"/>
      <color rgb="FF009E73"/>
      <name val="Roboto-Regular"/>
    </font>
    <font>
      <b/>
      <sz val="20"/>
      <color rgb="FF7030A0"/>
      <name val="Roboto-Regular"/>
    </font>
    <font>
      <b/>
      <sz val="20"/>
      <color rgb="FF9B51A6"/>
      <name val="Roboto-Regular"/>
    </font>
    <font>
      <sz val="20"/>
      <color theme="1"/>
      <name val="Roboto-Regular"/>
    </font>
    <font>
      <b/>
      <sz val="20"/>
      <color rgb="FFDEB1CE"/>
      <name val="Roboto Bold"/>
    </font>
    <font>
      <b/>
      <sz val="20"/>
      <color rgb="FF009E73"/>
      <name val="Roboto Bold"/>
    </font>
    <font>
      <b/>
      <sz val="20"/>
      <color rgb="FFE69F00"/>
      <name val="Roboto Bold"/>
    </font>
    <font>
      <sz val="20"/>
      <color rgb="FFCA1A3C"/>
      <name val="Roboto Black"/>
    </font>
    <font>
      <sz val="20"/>
      <color rgb="FFCA1A3C"/>
      <name val="Roboto-Regular"/>
      <family val="2"/>
    </font>
    <font>
      <b/>
      <sz val="20"/>
      <color rgb="FF69ACD2"/>
      <name val="Roboto Bold"/>
    </font>
    <font>
      <b/>
      <sz val="20"/>
      <color rgb="FFCA1A3C"/>
      <name val="Roboto-Regular"/>
    </font>
    <font>
      <sz val="20"/>
      <color rgb="FFCA1A3C"/>
      <name val="Roboto Ligh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20" fontId="3" fillId="2" borderId="7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2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4" fontId="13" fillId="3" borderId="4" xfId="0" applyNumberFormat="1" applyFont="1" applyFill="1" applyBorder="1" applyAlignment="1">
      <alignment horizontal="center" vertical="center"/>
    </xf>
    <xf numFmtId="164" fontId="15" fillId="2" borderId="4" xfId="0" applyNumberFormat="1" applyFont="1" applyFill="1" applyBorder="1" applyAlignment="1">
      <alignment horizontal="center" vertical="center"/>
    </xf>
    <xf numFmtId="164" fontId="11" fillId="2" borderId="4" xfId="0" applyNumberFormat="1" applyFont="1" applyFill="1" applyBorder="1" applyAlignment="1">
      <alignment horizontal="center" vertical="center"/>
    </xf>
    <xf numFmtId="164" fontId="10" fillId="2" borderId="4" xfId="0" applyNumberFormat="1" applyFont="1" applyFill="1" applyBorder="1" applyAlignment="1">
      <alignment horizontal="center" vertical="center"/>
    </xf>
    <xf numFmtId="164" fontId="12" fillId="2" borderId="4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164" fontId="8" fillId="2" borderId="4" xfId="0" applyNumberFormat="1" applyFont="1" applyFill="1" applyBorder="1" applyAlignment="1">
      <alignment horizontal="center" vertical="center"/>
    </xf>
    <xf numFmtId="164" fontId="13" fillId="3" borderId="0" xfId="0" applyNumberFormat="1" applyFont="1" applyFill="1" applyAlignment="1">
      <alignment horizontal="center" vertical="center"/>
    </xf>
    <xf numFmtId="164" fontId="15" fillId="2" borderId="0" xfId="0" applyNumberFormat="1" applyFont="1" applyFill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164" fontId="17" fillId="3" borderId="0" xfId="0" applyNumberFormat="1" applyFont="1" applyFill="1" applyAlignment="1">
      <alignment vertical="center"/>
    </xf>
    <xf numFmtId="164" fontId="13" fillId="3" borderId="0" xfId="0" applyNumberFormat="1" applyFont="1" applyFill="1" applyAlignment="1">
      <alignment vertical="center"/>
    </xf>
    <xf numFmtId="164" fontId="5" fillId="3" borderId="0" xfId="0" applyNumberFormat="1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2" fillId="2" borderId="0" xfId="0" quotePrefix="1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 val="0"/>
        <i val="0"/>
        <strike/>
        <u val="none"/>
        <color theme="0"/>
      </font>
    </dxf>
    <dxf>
      <font>
        <color theme="0"/>
      </font>
    </dxf>
    <dxf>
      <font>
        <b val="0"/>
        <i val="0"/>
        <strike/>
        <u val="none"/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DEB1CE"/>
      <color rgb="FF69ACD2"/>
      <color rgb="FFCA1A3C"/>
      <color rgb="FF009E73"/>
      <color rgb="FF9B51A6"/>
      <color rgb="FFE69D00"/>
      <color rgb="FFE69F00"/>
      <color rgb="FF56B4E9"/>
      <color rgb="FF9D9D9D"/>
      <color rgb="FFA7D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FDCD-919E-BE43-80BB-85B56EDA0E1B}">
  <sheetPr codeName="Sheet1">
    <pageSetUpPr fitToPage="1"/>
  </sheetPr>
  <dimension ref="A1:AB53"/>
  <sheetViews>
    <sheetView zoomScale="66" zoomScaleNormal="81" workbookViewId="0">
      <selection activeCell="K14" sqref="K14"/>
    </sheetView>
  </sheetViews>
  <sheetFormatPr baseColWidth="10" defaultColWidth="7.7109375" defaultRowHeight="26"/>
  <cols>
    <col min="1" max="1" width="17.28515625" style="1" bestFit="1" customWidth="1"/>
    <col min="2" max="2" width="9.7109375" style="1" customWidth="1"/>
    <col min="3" max="3" width="38.5703125" style="1" bestFit="1" customWidth="1"/>
    <col min="4" max="4" width="18.140625" style="1" bestFit="1" customWidth="1"/>
    <col min="5" max="6" width="2.42578125" style="1" customWidth="1"/>
    <col min="7" max="7" width="11.28515625" style="1" bestFit="1" customWidth="1"/>
    <col min="8" max="8" width="7.85546875" style="1" customWidth="1"/>
    <col min="9" max="9" width="9" style="1" customWidth="1"/>
    <col min="10" max="14" width="9.140625" style="1" customWidth="1"/>
    <col min="15" max="15" width="7.28515625" style="1" customWidth="1"/>
    <col min="16" max="16" width="7.85546875" style="1" bestFit="1" customWidth="1"/>
    <col min="17" max="17" width="8.140625" style="1" customWidth="1"/>
    <col min="18" max="18" width="9.140625" style="1" customWidth="1"/>
    <col min="19" max="19" width="9.5703125" style="1" customWidth="1"/>
    <col min="20" max="21" width="10.42578125" style="1" customWidth="1"/>
    <col min="22" max="22" width="10.5703125" style="1" bestFit="1" customWidth="1"/>
    <col min="23" max="23" width="9.140625" style="1" bestFit="1" customWidth="1"/>
    <col min="24" max="24" width="9.28515625" style="1" customWidth="1"/>
    <col min="25" max="25" width="16.28515625" style="1" bestFit="1" customWidth="1"/>
    <col min="26" max="26" width="14.85546875" style="1" bestFit="1" customWidth="1"/>
    <col min="27" max="27" width="7.5703125" style="1" bestFit="1" customWidth="1"/>
    <col min="28" max="28" width="27" style="1" customWidth="1"/>
    <col min="29" max="29" width="40.28515625" style="1" customWidth="1"/>
    <col min="30" max="16384" width="7.7109375" style="1"/>
  </cols>
  <sheetData>
    <row r="1" spans="1:28" ht="35" customHeight="1" thickBot="1">
      <c r="A1" s="80" t="s">
        <v>33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2"/>
      <c r="Y1" s="71"/>
      <c r="Z1" s="72"/>
      <c r="AA1" s="73"/>
    </row>
    <row r="2" spans="1:28" ht="16" customHeigh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5"/>
      <c r="Y2" s="74"/>
      <c r="Z2" s="75"/>
      <c r="AA2" s="76"/>
    </row>
    <row r="3" spans="1:28">
      <c r="A3" s="86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8"/>
      <c r="Y3" s="74"/>
      <c r="Z3" s="75"/>
      <c r="AA3" s="76"/>
    </row>
    <row r="4" spans="1:28">
      <c r="A4" s="86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8"/>
      <c r="Y4" s="74"/>
      <c r="Z4" s="75"/>
      <c r="AA4" s="76"/>
    </row>
    <row r="5" spans="1:28" ht="27" thickBot="1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1"/>
      <c r="Y5" s="74"/>
      <c r="Z5" s="75"/>
      <c r="AA5" s="76"/>
    </row>
    <row r="6" spans="1:28" ht="28" thickBot="1">
      <c r="A6" s="27" t="s">
        <v>13</v>
      </c>
      <c r="B6" s="28"/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 t="s">
        <v>34</v>
      </c>
      <c r="P6" s="30"/>
      <c r="Q6" s="30"/>
      <c r="R6" s="30"/>
      <c r="S6" s="30"/>
      <c r="T6" s="30"/>
      <c r="U6" s="30"/>
      <c r="V6" s="30"/>
      <c r="W6" s="30"/>
      <c r="X6" s="31"/>
      <c r="Y6" s="77"/>
      <c r="Z6" s="78"/>
      <c r="AA6" s="79"/>
    </row>
    <row r="7" spans="1:28" ht="27" thickBot="1">
      <c r="A7" s="26" t="s">
        <v>16</v>
      </c>
      <c r="B7" s="32" t="s">
        <v>27</v>
      </c>
      <c r="C7" s="32" t="s">
        <v>15</v>
      </c>
      <c r="D7" s="32" t="s">
        <v>15</v>
      </c>
      <c r="E7" s="33"/>
      <c r="F7" s="33"/>
      <c r="G7" s="9" t="s">
        <v>26</v>
      </c>
      <c r="H7" s="9" t="s">
        <v>25</v>
      </c>
      <c r="I7" s="9" t="s">
        <v>19</v>
      </c>
      <c r="J7" s="9" t="s">
        <v>21</v>
      </c>
      <c r="K7" s="9" t="s">
        <v>20</v>
      </c>
      <c r="L7" s="9" t="s">
        <v>23</v>
      </c>
      <c r="M7" s="9" t="s">
        <v>28</v>
      </c>
      <c r="N7" s="9" t="s">
        <v>31</v>
      </c>
      <c r="O7" s="9" t="s">
        <v>12</v>
      </c>
      <c r="P7" s="9" t="s">
        <v>2</v>
      </c>
      <c r="Q7" s="9" t="s">
        <v>3</v>
      </c>
      <c r="R7" s="9" t="s">
        <v>18</v>
      </c>
      <c r="S7" s="9" t="s">
        <v>14</v>
      </c>
      <c r="T7" s="9" t="s">
        <v>4</v>
      </c>
      <c r="U7" s="9" t="s">
        <v>29</v>
      </c>
      <c r="V7" s="9" t="s">
        <v>5</v>
      </c>
      <c r="W7" s="9" t="s">
        <v>6</v>
      </c>
      <c r="X7" s="34" t="s">
        <v>7</v>
      </c>
      <c r="Y7" s="3" t="s">
        <v>8</v>
      </c>
      <c r="Z7" s="4" t="s">
        <v>9</v>
      </c>
      <c r="AA7" s="5" t="s">
        <v>10</v>
      </c>
      <c r="AB7" s="63"/>
    </row>
    <row r="8" spans="1:28" ht="27" thickBot="1">
      <c r="A8" s="6"/>
      <c r="B8" s="32">
        <v>0</v>
      </c>
      <c r="C8" s="40" t="s">
        <v>32</v>
      </c>
      <c r="D8" s="40"/>
      <c r="E8" s="40"/>
      <c r="F8" s="40"/>
      <c r="G8" s="41"/>
      <c r="H8" s="33"/>
      <c r="I8" s="42">
        <v>8</v>
      </c>
      <c r="J8" s="43"/>
      <c r="K8" s="44"/>
      <c r="L8" s="45"/>
      <c r="M8" s="9"/>
      <c r="N8" s="47"/>
      <c r="O8" s="9">
        <v>4.2</v>
      </c>
      <c r="P8" s="9">
        <v>4</v>
      </c>
      <c r="Q8" s="9">
        <v>2</v>
      </c>
      <c r="R8" s="9"/>
      <c r="S8" s="54">
        <v>8.4</v>
      </c>
      <c r="T8" s="46">
        <v>0</v>
      </c>
      <c r="U8" s="9"/>
      <c r="V8" s="9">
        <v>2.5</v>
      </c>
      <c r="W8" s="46">
        <f t="shared" ref="W8" si="0">X8-SUM(G8:V8)</f>
        <v>20.9</v>
      </c>
      <c r="X8" s="34">
        <v>50</v>
      </c>
      <c r="Y8" s="9" t="s">
        <v>0</v>
      </c>
      <c r="Z8" s="9">
        <v>10</v>
      </c>
      <c r="AA8" s="10" t="s">
        <v>11</v>
      </c>
      <c r="AB8" s="64"/>
    </row>
    <row r="9" spans="1:28" ht="27" thickBot="1">
      <c r="A9" s="6"/>
      <c r="B9" s="19"/>
      <c r="C9" s="7"/>
      <c r="D9" s="7"/>
      <c r="E9" s="7"/>
      <c r="F9" s="7"/>
      <c r="G9" s="48"/>
      <c r="H9" s="6"/>
      <c r="I9" s="49"/>
      <c r="J9" s="50"/>
      <c r="K9" s="51">
        <v>8</v>
      </c>
      <c r="L9" s="52"/>
      <c r="M9" s="8"/>
      <c r="N9" s="53"/>
      <c r="O9" s="9">
        <v>4.2</v>
      </c>
      <c r="P9" s="9">
        <v>4</v>
      </c>
      <c r="Q9" s="9">
        <v>2</v>
      </c>
      <c r="R9" s="9"/>
      <c r="S9" s="54">
        <v>8.4</v>
      </c>
      <c r="T9" s="46"/>
      <c r="U9" s="9"/>
      <c r="V9" s="9">
        <v>2.5</v>
      </c>
      <c r="W9" s="46">
        <f t="shared" ref="W9:W10" si="1">X9-SUM(G9:V9)</f>
        <v>20.9</v>
      </c>
      <c r="X9" s="34">
        <v>50</v>
      </c>
      <c r="Y9" s="8" t="s">
        <v>1</v>
      </c>
      <c r="Z9" s="65">
        <v>20</v>
      </c>
      <c r="AA9" s="11" t="s">
        <v>11</v>
      </c>
      <c r="AB9" s="64"/>
    </row>
    <row r="10" spans="1:28" ht="27" thickBot="1">
      <c r="A10" s="6"/>
      <c r="B10" s="19"/>
      <c r="C10" s="7"/>
      <c r="D10" s="7"/>
      <c r="E10" s="7"/>
      <c r="F10" s="7"/>
      <c r="G10" s="48"/>
      <c r="H10" s="6"/>
      <c r="I10" s="49"/>
      <c r="J10" s="50"/>
      <c r="K10" s="51"/>
      <c r="L10" s="52">
        <v>8</v>
      </c>
      <c r="M10" s="8"/>
      <c r="N10" s="53"/>
      <c r="O10" s="9">
        <v>4.2</v>
      </c>
      <c r="P10" s="9">
        <v>4</v>
      </c>
      <c r="Q10" s="9">
        <v>2</v>
      </c>
      <c r="R10" s="9"/>
      <c r="S10" s="54">
        <v>8.4</v>
      </c>
      <c r="T10" s="46"/>
      <c r="U10" s="9"/>
      <c r="V10" s="9">
        <v>2.5</v>
      </c>
      <c r="W10" s="46">
        <f t="shared" si="1"/>
        <v>20.9</v>
      </c>
      <c r="X10" s="34">
        <v>50</v>
      </c>
      <c r="Y10" s="8" t="s">
        <v>2</v>
      </c>
      <c r="Z10" s="8">
        <v>12.5</v>
      </c>
      <c r="AA10" s="11" t="s">
        <v>11</v>
      </c>
      <c r="AB10" s="63"/>
    </row>
    <row r="11" spans="1:28" ht="27" thickBot="1">
      <c r="A11" s="6"/>
      <c r="B11" s="19"/>
      <c r="C11" s="7"/>
      <c r="D11" s="7"/>
      <c r="E11" s="7"/>
      <c r="F11" s="7"/>
      <c r="G11" s="48"/>
      <c r="H11" s="6"/>
      <c r="I11" s="49"/>
      <c r="J11" s="50"/>
      <c r="K11" s="51"/>
      <c r="L11" s="52"/>
      <c r="M11" s="8"/>
      <c r="N11" s="53"/>
      <c r="O11" s="9"/>
      <c r="P11" s="9"/>
      <c r="Q11" s="9"/>
      <c r="R11" s="9"/>
      <c r="S11" s="54"/>
      <c r="T11" s="46"/>
      <c r="U11" s="9"/>
      <c r="V11" s="9"/>
      <c r="W11" s="46"/>
      <c r="X11" s="34"/>
      <c r="Y11" s="8" t="s">
        <v>3</v>
      </c>
      <c r="Z11" s="8">
        <v>50</v>
      </c>
      <c r="AA11" s="11" t="s">
        <v>11</v>
      </c>
      <c r="AB11" s="63"/>
    </row>
    <row r="12" spans="1:28">
      <c r="A12" s="6"/>
      <c r="B12" s="19"/>
      <c r="C12" s="7"/>
      <c r="D12" s="7"/>
      <c r="E12" s="7"/>
      <c r="F12" s="7"/>
      <c r="G12" s="48"/>
      <c r="H12" s="6"/>
      <c r="I12" s="42"/>
      <c r="J12" s="43"/>
      <c r="K12" s="44"/>
      <c r="L12" s="45"/>
      <c r="M12" s="8"/>
      <c r="N12" s="8"/>
      <c r="O12" s="8"/>
      <c r="P12" s="8"/>
      <c r="Q12" s="8"/>
      <c r="R12" s="8"/>
      <c r="S12" s="54"/>
      <c r="T12" s="20"/>
      <c r="U12" s="8"/>
      <c r="V12" s="8"/>
      <c r="W12" s="20"/>
      <c r="X12" s="35"/>
      <c r="Y12" s="8" t="s">
        <v>14</v>
      </c>
      <c r="Z12" s="8">
        <v>95</v>
      </c>
      <c r="AA12" s="11" t="s">
        <v>11</v>
      </c>
      <c r="AB12" s="63"/>
    </row>
    <row r="13" spans="1:28">
      <c r="A13" s="6"/>
      <c r="B13" s="19"/>
      <c r="C13" s="7"/>
      <c r="D13" s="7"/>
      <c r="E13" s="7"/>
      <c r="F13" s="7"/>
      <c r="G13" s="48"/>
      <c r="H13" s="6"/>
      <c r="I13" s="49"/>
      <c r="J13" s="50"/>
      <c r="K13" s="51"/>
      <c r="L13" s="52"/>
      <c r="M13" s="8"/>
      <c r="N13" s="8"/>
      <c r="O13" s="8"/>
      <c r="P13" s="8"/>
      <c r="Q13" s="8"/>
      <c r="R13" s="8"/>
      <c r="S13" s="54"/>
      <c r="T13" s="20"/>
      <c r="U13" s="8"/>
      <c r="V13" s="8"/>
      <c r="W13" s="20"/>
      <c r="X13" s="35"/>
      <c r="Y13" s="8" t="s">
        <v>22</v>
      </c>
      <c r="Z13" s="14">
        <v>500</v>
      </c>
      <c r="AA13" s="11"/>
    </row>
    <row r="14" spans="1:28" ht="27" thickBot="1">
      <c r="B14" s="19"/>
      <c r="C14" s="7"/>
      <c r="D14" s="7"/>
      <c r="E14" s="7"/>
      <c r="F14" s="7"/>
      <c r="G14" s="48"/>
      <c r="H14" s="6"/>
      <c r="I14" s="49"/>
      <c r="J14" s="50"/>
      <c r="K14" s="51" t="s">
        <v>50</v>
      </c>
      <c r="L14" s="52"/>
      <c r="M14" s="8"/>
      <c r="N14" s="53"/>
      <c r="O14" s="8"/>
      <c r="P14" s="8"/>
      <c r="Q14" s="8"/>
      <c r="R14" s="8"/>
      <c r="S14" s="54"/>
      <c r="T14" s="20"/>
      <c r="U14" s="8"/>
      <c r="V14" s="8"/>
      <c r="W14" s="20"/>
      <c r="X14" s="35"/>
      <c r="Y14" s="12" t="s">
        <v>5</v>
      </c>
      <c r="Z14" s="12">
        <v>1000</v>
      </c>
      <c r="AA14" s="13" t="s">
        <v>11</v>
      </c>
      <c r="AB14" s="63"/>
    </row>
    <row r="15" spans="1:28" ht="27" thickBot="1">
      <c r="B15" s="19"/>
      <c r="C15" s="7"/>
      <c r="D15" s="7"/>
      <c r="E15" s="7"/>
      <c r="F15" s="7"/>
      <c r="G15" s="55"/>
      <c r="H15" s="56"/>
      <c r="I15" s="49"/>
      <c r="J15" s="50"/>
      <c r="K15" s="51"/>
      <c r="L15" s="52"/>
      <c r="M15" s="8"/>
      <c r="N15" s="53"/>
      <c r="O15" s="8"/>
      <c r="P15" s="8"/>
      <c r="Q15" s="8"/>
      <c r="R15" s="8"/>
      <c r="S15" s="54"/>
      <c r="T15" s="20"/>
      <c r="U15" s="8"/>
      <c r="V15" s="8"/>
      <c r="W15" s="20"/>
      <c r="X15" s="35"/>
      <c r="Y15" s="8" t="s">
        <v>18</v>
      </c>
      <c r="Z15" s="8">
        <v>50</v>
      </c>
      <c r="AA15" s="10" t="s">
        <v>11</v>
      </c>
      <c r="AB15" s="63"/>
    </row>
    <row r="16" spans="1:28">
      <c r="B16" s="19"/>
      <c r="C16" s="7"/>
      <c r="D16" s="7"/>
      <c r="E16" s="7"/>
      <c r="F16" s="7"/>
      <c r="G16" s="55"/>
      <c r="H16" s="56"/>
      <c r="I16" s="42"/>
      <c r="J16" s="43"/>
      <c r="K16" s="44"/>
      <c r="L16" s="45"/>
      <c r="M16" s="56"/>
      <c r="N16" s="53"/>
      <c r="O16" s="8"/>
      <c r="P16" s="8"/>
      <c r="Q16" s="8"/>
      <c r="R16" s="8"/>
      <c r="S16" s="54"/>
      <c r="T16" s="20"/>
      <c r="U16" s="8"/>
      <c r="V16" s="8"/>
      <c r="W16" s="20"/>
      <c r="X16" s="35"/>
      <c r="Y16" s="8" t="s">
        <v>26</v>
      </c>
      <c r="Z16" s="8">
        <v>4000</v>
      </c>
      <c r="AA16" s="11" t="s">
        <v>11</v>
      </c>
      <c r="AB16" s="63"/>
    </row>
    <row r="17" spans="1:28">
      <c r="B17" s="19"/>
      <c r="C17" s="7"/>
      <c r="D17" s="7"/>
      <c r="E17" s="7"/>
      <c r="F17" s="7"/>
      <c r="G17" s="57"/>
      <c r="H17" s="6"/>
      <c r="I17" s="49"/>
      <c r="J17" s="50"/>
      <c r="K17" s="51"/>
      <c r="L17" s="52"/>
      <c r="M17" s="8"/>
      <c r="N17" s="8"/>
      <c r="O17" s="8"/>
      <c r="P17" s="8"/>
      <c r="Q17" s="8"/>
      <c r="R17" s="8"/>
      <c r="S17" s="54"/>
      <c r="T17" s="20"/>
      <c r="U17" s="8"/>
      <c r="V17" s="8"/>
      <c r="W17" s="20"/>
      <c r="X17" s="35"/>
      <c r="Y17" s="1" t="s">
        <v>25</v>
      </c>
      <c r="Z17" s="67">
        <v>5</v>
      </c>
      <c r="AA17" s="15" t="s">
        <v>11</v>
      </c>
      <c r="AB17" s="63"/>
    </row>
    <row r="18" spans="1:28" ht="27" thickBot="1">
      <c r="B18" s="19"/>
      <c r="C18" s="7"/>
      <c r="D18" s="7"/>
      <c r="E18" s="7"/>
      <c r="F18" s="7"/>
      <c r="G18" s="57"/>
      <c r="H18" s="58"/>
      <c r="I18" s="49"/>
      <c r="J18" s="50"/>
      <c r="K18" s="51"/>
      <c r="L18" s="52"/>
      <c r="M18" s="8"/>
      <c r="N18" s="8"/>
      <c r="O18" s="8"/>
      <c r="P18" s="8"/>
      <c r="Q18" s="8"/>
      <c r="R18" s="8"/>
      <c r="S18" s="54"/>
      <c r="T18" s="20"/>
      <c r="U18" s="8"/>
      <c r="V18" s="8"/>
      <c r="W18" s="20"/>
      <c r="X18" s="35"/>
      <c r="Y18" s="17"/>
      <c r="Z18" s="17"/>
      <c r="AA18" s="18"/>
      <c r="AB18" s="63"/>
    </row>
    <row r="19" spans="1:28">
      <c r="B19" s="19"/>
      <c r="C19" s="7"/>
      <c r="D19" s="7"/>
      <c r="E19" s="7"/>
      <c r="F19" s="7"/>
      <c r="G19" s="57"/>
      <c r="H19" s="58"/>
      <c r="I19" s="49"/>
      <c r="J19" s="50"/>
      <c r="K19" s="51"/>
      <c r="L19" s="52"/>
      <c r="M19" s="8"/>
      <c r="N19" s="8"/>
      <c r="O19" s="8"/>
      <c r="P19" s="8"/>
      <c r="Q19" s="8"/>
      <c r="R19" s="8"/>
      <c r="S19" s="54"/>
      <c r="T19" s="20"/>
      <c r="U19" s="8"/>
      <c r="V19" s="8"/>
      <c r="W19" s="20"/>
      <c r="X19" s="35"/>
      <c r="Y19" s="38">
        <f>SUM(D25:G25)</f>
        <v>320</v>
      </c>
      <c r="Z19" s="39" t="s">
        <v>11</v>
      </c>
      <c r="AA19" s="39" t="s">
        <v>26</v>
      </c>
    </row>
    <row r="20" spans="1:28">
      <c r="B20" s="19"/>
      <c r="C20" s="7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21"/>
    </row>
    <row r="21" spans="1:28">
      <c r="B21" s="19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21"/>
    </row>
    <row r="22" spans="1:28">
      <c r="A22" s="6"/>
      <c r="B22" s="19"/>
      <c r="C22" s="6"/>
      <c r="D22" s="6"/>
      <c r="E22" s="59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36"/>
    </row>
    <row r="23" spans="1:28" ht="27" thickBot="1">
      <c r="A23" s="6"/>
      <c r="B23" s="16"/>
      <c r="C23" s="17"/>
      <c r="D23" s="23"/>
      <c r="E23" s="37"/>
      <c r="F23" s="37"/>
      <c r="G23" s="37"/>
      <c r="H23" s="17"/>
      <c r="I23" s="17"/>
      <c r="J23" s="17"/>
      <c r="K23" s="17"/>
      <c r="L23" s="17"/>
      <c r="M23" s="17"/>
      <c r="N23" s="17"/>
      <c r="O23" s="37"/>
      <c r="P23" s="17"/>
      <c r="Q23" s="17"/>
      <c r="R23" s="17"/>
      <c r="S23" s="17"/>
      <c r="T23" s="17"/>
      <c r="U23" s="17"/>
      <c r="V23" s="37"/>
      <c r="W23" s="17"/>
      <c r="X23" s="18"/>
    </row>
    <row r="24" spans="1:28" ht="27" thickBot="1">
      <c r="A24" s="62" t="s">
        <v>17</v>
      </c>
      <c r="C24" s="1" t="s">
        <v>30</v>
      </c>
      <c r="D24" s="22" t="str">
        <f t="shared" ref="D24:X24" si="2">_xlfn.VALUETOTEXT(D7)</f>
        <v>Note</v>
      </c>
      <c r="E24" s="23" t="str">
        <f t="shared" si="2"/>
        <v/>
      </c>
      <c r="F24" s="23" t="str">
        <f t="shared" si="2"/>
        <v/>
      </c>
      <c r="G24" s="23" t="s">
        <v>26</v>
      </c>
      <c r="H24" s="23" t="str">
        <f>_xlfn.VALUETOTEXT(H7)</f>
        <v>Seed</v>
      </c>
      <c r="I24" s="23" t="str">
        <f>_xlfn.VALUETOTEXT(I7)</f>
        <v>Arg</v>
      </c>
      <c r="J24" s="23" t="str">
        <f>_xlfn.VALUETOTEXT(J7)</f>
        <v>Gly</v>
      </c>
      <c r="K24" s="23" t="s">
        <v>20</v>
      </c>
      <c r="L24" s="23" t="s">
        <v>23</v>
      </c>
      <c r="M24" s="23"/>
      <c r="N24" s="23" t="s">
        <v>24</v>
      </c>
      <c r="O24" s="23" t="str">
        <f t="shared" si="2"/>
        <v>Alk</v>
      </c>
      <c r="P24" s="23" t="str">
        <f t="shared" si="2"/>
        <v>Cu</v>
      </c>
      <c r="Q24" s="23" t="str">
        <f t="shared" si="2"/>
        <v>Asc</v>
      </c>
      <c r="R24" s="23" t="s">
        <v>18</v>
      </c>
      <c r="S24" s="23" t="str">
        <f t="shared" si="2"/>
        <v>RG2D</v>
      </c>
      <c r="T24" s="23" t="str">
        <f t="shared" si="2"/>
        <v>PSS</v>
      </c>
      <c r="U24" s="23"/>
      <c r="V24" s="23" t="str">
        <f t="shared" si="2"/>
        <v>EDC</v>
      </c>
      <c r="W24" s="23"/>
      <c r="X24" s="25" t="str">
        <f t="shared" si="2"/>
        <v>Vfinal</v>
      </c>
      <c r="Y24" s="2"/>
      <c r="AB24" s="39"/>
    </row>
    <row r="25" spans="1:28">
      <c r="A25" s="19"/>
      <c r="B25" s="6">
        <f>B8*1</f>
        <v>0</v>
      </c>
      <c r="C25" s="6">
        <f>O25*3</f>
        <v>2.52</v>
      </c>
      <c r="D25" s="20"/>
      <c r="E25" s="6"/>
      <c r="F25" s="6"/>
      <c r="G25" s="20">
        <f>(P8+G8)*$Z$16/$X25</f>
        <v>320</v>
      </c>
      <c r="H25" s="20">
        <f>H8*$Z$17/X25</f>
        <v>0</v>
      </c>
      <c r="I25" s="20">
        <f t="shared" ref="I25:N28" si="3">I8*$Z$9/$X25</f>
        <v>3.2</v>
      </c>
      <c r="J25" s="20">
        <f t="shared" si="3"/>
        <v>0</v>
      </c>
      <c r="K25" s="20">
        <f t="shared" si="3"/>
        <v>0</v>
      </c>
      <c r="L25" s="20">
        <f t="shared" si="3"/>
        <v>0</v>
      </c>
      <c r="M25" s="20">
        <f t="shared" si="3"/>
        <v>0</v>
      </c>
      <c r="N25" s="20">
        <f t="shared" si="3"/>
        <v>0</v>
      </c>
      <c r="O25" s="20">
        <f>O8*$Z$8/$X25</f>
        <v>0.84</v>
      </c>
      <c r="P25" s="20">
        <f>P8*$Z$10/$X25</f>
        <v>1</v>
      </c>
      <c r="Q25" s="20">
        <f>Q8*$Z$11/$X25</f>
        <v>2</v>
      </c>
      <c r="R25" s="20">
        <f>R8*$Z$15/$X25</f>
        <v>0</v>
      </c>
      <c r="S25" s="20">
        <f>S8*$Z$12/$X25</f>
        <v>15.96</v>
      </c>
      <c r="T25" s="20">
        <f>T8*$Z$13/$X25</f>
        <v>0</v>
      </c>
      <c r="U25" s="20"/>
      <c r="V25" s="20">
        <f>V8*$Z$14/$X25</f>
        <v>50</v>
      </c>
      <c r="W25" s="6"/>
      <c r="X25" s="21">
        <f>X8*1</f>
        <v>50</v>
      </c>
    </row>
    <row r="26" spans="1:28">
      <c r="A26" s="19"/>
      <c r="B26" s="6">
        <v>1</v>
      </c>
      <c r="C26" s="6">
        <f>O26*3</f>
        <v>2.52</v>
      </c>
      <c r="D26" s="20"/>
      <c r="E26" s="6"/>
      <c r="F26" s="6"/>
      <c r="G26" s="20">
        <f>(P9+G9)*$Z$16/$X26</f>
        <v>320</v>
      </c>
      <c r="H26" s="20">
        <f>H9*$Z$17/X26</f>
        <v>0</v>
      </c>
      <c r="I26" s="20">
        <f t="shared" si="3"/>
        <v>0</v>
      </c>
      <c r="J26" s="20">
        <f t="shared" si="3"/>
        <v>0</v>
      </c>
      <c r="K26" s="20">
        <f t="shared" si="3"/>
        <v>3.2</v>
      </c>
      <c r="L26" s="20">
        <f t="shared" si="3"/>
        <v>0</v>
      </c>
      <c r="M26" s="20">
        <f t="shared" si="3"/>
        <v>0</v>
      </c>
      <c r="N26" s="20">
        <f t="shared" si="3"/>
        <v>0</v>
      </c>
      <c r="O26" s="20">
        <f>O9*$Z$8/$X26</f>
        <v>0.84</v>
      </c>
      <c r="P26" s="20">
        <f>P9*$Z$10/$X26</f>
        <v>1</v>
      </c>
      <c r="Q26" s="20">
        <f t="shared" ref="Q26:Q28" si="4">Q9*$Z$11/$X26</f>
        <v>2</v>
      </c>
      <c r="R26" s="20">
        <f>R9*$Z$15/$X26</f>
        <v>0</v>
      </c>
      <c r="S26" s="20">
        <f>S9*$Z$12/$X26</f>
        <v>15.96</v>
      </c>
      <c r="T26" s="20">
        <f>T9*$Z$13/$X26</f>
        <v>0</v>
      </c>
      <c r="U26" s="20"/>
      <c r="V26" s="20">
        <f>V9*$Z$14/$X26</f>
        <v>50</v>
      </c>
      <c r="W26" s="6"/>
      <c r="X26" s="21">
        <f>X9*1</f>
        <v>50</v>
      </c>
    </row>
    <row r="27" spans="1:28">
      <c r="A27" s="19"/>
      <c r="B27" s="6">
        <v>2</v>
      </c>
      <c r="C27" s="6">
        <f>O27*3</f>
        <v>2.52</v>
      </c>
      <c r="D27" s="20"/>
      <c r="E27" s="6"/>
      <c r="F27" s="6"/>
      <c r="G27" s="20">
        <f>(P10+G10)*$Z$16/$X27</f>
        <v>320</v>
      </c>
      <c r="H27" s="20">
        <f>H10*$Z$17/X27</f>
        <v>0</v>
      </c>
      <c r="I27" s="20">
        <f t="shared" si="3"/>
        <v>0</v>
      </c>
      <c r="J27" s="20">
        <f t="shared" si="3"/>
        <v>0</v>
      </c>
      <c r="K27" s="20">
        <f t="shared" si="3"/>
        <v>0</v>
      </c>
      <c r="L27" s="20">
        <f t="shared" si="3"/>
        <v>3.2</v>
      </c>
      <c r="M27" s="20">
        <f t="shared" si="3"/>
        <v>0</v>
      </c>
      <c r="N27" s="20">
        <f t="shared" si="3"/>
        <v>0</v>
      </c>
      <c r="O27" s="20">
        <f>O10*$Z$8/$X27</f>
        <v>0.84</v>
      </c>
      <c r="P27" s="20">
        <f>P10*$Z$10/$X27</f>
        <v>1</v>
      </c>
      <c r="Q27" s="20">
        <f t="shared" si="4"/>
        <v>2</v>
      </c>
      <c r="R27" s="20">
        <f>R10*$Z$15/$X27</f>
        <v>0</v>
      </c>
      <c r="S27" s="20">
        <f>S10*$Z$12/$X27</f>
        <v>15.96</v>
      </c>
      <c r="T27" s="20">
        <f>T10*$Z$13/$X27</f>
        <v>0</v>
      </c>
      <c r="U27" s="20"/>
      <c r="V27" s="20">
        <f>V10*$Z$14/$X27</f>
        <v>50</v>
      </c>
      <c r="W27" s="6"/>
      <c r="X27" s="21">
        <f>X10*1</f>
        <v>50</v>
      </c>
    </row>
    <row r="28" spans="1:28">
      <c r="A28" s="19"/>
      <c r="B28" s="6">
        <v>2</v>
      </c>
      <c r="C28" s="6" t="e">
        <f>O28*3</f>
        <v>#DIV/0!</v>
      </c>
      <c r="D28" s="20"/>
      <c r="E28" s="6"/>
      <c r="F28" s="6"/>
      <c r="G28" s="20" t="e">
        <f>(P11+G11)*$Z$16/$X28</f>
        <v>#DIV/0!</v>
      </c>
      <c r="H28" s="20" t="e">
        <f>H11*$Z$17/X28</f>
        <v>#DIV/0!</v>
      </c>
      <c r="I28" s="20" t="e">
        <f t="shared" si="3"/>
        <v>#DIV/0!</v>
      </c>
      <c r="J28" s="20" t="e">
        <f t="shared" si="3"/>
        <v>#DIV/0!</v>
      </c>
      <c r="K28" s="20" t="e">
        <f t="shared" si="3"/>
        <v>#DIV/0!</v>
      </c>
      <c r="L28" s="20" t="e">
        <f t="shared" si="3"/>
        <v>#DIV/0!</v>
      </c>
      <c r="M28" s="20" t="e">
        <f t="shared" si="3"/>
        <v>#DIV/0!</v>
      </c>
      <c r="N28" s="20" t="e">
        <f t="shared" si="3"/>
        <v>#DIV/0!</v>
      </c>
      <c r="O28" s="20" t="e">
        <f>O11*$Z$8/$X28</f>
        <v>#DIV/0!</v>
      </c>
      <c r="P28" s="20" t="e">
        <f>P11*$Z$10/$X28</f>
        <v>#DIV/0!</v>
      </c>
      <c r="Q28" s="20" t="e">
        <f t="shared" si="4"/>
        <v>#DIV/0!</v>
      </c>
      <c r="R28" s="20" t="e">
        <f>R11*$Z$15/$X28</f>
        <v>#DIV/0!</v>
      </c>
      <c r="S28" s="20" t="e">
        <f>S11*$Z$12/$X28</f>
        <v>#DIV/0!</v>
      </c>
      <c r="T28" s="20" t="e">
        <f>T11*$Z$13/$X28</f>
        <v>#DIV/0!</v>
      </c>
      <c r="U28" s="20"/>
      <c r="V28" s="20" t="e">
        <f>V11*$Z$14/$X28</f>
        <v>#DIV/0!</v>
      </c>
      <c r="W28" s="6"/>
      <c r="X28" s="21">
        <f t="shared" ref="X28" si="5">X11*1</f>
        <v>0</v>
      </c>
    </row>
    <row r="29" spans="1:28" ht="27" customHeight="1">
      <c r="A29" s="19"/>
      <c r="B29" s="6"/>
      <c r="C29" s="6"/>
      <c r="D29" s="20"/>
      <c r="E29" s="6"/>
      <c r="F29" s="6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6"/>
      <c r="X29" s="21"/>
    </row>
    <row r="30" spans="1:28" ht="22" customHeight="1">
      <c r="A30" s="19"/>
      <c r="B30" s="6"/>
      <c r="C30" s="6"/>
      <c r="D30" s="20"/>
      <c r="E30" s="6"/>
      <c r="F30" s="6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6"/>
      <c r="X30" s="21"/>
    </row>
    <row r="31" spans="1:28">
      <c r="A31" s="19"/>
      <c r="B31" s="6"/>
      <c r="C31" s="6"/>
      <c r="D31" s="6"/>
      <c r="E31" s="6"/>
      <c r="F31" s="6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6"/>
      <c r="X31" s="21"/>
    </row>
    <row r="32" spans="1:28">
      <c r="A32" s="19"/>
      <c r="B32" s="6"/>
      <c r="C32" s="6"/>
      <c r="D32" s="6"/>
      <c r="E32" s="6"/>
      <c r="F32" s="6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6"/>
      <c r="X32" s="21"/>
    </row>
    <row r="33" spans="1:24">
      <c r="A33" s="19"/>
      <c r="B33" s="6"/>
      <c r="C33" s="7"/>
      <c r="D33" s="6"/>
      <c r="E33" s="7"/>
      <c r="F33" s="7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6"/>
      <c r="X33" s="21"/>
    </row>
    <row r="34" spans="1:24" ht="27" thickBot="1">
      <c r="A34" s="22"/>
      <c r="B34" s="23"/>
      <c r="C34" s="23"/>
      <c r="D34" s="23"/>
      <c r="E34" s="23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3"/>
      <c r="X34" s="25"/>
    </row>
    <row r="35" spans="1:24">
      <c r="A35" s="6"/>
      <c r="B35" s="6"/>
      <c r="C35" s="6"/>
      <c r="D35" s="6"/>
      <c r="E35" s="6"/>
      <c r="F35" s="6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6"/>
      <c r="X35" s="6">
        <f t="shared" ref="X35" si="6">X18*1</f>
        <v>0</v>
      </c>
    </row>
    <row r="36" spans="1:24">
      <c r="A36" s="6"/>
      <c r="B36" s="6"/>
      <c r="C36" s="6"/>
      <c r="D36" s="20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5" spans="1:24">
      <c r="A45" s="6"/>
    </row>
    <row r="46" spans="1:24">
      <c r="A46" s="6"/>
    </row>
    <row r="47" spans="1:24">
      <c r="A47" s="6"/>
    </row>
    <row r="48" spans="1:24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</sheetData>
  <mergeCells count="3">
    <mergeCell ref="Y1:AA6"/>
    <mergeCell ref="A1:X1"/>
    <mergeCell ref="A2:X5"/>
  </mergeCells>
  <phoneticPr fontId="1" type="noConversion"/>
  <conditionalFormatting sqref="C8:G16 C17:C20">
    <cfRule type="cellIs" dxfId="8" priority="17" operator="equal">
      <formula>0</formula>
    </cfRule>
  </conditionalFormatting>
  <conditionalFormatting sqref="D25:D30">
    <cfRule type="cellIs" dxfId="7" priority="15" operator="equal">
      <formula>0</formula>
    </cfRule>
  </conditionalFormatting>
  <conditionalFormatting sqref="D17:G17 M17:N19 D18:H19">
    <cfRule type="cellIs" dxfId="6" priority="16" operator="equal">
      <formula>0</formula>
    </cfRule>
  </conditionalFormatting>
  <conditionalFormatting sqref="G25:X35">
    <cfRule type="cellIs" dxfId="5" priority="18" operator="equal">
      <formula>0</formula>
    </cfRule>
  </conditionalFormatting>
  <conditionalFormatting sqref="I12:L19">
    <cfRule type="cellIs" dxfId="4" priority="4" operator="equal">
      <formula>0</formula>
    </cfRule>
  </conditionalFormatting>
  <conditionalFormatting sqref="I8:X11 M12:X14">
    <cfRule type="cellIs" dxfId="3" priority="10" operator="equal">
      <formula>0</formula>
    </cfRule>
  </conditionalFormatting>
  <conditionalFormatting sqref="M15:N15">
    <cfRule type="cellIs" dxfId="2" priority="9" operator="equal">
      <formula>0</formula>
    </cfRule>
  </conditionalFormatting>
  <conditionalFormatting sqref="N16">
    <cfRule type="cellIs" dxfId="1" priority="8" operator="equal">
      <formula>0</formula>
    </cfRule>
  </conditionalFormatting>
  <conditionalFormatting sqref="O15:X19">
    <cfRule type="cellIs" dxfId="0" priority="1" operator="equal">
      <formula>0</formula>
    </cfRule>
  </conditionalFormatting>
  <pageMargins left="0.7" right="0.7" top="0.75" bottom="0.75" header="0.3" footer="0.3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E168-0755-7E48-9E26-ABFB4C4A310F}">
  <sheetPr codeName="Sheet2"/>
  <dimension ref="A1:T65"/>
  <sheetViews>
    <sheetView tabSelected="1" zoomScale="84" workbookViewId="0">
      <selection activeCell="P49" sqref="A34:P49"/>
    </sheetView>
  </sheetViews>
  <sheetFormatPr baseColWidth="10" defaultRowHeight="16"/>
  <cols>
    <col min="1" max="1" width="10.7109375" style="69"/>
    <col min="2" max="15" width="10.7109375" style="61"/>
    <col min="16" max="16" width="22.140625" style="61" bestFit="1" customWidth="1"/>
    <col min="17" max="16384" width="10.7109375" style="61"/>
  </cols>
  <sheetData>
    <row r="1" spans="1:16">
      <c r="A1" s="61" t="s">
        <v>35</v>
      </c>
      <c r="B1" s="61" t="s">
        <v>36</v>
      </c>
      <c r="C1" s="61" t="s">
        <v>43</v>
      </c>
      <c r="D1" s="61" t="s">
        <v>44</v>
      </c>
      <c r="E1" s="61" t="s">
        <v>37</v>
      </c>
      <c r="F1" s="61" t="s">
        <v>38</v>
      </c>
      <c r="G1" s="61" t="s">
        <v>47</v>
      </c>
      <c r="H1" s="61" t="s">
        <v>42</v>
      </c>
      <c r="I1" s="61" t="s">
        <v>42</v>
      </c>
      <c r="J1" s="61" t="s">
        <v>46</v>
      </c>
      <c r="K1" s="61" t="s">
        <v>45</v>
      </c>
      <c r="L1" s="61" t="s">
        <v>39</v>
      </c>
      <c r="M1" s="61" t="s">
        <v>40</v>
      </c>
      <c r="N1" s="61" t="s">
        <v>1</v>
      </c>
      <c r="O1" s="61" t="s">
        <v>41</v>
      </c>
      <c r="P1" s="61" t="s">
        <v>48</v>
      </c>
    </row>
    <row r="2" spans="1:16">
      <c r="A2" s="69">
        <v>0</v>
      </c>
      <c r="F2" s="70">
        <v>10.9</v>
      </c>
      <c r="G2" s="61">
        <f>I2/3</f>
        <v>5</v>
      </c>
      <c r="H2" s="61">
        <f>I2/3+2</f>
        <v>7</v>
      </c>
      <c r="I2" s="61">
        <v>15</v>
      </c>
      <c r="J2" s="68">
        <v>3.2</v>
      </c>
      <c r="K2" s="68">
        <v>0</v>
      </c>
      <c r="L2" s="68">
        <v>0</v>
      </c>
      <c r="M2" s="68">
        <v>0</v>
      </c>
      <c r="N2" s="61" t="s">
        <v>49</v>
      </c>
      <c r="O2" s="61" t="s">
        <v>54</v>
      </c>
      <c r="P2" s="68">
        <f>SUM(K2:M2)</f>
        <v>0</v>
      </c>
    </row>
    <row r="3" spans="1:16">
      <c r="A3" s="69">
        <v>0</v>
      </c>
      <c r="F3" s="70">
        <v>10.9</v>
      </c>
      <c r="G3" s="61">
        <f t="shared" ref="G3:G17" si="0">I3/3</f>
        <v>5</v>
      </c>
      <c r="H3" s="61">
        <f t="shared" ref="H3:H17" si="1">I3/3+2</f>
        <v>7</v>
      </c>
      <c r="I3" s="61">
        <v>15</v>
      </c>
      <c r="J3" s="68">
        <v>3.2</v>
      </c>
      <c r="K3" s="68">
        <v>0</v>
      </c>
      <c r="L3" s="68">
        <v>0</v>
      </c>
      <c r="M3" s="68">
        <v>0</v>
      </c>
      <c r="N3" s="61" t="s">
        <v>49</v>
      </c>
      <c r="O3" s="61" t="s">
        <v>54</v>
      </c>
      <c r="P3" s="68">
        <f t="shared" ref="P3:P65" si="2">SUM(K3:M3)</f>
        <v>0</v>
      </c>
    </row>
    <row r="4" spans="1:16">
      <c r="A4" s="69">
        <v>0.16</v>
      </c>
      <c r="B4" s="61">
        <v>31.3491</v>
      </c>
      <c r="C4" s="61">
        <v>0.72399999999999998</v>
      </c>
      <c r="D4" s="61">
        <v>0.43109999999999998</v>
      </c>
      <c r="E4" s="61">
        <v>0.16739999999999999</v>
      </c>
      <c r="F4" s="70">
        <v>10.9</v>
      </c>
      <c r="G4" s="61">
        <f t="shared" si="0"/>
        <v>5</v>
      </c>
      <c r="H4" s="61">
        <f t="shared" si="1"/>
        <v>7</v>
      </c>
      <c r="I4" s="61">
        <v>15</v>
      </c>
      <c r="J4" s="68">
        <f>B4/F4</f>
        <v>2.8760642201834861</v>
      </c>
      <c r="K4" s="68">
        <f>C4/G4</f>
        <v>0.14479999999999998</v>
      </c>
      <c r="L4" s="68">
        <f>D4/H4</f>
        <v>6.1585714285714285E-2</v>
      </c>
      <c r="M4" s="68">
        <f>E4/I4</f>
        <v>1.116E-2</v>
      </c>
      <c r="N4" s="61" t="s">
        <v>49</v>
      </c>
      <c r="O4" s="61" t="s">
        <v>54</v>
      </c>
      <c r="P4" s="68">
        <f t="shared" si="2"/>
        <v>0.21754571428571429</v>
      </c>
    </row>
    <row r="5" spans="1:16">
      <c r="A5" s="69">
        <v>0.16</v>
      </c>
      <c r="B5" s="61">
        <v>31.1982</v>
      </c>
      <c r="C5" s="61">
        <v>0.54590000000000005</v>
      </c>
      <c r="D5" s="61">
        <v>0.62660000000000005</v>
      </c>
      <c r="E5" s="61">
        <v>0.14760000000000001</v>
      </c>
      <c r="F5" s="70">
        <v>10.9</v>
      </c>
      <c r="G5" s="61">
        <f t="shared" si="0"/>
        <v>5</v>
      </c>
      <c r="H5" s="61">
        <f t="shared" si="1"/>
        <v>7</v>
      </c>
      <c r="I5" s="61">
        <v>15</v>
      </c>
      <c r="J5" s="68">
        <f t="shared" ref="J5:M17" si="3">B5/F5</f>
        <v>2.8622201834862384</v>
      </c>
      <c r="K5" s="68">
        <f t="shared" si="3"/>
        <v>0.10918000000000001</v>
      </c>
      <c r="L5" s="68">
        <f t="shared" si="3"/>
        <v>8.9514285714285727E-2</v>
      </c>
      <c r="M5" s="68">
        <f t="shared" si="3"/>
        <v>9.8399999999999998E-3</v>
      </c>
      <c r="N5" s="61" t="s">
        <v>49</v>
      </c>
      <c r="O5" s="61" t="s">
        <v>54</v>
      </c>
      <c r="P5" s="68">
        <f t="shared" si="2"/>
        <v>0.20853428571428573</v>
      </c>
    </row>
    <row r="6" spans="1:16">
      <c r="A6" s="69">
        <v>0.5</v>
      </c>
      <c r="B6" s="61">
        <v>29.674700000000001</v>
      </c>
      <c r="C6" s="61">
        <v>0.91469999999999996</v>
      </c>
      <c r="D6" s="61">
        <v>1.2616000000000001</v>
      </c>
      <c r="E6" s="61">
        <v>0.62060000000000004</v>
      </c>
      <c r="F6" s="70">
        <v>10.9</v>
      </c>
      <c r="G6" s="61">
        <f t="shared" si="0"/>
        <v>5</v>
      </c>
      <c r="H6" s="61">
        <f t="shared" si="1"/>
        <v>7</v>
      </c>
      <c r="I6" s="61">
        <v>15</v>
      </c>
      <c r="J6" s="68">
        <f t="shared" si="3"/>
        <v>2.7224495412844036</v>
      </c>
      <c r="K6" s="68">
        <f t="shared" si="3"/>
        <v>0.18293999999999999</v>
      </c>
      <c r="L6" s="68">
        <f t="shared" si="3"/>
        <v>0.18022857142857143</v>
      </c>
      <c r="M6" s="68">
        <f t="shared" si="3"/>
        <v>4.1373333333333338E-2</v>
      </c>
      <c r="N6" s="61" t="s">
        <v>49</v>
      </c>
      <c r="O6" s="61" t="s">
        <v>54</v>
      </c>
      <c r="P6" s="68">
        <f t="shared" si="2"/>
        <v>0.40454190476190471</v>
      </c>
    </row>
    <row r="7" spans="1:16">
      <c r="A7" s="69">
        <v>0.5</v>
      </c>
      <c r="B7" s="61">
        <v>31.0517</v>
      </c>
      <c r="C7" s="61">
        <v>0.8125</v>
      </c>
      <c r="D7" s="61">
        <v>0.96079999999999999</v>
      </c>
      <c r="E7" s="61">
        <v>0.56759999999999999</v>
      </c>
      <c r="F7" s="70">
        <v>10.9</v>
      </c>
      <c r="G7" s="61">
        <f t="shared" si="0"/>
        <v>5</v>
      </c>
      <c r="H7" s="61">
        <f t="shared" si="1"/>
        <v>7</v>
      </c>
      <c r="I7" s="61">
        <v>15</v>
      </c>
      <c r="J7" s="68">
        <f t="shared" si="3"/>
        <v>2.8487798165137614</v>
      </c>
      <c r="K7" s="68">
        <f t="shared" si="3"/>
        <v>0.16250000000000001</v>
      </c>
      <c r="L7" s="68">
        <f t="shared" si="3"/>
        <v>0.13725714285714286</v>
      </c>
      <c r="M7" s="68">
        <f t="shared" si="3"/>
        <v>3.7839999999999999E-2</v>
      </c>
      <c r="N7" s="61" t="s">
        <v>49</v>
      </c>
      <c r="O7" s="61" t="s">
        <v>54</v>
      </c>
      <c r="P7" s="68">
        <f t="shared" si="2"/>
        <v>0.33759714285714282</v>
      </c>
    </row>
    <row r="8" spans="1:16">
      <c r="A8" s="69">
        <v>1</v>
      </c>
      <c r="B8" s="61">
        <v>22.6449</v>
      </c>
      <c r="C8" s="61">
        <v>1.2722</v>
      </c>
      <c r="D8" s="61">
        <v>2.9502999999999999</v>
      </c>
      <c r="E8" s="61">
        <v>3.1463999999999999</v>
      </c>
      <c r="F8" s="70">
        <v>10.9</v>
      </c>
      <c r="G8" s="61">
        <f t="shared" si="0"/>
        <v>5</v>
      </c>
      <c r="H8" s="61">
        <f t="shared" si="1"/>
        <v>7</v>
      </c>
      <c r="I8" s="61">
        <v>15</v>
      </c>
      <c r="J8" s="68">
        <f t="shared" si="3"/>
        <v>2.0775137614678898</v>
      </c>
      <c r="K8" s="68">
        <f t="shared" si="3"/>
        <v>0.25444</v>
      </c>
      <c r="L8" s="68">
        <f t="shared" si="3"/>
        <v>0.42147142857142855</v>
      </c>
      <c r="M8" s="68">
        <f t="shared" si="3"/>
        <v>0.20976</v>
      </c>
      <c r="N8" s="61" t="s">
        <v>49</v>
      </c>
      <c r="O8" s="61" t="s">
        <v>54</v>
      </c>
      <c r="P8" s="68">
        <f t="shared" si="2"/>
        <v>0.88567142857142844</v>
      </c>
    </row>
    <row r="9" spans="1:16">
      <c r="A9" s="69">
        <v>1</v>
      </c>
      <c r="B9" s="61">
        <v>23.466699999999999</v>
      </c>
      <c r="C9" s="61">
        <v>1.1976</v>
      </c>
      <c r="D9" s="61">
        <v>2.6722999999999999</v>
      </c>
      <c r="E9" s="61">
        <v>1.9777</v>
      </c>
      <c r="F9" s="70">
        <v>10.9</v>
      </c>
      <c r="G9" s="61">
        <f t="shared" si="0"/>
        <v>5</v>
      </c>
      <c r="H9" s="61">
        <f t="shared" si="1"/>
        <v>7</v>
      </c>
      <c r="I9" s="61">
        <v>15</v>
      </c>
      <c r="J9" s="68">
        <f t="shared" si="3"/>
        <v>2.1529082568807336</v>
      </c>
      <c r="K9" s="68">
        <f t="shared" si="3"/>
        <v>0.23952000000000001</v>
      </c>
      <c r="L9" s="68">
        <f t="shared" si="3"/>
        <v>0.38175714285714285</v>
      </c>
      <c r="M9" s="68">
        <f t="shared" si="3"/>
        <v>0.13184666666666667</v>
      </c>
      <c r="N9" s="61" t="s">
        <v>49</v>
      </c>
      <c r="O9" s="61" t="s">
        <v>54</v>
      </c>
      <c r="P9" s="68">
        <f t="shared" si="2"/>
        <v>0.75312380952380953</v>
      </c>
    </row>
    <row r="10" spans="1:16">
      <c r="A10" s="69">
        <v>2</v>
      </c>
      <c r="B10" s="61">
        <v>7.6628999999999996</v>
      </c>
      <c r="C10" s="61">
        <v>9.0700000000000003E-2</v>
      </c>
      <c r="D10" s="61">
        <v>2.0910000000000002</v>
      </c>
      <c r="E10" s="61">
        <v>11.0647</v>
      </c>
      <c r="F10" s="70">
        <v>10.9</v>
      </c>
      <c r="G10" s="61">
        <f t="shared" si="0"/>
        <v>5</v>
      </c>
      <c r="H10" s="61">
        <f t="shared" si="1"/>
        <v>7</v>
      </c>
      <c r="I10" s="61">
        <v>15</v>
      </c>
      <c r="J10" s="68">
        <f t="shared" si="3"/>
        <v>0.70301834862385315</v>
      </c>
      <c r="K10" s="68">
        <f t="shared" si="3"/>
        <v>1.814E-2</v>
      </c>
      <c r="L10" s="68">
        <f t="shared" si="3"/>
        <v>0.29871428571428577</v>
      </c>
      <c r="M10" s="68">
        <f t="shared" si="3"/>
        <v>0.73764666666666667</v>
      </c>
      <c r="N10" s="61" t="s">
        <v>49</v>
      </c>
      <c r="O10" s="61" t="s">
        <v>54</v>
      </c>
      <c r="P10" s="68">
        <f t="shared" si="2"/>
        <v>1.0545009523809523</v>
      </c>
    </row>
    <row r="11" spans="1:16">
      <c r="A11" s="69">
        <v>2</v>
      </c>
      <c r="B11" s="61">
        <v>11.5222</v>
      </c>
      <c r="C11" s="61">
        <v>0.35549999999999998</v>
      </c>
      <c r="D11" s="61">
        <v>2.6187</v>
      </c>
      <c r="E11" s="61">
        <v>8.6898999999999997</v>
      </c>
      <c r="F11" s="70">
        <v>10.9</v>
      </c>
      <c r="G11" s="61">
        <f t="shared" si="0"/>
        <v>5</v>
      </c>
      <c r="H11" s="61">
        <f t="shared" si="1"/>
        <v>7</v>
      </c>
      <c r="I11" s="61">
        <v>15</v>
      </c>
      <c r="J11" s="68">
        <f t="shared" si="3"/>
        <v>1.0570825688073393</v>
      </c>
      <c r="K11" s="68">
        <f t="shared" si="3"/>
        <v>7.1099999999999997E-2</v>
      </c>
      <c r="L11" s="68">
        <f t="shared" si="3"/>
        <v>0.37409999999999999</v>
      </c>
      <c r="M11" s="68">
        <f t="shared" si="3"/>
        <v>0.57932666666666666</v>
      </c>
      <c r="N11" s="61" t="s">
        <v>49</v>
      </c>
      <c r="O11" s="61" t="s">
        <v>54</v>
      </c>
      <c r="P11" s="68">
        <f t="shared" si="2"/>
        <v>1.0245266666666666</v>
      </c>
    </row>
    <row r="12" spans="1:16">
      <c r="A12" s="69">
        <v>4</v>
      </c>
      <c r="B12" s="61">
        <v>6.5533000000000001</v>
      </c>
      <c r="C12" s="61">
        <v>0.01</v>
      </c>
      <c r="D12" s="61">
        <v>0.04</v>
      </c>
      <c r="E12" s="61">
        <v>12.0893</v>
      </c>
      <c r="F12" s="70">
        <v>10.9</v>
      </c>
      <c r="G12" s="61">
        <f t="shared" si="0"/>
        <v>5</v>
      </c>
      <c r="H12" s="61">
        <f t="shared" si="1"/>
        <v>7</v>
      </c>
      <c r="I12" s="61">
        <v>15</v>
      </c>
      <c r="J12" s="68">
        <f t="shared" si="3"/>
        <v>0.60122018348623851</v>
      </c>
      <c r="K12" s="68">
        <f t="shared" si="3"/>
        <v>2E-3</v>
      </c>
      <c r="L12" s="68">
        <f t="shared" si="3"/>
        <v>5.7142857142857143E-3</v>
      </c>
      <c r="M12" s="68">
        <f t="shared" si="3"/>
        <v>0.8059533333333333</v>
      </c>
      <c r="N12" s="61" t="s">
        <v>49</v>
      </c>
      <c r="O12" s="61" t="s">
        <v>54</v>
      </c>
      <c r="P12" s="68">
        <f t="shared" si="2"/>
        <v>0.81366761904761897</v>
      </c>
    </row>
    <row r="13" spans="1:16">
      <c r="A13" s="69">
        <v>4</v>
      </c>
      <c r="B13" s="61">
        <v>7.7384000000000004</v>
      </c>
      <c r="C13" s="61">
        <v>1.3100000000000001E-2</v>
      </c>
      <c r="D13" s="61">
        <v>6.1899999999999997E-2</v>
      </c>
      <c r="E13" s="61">
        <v>10.957000000000001</v>
      </c>
      <c r="F13" s="70">
        <v>10.9</v>
      </c>
      <c r="G13" s="61">
        <f t="shared" si="0"/>
        <v>5</v>
      </c>
      <c r="H13" s="61">
        <f t="shared" si="1"/>
        <v>7</v>
      </c>
      <c r="I13" s="61">
        <v>15</v>
      </c>
      <c r="J13" s="68">
        <f t="shared" si="3"/>
        <v>0.70994495412844039</v>
      </c>
      <c r="K13" s="68">
        <f t="shared" si="3"/>
        <v>2.6199999999999999E-3</v>
      </c>
      <c r="L13" s="68">
        <f t="shared" si="3"/>
        <v>8.8428571428571419E-3</v>
      </c>
      <c r="M13" s="68">
        <f t="shared" si="3"/>
        <v>0.73046666666666671</v>
      </c>
      <c r="N13" s="61" t="s">
        <v>49</v>
      </c>
      <c r="O13" s="61" t="s">
        <v>54</v>
      </c>
      <c r="P13" s="68">
        <f t="shared" si="2"/>
        <v>0.74192952380952382</v>
      </c>
    </row>
    <row r="14" spans="1:16">
      <c r="A14" s="69">
        <v>8</v>
      </c>
      <c r="B14" s="61">
        <v>6.3822999999999999</v>
      </c>
      <c r="C14" s="61">
        <v>1.54E-2</v>
      </c>
      <c r="D14" s="61">
        <v>1.5100000000000001E-2</v>
      </c>
      <c r="E14" s="61">
        <v>10.8362</v>
      </c>
      <c r="F14" s="70">
        <v>10.9</v>
      </c>
      <c r="G14" s="61">
        <f t="shared" si="0"/>
        <v>5</v>
      </c>
      <c r="H14" s="61">
        <f t="shared" si="1"/>
        <v>7</v>
      </c>
      <c r="I14" s="61">
        <v>15</v>
      </c>
      <c r="J14" s="68">
        <f t="shared" si="3"/>
        <v>0.58553211009174311</v>
      </c>
      <c r="K14" s="68">
        <f t="shared" si="3"/>
        <v>3.0800000000000003E-3</v>
      </c>
      <c r="L14" s="68">
        <f t="shared" si="3"/>
        <v>2.157142857142857E-3</v>
      </c>
      <c r="M14" s="68">
        <f t="shared" si="3"/>
        <v>0.72241333333333335</v>
      </c>
      <c r="N14" s="61" t="s">
        <v>49</v>
      </c>
      <c r="O14" s="61" t="s">
        <v>54</v>
      </c>
      <c r="P14" s="68">
        <f t="shared" si="2"/>
        <v>0.72765047619047618</v>
      </c>
    </row>
    <row r="15" spans="1:16">
      <c r="A15" s="69">
        <v>8</v>
      </c>
      <c r="B15" s="61">
        <v>7.4372999999999996</v>
      </c>
      <c r="C15" s="61">
        <v>2.2000000000000001E-3</v>
      </c>
      <c r="D15" s="61">
        <v>0.1691</v>
      </c>
      <c r="E15" s="61">
        <v>10.578799999999999</v>
      </c>
      <c r="F15" s="70">
        <v>10.9</v>
      </c>
      <c r="G15" s="61">
        <f t="shared" si="0"/>
        <v>5</v>
      </c>
      <c r="H15" s="61">
        <f t="shared" si="1"/>
        <v>7</v>
      </c>
      <c r="I15" s="61">
        <v>15</v>
      </c>
      <c r="J15" s="68">
        <f t="shared" si="3"/>
        <v>0.68232110091743114</v>
      </c>
      <c r="K15" s="68">
        <f t="shared" si="3"/>
        <v>4.4000000000000002E-4</v>
      </c>
      <c r="L15" s="68">
        <f t="shared" si="3"/>
        <v>2.4157142857142856E-2</v>
      </c>
      <c r="M15" s="68">
        <f t="shared" si="3"/>
        <v>0.70525333333333329</v>
      </c>
      <c r="N15" s="61" t="s">
        <v>49</v>
      </c>
      <c r="O15" s="61" t="s">
        <v>54</v>
      </c>
      <c r="P15" s="68">
        <f t="shared" si="2"/>
        <v>0.72985047619047616</v>
      </c>
    </row>
    <row r="16" spans="1:16">
      <c r="A16" s="69">
        <v>16</v>
      </c>
      <c r="B16" s="61">
        <v>6.4226999999999999</v>
      </c>
      <c r="C16" s="61">
        <v>7.3700000000000002E-2</v>
      </c>
      <c r="D16" s="61">
        <v>1.6299999999999999E-2</v>
      </c>
      <c r="E16" s="61">
        <v>9.2477</v>
      </c>
      <c r="F16" s="70">
        <v>10.9</v>
      </c>
      <c r="G16" s="61">
        <f t="shared" si="0"/>
        <v>5</v>
      </c>
      <c r="H16" s="61">
        <f t="shared" si="1"/>
        <v>7</v>
      </c>
      <c r="I16" s="61">
        <v>15</v>
      </c>
      <c r="J16" s="68">
        <f t="shared" si="3"/>
        <v>0.5892385321100917</v>
      </c>
      <c r="K16" s="68">
        <f t="shared" si="3"/>
        <v>1.474E-2</v>
      </c>
      <c r="L16" s="68">
        <f t="shared" si="3"/>
        <v>2.3285714285714285E-3</v>
      </c>
      <c r="M16" s="68">
        <f t="shared" si="3"/>
        <v>0.61651333333333336</v>
      </c>
      <c r="N16" s="61" t="s">
        <v>49</v>
      </c>
      <c r="O16" s="61" t="s">
        <v>54</v>
      </c>
      <c r="P16" s="68">
        <f t="shared" si="2"/>
        <v>0.63358190476190479</v>
      </c>
    </row>
    <row r="17" spans="1:20">
      <c r="A17" s="69">
        <v>16</v>
      </c>
      <c r="B17" s="61">
        <v>7.4173999999999998</v>
      </c>
      <c r="C17" s="61">
        <v>2.1899999999999999E-2</v>
      </c>
      <c r="D17" s="61">
        <v>5.62E-2</v>
      </c>
      <c r="E17" s="61">
        <v>9.2288999999999994</v>
      </c>
      <c r="F17" s="70">
        <v>10.9</v>
      </c>
      <c r="G17" s="61">
        <f t="shared" si="0"/>
        <v>5</v>
      </c>
      <c r="H17" s="61">
        <f t="shared" si="1"/>
        <v>7</v>
      </c>
      <c r="I17" s="61">
        <v>15</v>
      </c>
      <c r="J17" s="68">
        <f t="shared" si="3"/>
        <v>0.6804954128440367</v>
      </c>
      <c r="K17" s="68">
        <f t="shared" si="3"/>
        <v>4.3800000000000002E-3</v>
      </c>
      <c r="L17" s="68">
        <f t="shared" si="3"/>
        <v>8.0285714285714283E-3</v>
      </c>
      <c r="M17" s="68">
        <f t="shared" si="3"/>
        <v>0.61525999999999992</v>
      </c>
      <c r="N17" s="61" t="s">
        <v>49</v>
      </c>
      <c r="O17" s="61" t="s">
        <v>54</v>
      </c>
      <c r="P17" s="68">
        <f t="shared" si="2"/>
        <v>0.62766857142857135</v>
      </c>
      <c r="S17" s="66"/>
      <c r="T17" s="66"/>
    </row>
    <row r="18" spans="1:20">
      <c r="A18" s="69">
        <v>0</v>
      </c>
      <c r="F18" s="70">
        <v>12.25</v>
      </c>
      <c r="G18" s="61">
        <f>I18/3</f>
        <v>8</v>
      </c>
      <c r="H18" s="61">
        <f>I18/3+2</f>
        <v>10</v>
      </c>
      <c r="I18" s="61">
        <v>24</v>
      </c>
      <c r="J18" s="68">
        <v>3.2</v>
      </c>
      <c r="K18" s="68">
        <v>0</v>
      </c>
      <c r="L18" s="68">
        <v>0</v>
      </c>
      <c r="M18" s="68">
        <v>0</v>
      </c>
      <c r="N18" s="61" t="s">
        <v>51</v>
      </c>
      <c r="O18" s="61" t="s">
        <v>53</v>
      </c>
      <c r="P18" s="68">
        <f t="shared" si="2"/>
        <v>0</v>
      </c>
    </row>
    <row r="19" spans="1:20">
      <c r="A19" s="69">
        <v>0</v>
      </c>
      <c r="F19" s="70">
        <v>12.25</v>
      </c>
      <c r="G19" s="61">
        <f t="shared" ref="G19:G33" si="4">I19/3</f>
        <v>8</v>
      </c>
      <c r="H19" s="61">
        <f t="shared" ref="H19:H33" si="5">I19/3+2</f>
        <v>10</v>
      </c>
      <c r="I19" s="61">
        <v>24</v>
      </c>
      <c r="J19" s="68">
        <v>3.2</v>
      </c>
      <c r="K19" s="68">
        <v>0</v>
      </c>
      <c r="L19" s="68">
        <v>0</v>
      </c>
      <c r="M19" s="68">
        <v>0</v>
      </c>
      <c r="N19" s="61" t="s">
        <v>51</v>
      </c>
      <c r="O19" s="61" t="s">
        <v>53</v>
      </c>
      <c r="P19" s="68">
        <f t="shared" si="2"/>
        <v>0</v>
      </c>
    </row>
    <row r="20" spans="1:20">
      <c r="A20" s="69">
        <v>0.16</v>
      </c>
      <c r="B20" s="61">
        <v>43.438400000000001</v>
      </c>
      <c r="C20" s="61">
        <v>0.97950000000000004</v>
      </c>
      <c r="D20" s="61">
        <v>0.86950000000000005</v>
      </c>
      <c r="E20" s="61">
        <v>0.3856</v>
      </c>
      <c r="F20" s="70">
        <v>12.25</v>
      </c>
      <c r="G20" s="61">
        <f t="shared" si="4"/>
        <v>8</v>
      </c>
      <c r="H20" s="61">
        <f t="shared" si="5"/>
        <v>10</v>
      </c>
      <c r="I20" s="61">
        <v>24</v>
      </c>
      <c r="J20" s="68">
        <f>B20/F20</f>
        <v>3.5459918367346939</v>
      </c>
      <c r="K20" s="68">
        <f>C20/G20</f>
        <v>0.1224375</v>
      </c>
      <c r="L20" s="68">
        <f>D20/H20</f>
        <v>8.695E-2</v>
      </c>
      <c r="M20" s="68">
        <f>E20/I20</f>
        <v>1.6066666666666667E-2</v>
      </c>
      <c r="N20" s="61" t="s">
        <v>51</v>
      </c>
      <c r="O20" s="61" t="s">
        <v>53</v>
      </c>
      <c r="P20" s="68">
        <f t="shared" si="2"/>
        <v>0.22545416666666668</v>
      </c>
    </row>
    <row r="21" spans="1:20">
      <c r="A21" s="69">
        <v>0.16</v>
      </c>
      <c r="B21" s="61">
        <v>39.797600000000003</v>
      </c>
      <c r="C21" s="61">
        <v>0.78029999999999999</v>
      </c>
      <c r="D21" s="61">
        <v>0.6583</v>
      </c>
      <c r="E21" s="61">
        <v>0.24529999999999999</v>
      </c>
      <c r="F21" s="70">
        <v>12.25</v>
      </c>
      <c r="G21" s="61">
        <f t="shared" si="4"/>
        <v>8</v>
      </c>
      <c r="H21" s="61">
        <f t="shared" si="5"/>
        <v>10</v>
      </c>
      <c r="I21" s="61">
        <v>24</v>
      </c>
      <c r="J21" s="68">
        <f t="shared" ref="J21:M33" si="6">B21/F21</f>
        <v>3.2487836734693878</v>
      </c>
      <c r="K21" s="68">
        <f t="shared" si="6"/>
        <v>9.7537499999999999E-2</v>
      </c>
      <c r="L21" s="68">
        <f t="shared" si="6"/>
        <v>6.583E-2</v>
      </c>
      <c r="M21" s="68">
        <f t="shared" si="6"/>
        <v>1.0220833333333334E-2</v>
      </c>
      <c r="N21" s="61" t="s">
        <v>51</v>
      </c>
      <c r="O21" s="61" t="s">
        <v>53</v>
      </c>
      <c r="P21" s="68">
        <f t="shared" si="2"/>
        <v>0.17358833333333334</v>
      </c>
    </row>
    <row r="22" spans="1:20">
      <c r="A22" s="69">
        <v>0.5</v>
      </c>
      <c r="B22" s="61">
        <v>27.439900000000002</v>
      </c>
      <c r="C22" s="61">
        <v>1.7059</v>
      </c>
      <c r="D22" s="61">
        <v>3.8738000000000001</v>
      </c>
      <c r="E22" s="61">
        <v>5.0991</v>
      </c>
      <c r="F22" s="70">
        <v>12.25</v>
      </c>
      <c r="G22" s="61">
        <f t="shared" si="4"/>
        <v>8</v>
      </c>
      <c r="H22" s="61">
        <f t="shared" si="5"/>
        <v>10</v>
      </c>
      <c r="I22" s="61">
        <v>24</v>
      </c>
      <c r="J22" s="68">
        <f t="shared" si="6"/>
        <v>2.2399918367346938</v>
      </c>
      <c r="K22" s="68">
        <f t="shared" si="6"/>
        <v>0.2132375</v>
      </c>
      <c r="L22" s="68">
        <f t="shared" si="6"/>
        <v>0.38738</v>
      </c>
      <c r="M22" s="68">
        <f t="shared" si="6"/>
        <v>0.2124625</v>
      </c>
      <c r="N22" s="61" t="s">
        <v>51</v>
      </c>
      <c r="O22" s="61" t="s">
        <v>53</v>
      </c>
      <c r="P22" s="68">
        <f t="shared" si="2"/>
        <v>0.81308000000000002</v>
      </c>
    </row>
    <row r="23" spans="1:20">
      <c r="A23" s="69">
        <v>0.5</v>
      </c>
      <c r="B23" s="61">
        <v>24.684200000000001</v>
      </c>
      <c r="C23" s="61">
        <v>1.6169</v>
      </c>
      <c r="D23" s="61">
        <v>3.6084999999999998</v>
      </c>
      <c r="E23" s="61">
        <v>6.5705999999999998</v>
      </c>
      <c r="F23" s="70">
        <v>12.25</v>
      </c>
      <c r="G23" s="61">
        <f t="shared" si="4"/>
        <v>8</v>
      </c>
      <c r="H23" s="61">
        <f t="shared" si="5"/>
        <v>10</v>
      </c>
      <c r="I23" s="61">
        <v>24</v>
      </c>
      <c r="J23" s="68">
        <f t="shared" si="6"/>
        <v>2.0150367346938776</v>
      </c>
      <c r="K23" s="68">
        <f t="shared" si="6"/>
        <v>0.2021125</v>
      </c>
      <c r="L23" s="68">
        <f t="shared" si="6"/>
        <v>0.36085</v>
      </c>
      <c r="M23" s="68">
        <f t="shared" si="6"/>
        <v>0.27377499999999999</v>
      </c>
      <c r="N23" s="61" t="s">
        <v>51</v>
      </c>
      <c r="O23" s="61" t="s">
        <v>53</v>
      </c>
      <c r="P23" s="68">
        <f t="shared" si="2"/>
        <v>0.83673750000000002</v>
      </c>
    </row>
    <row r="24" spans="1:20">
      <c r="A24" s="69">
        <v>1</v>
      </c>
      <c r="B24" s="61">
        <v>17.457699999999999</v>
      </c>
      <c r="C24" s="61">
        <v>1.0186999999999999</v>
      </c>
      <c r="D24" s="61">
        <v>4.2504</v>
      </c>
      <c r="E24" s="61">
        <v>6.9279999999999999</v>
      </c>
      <c r="F24" s="70">
        <v>12.25</v>
      </c>
      <c r="G24" s="61">
        <f t="shared" si="4"/>
        <v>8</v>
      </c>
      <c r="H24" s="61">
        <f t="shared" si="5"/>
        <v>10</v>
      </c>
      <c r="I24" s="61">
        <v>24</v>
      </c>
      <c r="J24" s="68">
        <f t="shared" si="6"/>
        <v>1.4251183673469388</v>
      </c>
      <c r="K24" s="68">
        <f t="shared" si="6"/>
        <v>0.12733749999999999</v>
      </c>
      <c r="L24" s="68">
        <f t="shared" si="6"/>
        <v>0.42503999999999997</v>
      </c>
      <c r="M24" s="68">
        <f t="shared" si="6"/>
        <v>0.28866666666666668</v>
      </c>
      <c r="N24" s="61" t="s">
        <v>51</v>
      </c>
      <c r="O24" s="61" t="s">
        <v>53</v>
      </c>
      <c r="P24" s="68">
        <f t="shared" si="2"/>
        <v>0.84104416666666659</v>
      </c>
    </row>
    <row r="25" spans="1:20">
      <c r="A25" s="69">
        <v>1</v>
      </c>
      <c r="B25" s="61">
        <v>18.632300000000001</v>
      </c>
      <c r="C25" s="61">
        <v>1.2081</v>
      </c>
      <c r="D25" s="61">
        <v>4.5749000000000004</v>
      </c>
      <c r="E25" s="61">
        <v>8.3619000000000003</v>
      </c>
      <c r="F25" s="70">
        <v>12.25</v>
      </c>
      <c r="G25" s="61">
        <f t="shared" si="4"/>
        <v>8</v>
      </c>
      <c r="H25" s="61">
        <f t="shared" si="5"/>
        <v>10</v>
      </c>
      <c r="I25" s="61">
        <v>24</v>
      </c>
      <c r="J25" s="68">
        <f t="shared" si="6"/>
        <v>1.5210040816326531</v>
      </c>
      <c r="K25" s="68">
        <f t="shared" si="6"/>
        <v>0.15101249999999999</v>
      </c>
      <c r="L25" s="68">
        <f t="shared" si="6"/>
        <v>0.45749000000000006</v>
      </c>
      <c r="M25" s="68">
        <f t="shared" si="6"/>
        <v>0.34841250000000001</v>
      </c>
      <c r="N25" s="61" t="s">
        <v>51</v>
      </c>
      <c r="O25" s="61" t="s">
        <v>53</v>
      </c>
      <c r="P25" s="68">
        <f t="shared" si="2"/>
        <v>0.95691500000000007</v>
      </c>
    </row>
    <row r="26" spans="1:20">
      <c r="A26" s="69">
        <v>2</v>
      </c>
      <c r="B26" s="61">
        <v>12.6638</v>
      </c>
      <c r="C26" s="61">
        <v>2.4199999999999999E-2</v>
      </c>
      <c r="D26" s="61">
        <v>1.7622</v>
      </c>
      <c r="E26" s="61">
        <v>15.459899999999999</v>
      </c>
      <c r="F26" s="70">
        <v>12.25</v>
      </c>
      <c r="G26" s="61">
        <f t="shared" si="4"/>
        <v>8</v>
      </c>
      <c r="H26" s="61">
        <f t="shared" si="5"/>
        <v>10</v>
      </c>
      <c r="I26" s="61">
        <v>24</v>
      </c>
      <c r="J26" s="68">
        <f t="shared" si="6"/>
        <v>1.0337795918367347</v>
      </c>
      <c r="K26" s="68">
        <f t="shared" si="6"/>
        <v>3.0249999999999999E-3</v>
      </c>
      <c r="L26" s="68">
        <f t="shared" si="6"/>
        <v>0.17621999999999999</v>
      </c>
      <c r="M26" s="68">
        <f t="shared" si="6"/>
        <v>0.64416249999999997</v>
      </c>
      <c r="N26" s="61" t="s">
        <v>51</v>
      </c>
      <c r="O26" s="61" t="s">
        <v>53</v>
      </c>
      <c r="P26" s="68">
        <f t="shared" si="2"/>
        <v>0.82340749999999996</v>
      </c>
    </row>
    <row r="27" spans="1:20">
      <c r="A27" s="69">
        <v>2</v>
      </c>
      <c r="B27" s="61">
        <v>12.672599999999999</v>
      </c>
      <c r="C27" s="61">
        <v>6.5799999999999997E-2</v>
      </c>
      <c r="D27" s="61">
        <v>1.8736999999999999</v>
      </c>
      <c r="E27" s="61">
        <v>16.849799999999998</v>
      </c>
      <c r="F27" s="70">
        <v>12.25</v>
      </c>
      <c r="G27" s="61">
        <f t="shared" si="4"/>
        <v>8</v>
      </c>
      <c r="H27" s="61">
        <f t="shared" si="5"/>
        <v>10</v>
      </c>
      <c r="I27" s="61">
        <v>24</v>
      </c>
      <c r="J27" s="68">
        <f t="shared" si="6"/>
        <v>1.0344979591836734</v>
      </c>
      <c r="K27" s="68">
        <f t="shared" si="6"/>
        <v>8.2249999999999997E-3</v>
      </c>
      <c r="L27" s="68">
        <f t="shared" si="6"/>
        <v>0.18736999999999998</v>
      </c>
      <c r="M27" s="68">
        <f t="shared" si="6"/>
        <v>0.70207499999999989</v>
      </c>
      <c r="N27" s="61" t="s">
        <v>51</v>
      </c>
      <c r="O27" s="61" t="s">
        <v>53</v>
      </c>
      <c r="P27" s="68">
        <f t="shared" si="2"/>
        <v>0.89766999999999986</v>
      </c>
    </row>
    <row r="28" spans="1:20">
      <c r="A28" s="69">
        <v>4</v>
      </c>
      <c r="B28" s="61">
        <v>11.8659</v>
      </c>
      <c r="C28" s="61">
        <v>3.9100000000000003E-2</v>
      </c>
      <c r="D28" s="61">
        <v>0.17660000000000001</v>
      </c>
      <c r="E28" s="61">
        <v>17.468</v>
      </c>
      <c r="F28" s="70">
        <v>12.25</v>
      </c>
      <c r="G28" s="61">
        <f t="shared" si="4"/>
        <v>8</v>
      </c>
      <c r="H28" s="61">
        <f t="shared" si="5"/>
        <v>10</v>
      </c>
      <c r="I28" s="61">
        <v>24</v>
      </c>
      <c r="J28" s="68">
        <f t="shared" si="6"/>
        <v>0.96864489795918363</v>
      </c>
      <c r="K28" s="68">
        <f t="shared" si="6"/>
        <v>4.8875000000000004E-3</v>
      </c>
      <c r="L28" s="68">
        <f t="shared" si="6"/>
        <v>1.7660000000000002E-2</v>
      </c>
      <c r="M28" s="68">
        <f t="shared" si="6"/>
        <v>0.72783333333333333</v>
      </c>
      <c r="N28" s="61" t="s">
        <v>51</v>
      </c>
      <c r="O28" s="61" t="s">
        <v>53</v>
      </c>
      <c r="P28" s="68">
        <f t="shared" si="2"/>
        <v>0.75038083333333339</v>
      </c>
    </row>
    <row r="29" spans="1:20">
      <c r="A29" s="69">
        <v>4</v>
      </c>
      <c r="B29" s="61">
        <v>11.061</v>
      </c>
      <c r="C29" s="61">
        <v>3.6799999999999999E-2</v>
      </c>
      <c r="D29" s="61">
        <v>0.1275</v>
      </c>
      <c r="E29" s="61">
        <v>17.909199999999998</v>
      </c>
      <c r="F29" s="70">
        <v>12.25</v>
      </c>
      <c r="G29" s="61">
        <f t="shared" si="4"/>
        <v>8</v>
      </c>
      <c r="H29" s="61">
        <f t="shared" si="5"/>
        <v>10</v>
      </c>
      <c r="I29" s="61">
        <v>24</v>
      </c>
      <c r="J29" s="68">
        <f t="shared" si="6"/>
        <v>0.90293877551020407</v>
      </c>
      <c r="K29" s="68">
        <f t="shared" si="6"/>
        <v>4.5999999999999999E-3</v>
      </c>
      <c r="L29" s="68">
        <f t="shared" si="6"/>
        <v>1.2750000000000001E-2</v>
      </c>
      <c r="M29" s="68">
        <f t="shared" si="6"/>
        <v>0.74621666666666664</v>
      </c>
      <c r="N29" s="61" t="s">
        <v>51</v>
      </c>
      <c r="O29" s="61" t="s">
        <v>53</v>
      </c>
      <c r="P29" s="68">
        <f t="shared" si="2"/>
        <v>0.76356666666666662</v>
      </c>
    </row>
    <row r="30" spans="1:20">
      <c r="A30" s="69">
        <v>8</v>
      </c>
      <c r="B30" s="61">
        <v>11.023899999999999</v>
      </c>
      <c r="C30" s="61">
        <v>1.52E-2</v>
      </c>
      <c r="D30" s="61">
        <v>1.8499999999999999E-2</v>
      </c>
      <c r="E30" s="61">
        <v>16.097300000000001</v>
      </c>
      <c r="F30" s="70">
        <v>12.25</v>
      </c>
      <c r="G30" s="61">
        <f t="shared" si="4"/>
        <v>8</v>
      </c>
      <c r="H30" s="61">
        <f t="shared" si="5"/>
        <v>10</v>
      </c>
      <c r="I30" s="61">
        <v>24</v>
      </c>
      <c r="J30" s="68">
        <f t="shared" si="6"/>
        <v>0.89991020408163258</v>
      </c>
      <c r="K30" s="68">
        <f t="shared" si="6"/>
        <v>1.9E-3</v>
      </c>
      <c r="L30" s="68">
        <f t="shared" si="6"/>
        <v>1.8499999999999999E-3</v>
      </c>
      <c r="M30" s="68">
        <f t="shared" si="6"/>
        <v>0.67072083333333332</v>
      </c>
      <c r="N30" s="61" t="s">
        <v>51</v>
      </c>
      <c r="O30" s="61" t="s">
        <v>53</v>
      </c>
      <c r="P30" s="68">
        <f t="shared" si="2"/>
        <v>0.67447083333333335</v>
      </c>
    </row>
    <row r="31" spans="1:20">
      <c r="A31" s="69">
        <v>8</v>
      </c>
      <c r="B31" s="61">
        <v>10.6204</v>
      </c>
      <c r="C31" s="61">
        <v>1.84E-2</v>
      </c>
      <c r="D31" s="61">
        <v>7.6499999999999999E-2</v>
      </c>
      <c r="E31" s="61">
        <v>16.631699999999999</v>
      </c>
      <c r="F31" s="70">
        <v>12.25</v>
      </c>
      <c r="G31" s="61">
        <f t="shared" si="4"/>
        <v>8</v>
      </c>
      <c r="H31" s="61">
        <f t="shared" si="5"/>
        <v>10</v>
      </c>
      <c r="I31" s="61">
        <v>24</v>
      </c>
      <c r="J31" s="68">
        <f t="shared" si="6"/>
        <v>0.86697142857142862</v>
      </c>
      <c r="K31" s="68">
        <f t="shared" si="6"/>
        <v>2.3E-3</v>
      </c>
      <c r="L31" s="68">
        <f t="shared" si="6"/>
        <v>7.6499999999999997E-3</v>
      </c>
      <c r="M31" s="68">
        <f t="shared" si="6"/>
        <v>0.69298749999999998</v>
      </c>
      <c r="N31" s="61" t="s">
        <v>51</v>
      </c>
      <c r="O31" s="61" t="s">
        <v>53</v>
      </c>
      <c r="P31" s="68">
        <f t="shared" si="2"/>
        <v>0.70293749999999999</v>
      </c>
    </row>
    <row r="32" spans="1:20">
      <c r="A32" s="69">
        <v>16</v>
      </c>
      <c r="B32" s="61">
        <v>10.2066</v>
      </c>
      <c r="C32" s="61">
        <v>5.0599999999999999E-2</v>
      </c>
      <c r="D32" s="61">
        <v>0.1013</v>
      </c>
      <c r="E32" s="61">
        <v>13.6532</v>
      </c>
      <c r="F32" s="70">
        <v>12.25</v>
      </c>
      <c r="G32" s="61">
        <f t="shared" si="4"/>
        <v>8</v>
      </c>
      <c r="H32" s="61">
        <f t="shared" si="5"/>
        <v>10</v>
      </c>
      <c r="I32" s="61">
        <v>24</v>
      </c>
      <c r="J32" s="68">
        <f t="shared" si="6"/>
        <v>0.83319183673469388</v>
      </c>
      <c r="K32" s="68">
        <f t="shared" si="6"/>
        <v>6.3249999999999999E-3</v>
      </c>
      <c r="L32" s="68">
        <f t="shared" si="6"/>
        <v>1.013E-2</v>
      </c>
      <c r="M32" s="68">
        <f t="shared" si="6"/>
        <v>0.5688833333333333</v>
      </c>
      <c r="N32" s="61" t="s">
        <v>51</v>
      </c>
      <c r="O32" s="61" t="s">
        <v>53</v>
      </c>
      <c r="P32" s="68">
        <f t="shared" si="2"/>
        <v>0.58533833333333329</v>
      </c>
    </row>
    <row r="33" spans="1:16">
      <c r="A33" s="69">
        <v>16</v>
      </c>
      <c r="B33" s="61">
        <v>9.6968999999999994</v>
      </c>
      <c r="C33" s="61">
        <v>1.5100000000000001E-2</v>
      </c>
      <c r="D33" s="61">
        <v>9.7799999999999998E-2</v>
      </c>
      <c r="E33" s="61">
        <v>13.4087</v>
      </c>
      <c r="F33" s="70">
        <v>12.25</v>
      </c>
      <c r="G33" s="61">
        <f t="shared" si="4"/>
        <v>8</v>
      </c>
      <c r="H33" s="61">
        <f t="shared" si="5"/>
        <v>10</v>
      </c>
      <c r="I33" s="61">
        <v>24</v>
      </c>
      <c r="J33" s="68">
        <f t="shared" si="6"/>
        <v>0.79158367346938774</v>
      </c>
      <c r="K33" s="68">
        <f t="shared" si="6"/>
        <v>1.8875000000000001E-3</v>
      </c>
      <c r="L33" s="68">
        <f t="shared" si="6"/>
        <v>9.7800000000000005E-3</v>
      </c>
      <c r="M33" s="68">
        <f t="shared" si="6"/>
        <v>0.55869583333333328</v>
      </c>
      <c r="N33" s="61" t="s">
        <v>51</v>
      </c>
      <c r="O33" s="61" t="s">
        <v>53</v>
      </c>
      <c r="P33" s="68">
        <f t="shared" si="2"/>
        <v>0.57036333333333333</v>
      </c>
    </row>
    <row r="34" spans="1:16">
      <c r="A34" s="69">
        <v>0</v>
      </c>
      <c r="F34" s="61">
        <v>13.62</v>
      </c>
      <c r="G34" s="61">
        <f>I34/3</f>
        <v>4.54</v>
      </c>
      <c r="H34" s="61">
        <f>(I34/3)*2</f>
        <v>9.08</v>
      </c>
      <c r="I34" s="61">
        <v>13.62</v>
      </c>
      <c r="J34" s="68">
        <v>3.2</v>
      </c>
      <c r="K34" s="68">
        <v>0</v>
      </c>
      <c r="L34" s="68">
        <v>0</v>
      </c>
      <c r="M34" s="68">
        <v>0</v>
      </c>
      <c r="N34" s="61" t="s">
        <v>52</v>
      </c>
      <c r="O34" s="61" t="s">
        <v>55</v>
      </c>
      <c r="P34" s="68">
        <f t="shared" si="2"/>
        <v>0</v>
      </c>
    </row>
    <row r="35" spans="1:16">
      <c r="A35" s="69">
        <v>0</v>
      </c>
      <c r="F35" s="61">
        <v>13.62</v>
      </c>
      <c r="G35" s="61">
        <f t="shared" ref="G35" si="7">I35/3</f>
        <v>4.54</v>
      </c>
      <c r="H35" s="61">
        <f t="shared" ref="H35" si="8">(I35/3)*2</f>
        <v>9.08</v>
      </c>
      <c r="I35" s="61">
        <v>13.62</v>
      </c>
      <c r="J35" s="68">
        <v>3.2</v>
      </c>
      <c r="K35" s="68">
        <v>0</v>
      </c>
      <c r="L35" s="68">
        <v>0</v>
      </c>
      <c r="M35" s="68">
        <v>0</v>
      </c>
      <c r="N35" s="61" t="s">
        <v>52</v>
      </c>
      <c r="O35" s="61" t="s">
        <v>55</v>
      </c>
      <c r="P35" s="68">
        <f t="shared" si="2"/>
        <v>0</v>
      </c>
    </row>
    <row r="36" spans="1:16">
      <c r="A36" s="69">
        <v>0.16</v>
      </c>
      <c r="B36" s="61">
        <v>38.527299999999997</v>
      </c>
      <c r="C36" s="61">
        <v>0.63780000000000003</v>
      </c>
      <c r="D36" s="61">
        <v>0.28970000000000001</v>
      </c>
      <c r="E36" s="61">
        <v>0.18820000000000001</v>
      </c>
      <c r="F36" s="61">
        <v>13.62</v>
      </c>
      <c r="G36" s="61">
        <f>I36/3</f>
        <v>4.54</v>
      </c>
      <c r="H36" s="61">
        <f>(I36/3)*2</f>
        <v>9.08</v>
      </c>
      <c r="I36" s="61">
        <v>13.62</v>
      </c>
      <c r="J36" s="68">
        <f>B36/F36</f>
        <v>2.8287298091042583</v>
      </c>
      <c r="K36" s="68">
        <f>C36/G36</f>
        <v>0.14048458149779736</v>
      </c>
      <c r="L36" s="68">
        <f>D36/H36</f>
        <v>3.1905286343612338E-2</v>
      </c>
      <c r="M36" s="68">
        <f>E36/I36</f>
        <v>1.3817914831130691E-2</v>
      </c>
      <c r="N36" s="61" t="s">
        <v>52</v>
      </c>
      <c r="O36" s="61" t="s">
        <v>55</v>
      </c>
      <c r="P36" s="68">
        <f t="shared" si="2"/>
        <v>0.18620778267254037</v>
      </c>
    </row>
    <row r="37" spans="1:16">
      <c r="A37" s="69">
        <v>0.16</v>
      </c>
      <c r="B37" s="61">
        <v>37.027200000000001</v>
      </c>
      <c r="C37" s="61">
        <v>0.16189999999999999</v>
      </c>
      <c r="D37" s="61">
        <v>7.0000000000000001E-3</v>
      </c>
      <c r="E37" s="61">
        <v>5.1999999999999998E-2</v>
      </c>
      <c r="F37" s="61">
        <v>13.62</v>
      </c>
      <c r="G37" s="61">
        <f t="shared" ref="G37:G49" si="9">I37/3</f>
        <v>4.54</v>
      </c>
      <c r="H37" s="61">
        <f t="shared" ref="G37:H52" si="10">(I37/3)*2</f>
        <v>9.08</v>
      </c>
      <c r="I37" s="61">
        <v>13.62</v>
      </c>
      <c r="J37" s="68">
        <f t="shared" ref="J37:M49" si="11">B37/F37</f>
        <v>2.7185903083700445</v>
      </c>
      <c r="K37" s="68">
        <f t="shared" si="11"/>
        <v>3.5660792951541849E-2</v>
      </c>
      <c r="L37" s="68">
        <f t="shared" si="11"/>
        <v>7.709251101321586E-4</v>
      </c>
      <c r="M37" s="68">
        <f t="shared" si="11"/>
        <v>3.8179148311306903E-3</v>
      </c>
      <c r="N37" s="61" t="s">
        <v>52</v>
      </c>
      <c r="O37" s="61" t="s">
        <v>55</v>
      </c>
      <c r="P37" s="68">
        <f t="shared" si="2"/>
        <v>4.0249632892804699E-2</v>
      </c>
    </row>
    <row r="38" spans="1:16">
      <c r="A38" s="69">
        <v>0.5</v>
      </c>
      <c r="B38" s="61">
        <v>36.145400000000002</v>
      </c>
      <c r="C38" s="61">
        <v>0.87419999999999998</v>
      </c>
      <c r="D38" s="61">
        <v>0.81930000000000003</v>
      </c>
      <c r="E38" s="61">
        <v>0.69989999999999997</v>
      </c>
      <c r="F38" s="61">
        <v>13.62</v>
      </c>
      <c r="G38" s="61">
        <f t="shared" si="9"/>
        <v>4.54</v>
      </c>
      <c r="H38" s="61">
        <f t="shared" si="10"/>
        <v>9.08</v>
      </c>
      <c r="I38" s="61">
        <v>13.62</v>
      </c>
      <c r="J38" s="68">
        <f t="shared" si="11"/>
        <v>2.6538472834067552</v>
      </c>
      <c r="K38" s="68">
        <f t="shared" si="11"/>
        <v>0.19255506607929515</v>
      </c>
      <c r="L38" s="68">
        <f t="shared" si="11"/>
        <v>9.0231277533039653E-2</v>
      </c>
      <c r="M38" s="68">
        <f t="shared" si="11"/>
        <v>5.1387665198237883E-2</v>
      </c>
      <c r="N38" s="61" t="s">
        <v>52</v>
      </c>
      <c r="O38" s="61" t="s">
        <v>55</v>
      </c>
      <c r="P38" s="68">
        <f t="shared" si="2"/>
        <v>0.33417400881057269</v>
      </c>
    </row>
    <row r="39" spans="1:16">
      <c r="A39" s="69">
        <v>0.5</v>
      </c>
      <c r="B39" s="61">
        <v>35.933199999999999</v>
      </c>
      <c r="C39" s="61">
        <v>0.98760000000000003</v>
      </c>
      <c r="D39" s="61">
        <v>0.86919999999999997</v>
      </c>
      <c r="E39" s="61">
        <v>0.64149999999999996</v>
      </c>
      <c r="F39" s="61">
        <v>13.62</v>
      </c>
      <c r="G39" s="61">
        <f t="shared" si="9"/>
        <v>4.54</v>
      </c>
      <c r="H39" s="61">
        <f t="shared" si="10"/>
        <v>9.08</v>
      </c>
      <c r="I39" s="61">
        <v>13.62</v>
      </c>
      <c r="J39" s="68">
        <f t="shared" si="11"/>
        <v>2.6382672540381793</v>
      </c>
      <c r="K39" s="68">
        <f t="shared" si="11"/>
        <v>0.21753303964757709</v>
      </c>
      <c r="L39" s="68">
        <f t="shared" si="11"/>
        <v>9.5726872246696029E-2</v>
      </c>
      <c r="M39" s="68">
        <f t="shared" si="11"/>
        <v>4.7099853157121882E-2</v>
      </c>
      <c r="N39" s="61" t="s">
        <v>52</v>
      </c>
      <c r="O39" s="61" t="s">
        <v>55</v>
      </c>
      <c r="P39" s="68">
        <f t="shared" si="2"/>
        <v>0.360359765051395</v>
      </c>
    </row>
    <row r="40" spans="1:16">
      <c r="A40" s="69">
        <v>1</v>
      </c>
      <c r="B40" s="61">
        <v>27.156099999999999</v>
      </c>
      <c r="C40" s="61">
        <v>1.0506</v>
      </c>
      <c r="D40" s="61">
        <v>2.1532</v>
      </c>
      <c r="E40" s="61">
        <v>2.5573000000000001</v>
      </c>
      <c r="F40" s="61">
        <v>13.62</v>
      </c>
      <c r="G40" s="61">
        <f t="shared" si="9"/>
        <v>4.54</v>
      </c>
      <c r="H40" s="61">
        <f t="shared" si="10"/>
        <v>9.08</v>
      </c>
      <c r="I40" s="61">
        <v>13.62</v>
      </c>
      <c r="J40" s="68">
        <f t="shared" si="11"/>
        <v>1.9938399412628487</v>
      </c>
      <c r="K40" s="68">
        <f t="shared" si="11"/>
        <v>0.23140969162995595</v>
      </c>
      <c r="L40" s="68">
        <f t="shared" si="11"/>
        <v>0.23713656387665197</v>
      </c>
      <c r="M40" s="68">
        <f t="shared" si="11"/>
        <v>0.18776064610866375</v>
      </c>
      <c r="N40" s="61" t="s">
        <v>52</v>
      </c>
      <c r="O40" s="61" t="s">
        <v>55</v>
      </c>
      <c r="P40" s="68">
        <f t="shared" si="2"/>
        <v>0.65630690161527161</v>
      </c>
    </row>
    <row r="41" spans="1:16">
      <c r="A41" s="69">
        <v>1</v>
      </c>
      <c r="B41" s="61">
        <v>32.395899999999997</v>
      </c>
      <c r="C41" s="61">
        <v>0.89359999999999995</v>
      </c>
      <c r="D41" s="61">
        <v>1.4782999999999999</v>
      </c>
      <c r="E41" s="61">
        <v>1.4061999999999999</v>
      </c>
      <c r="F41" s="61">
        <v>13.62</v>
      </c>
      <c r="G41" s="61">
        <f t="shared" si="9"/>
        <v>4.54</v>
      </c>
      <c r="H41" s="61">
        <f t="shared" si="10"/>
        <v>9.08</v>
      </c>
      <c r="I41" s="61">
        <v>13.62</v>
      </c>
      <c r="J41" s="68">
        <f t="shared" si="11"/>
        <v>2.3785535976505141</v>
      </c>
      <c r="K41" s="68">
        <f t="shared" si="11"/>
        <v>0.19682819383259911</v>
      </c>
      <c r="L41" s="68">
        <f t="shared" si="11"/>
        <v>0.16280837004405285</v>
      </c>
      <c r="M41" s="68">
        <f t="shared" si="11"/>
        <v>0.10324522760646108</v>
      </c>
      <c r="N41" s="61" t="s">
        <v>52</v>
      </c>
      <c r="O41" s="61" t="s">
        <v>55</v>
      </c>
      <c r="P41" s="68">
        <f t="shared" si="2"/>
        <v>0.46288179148311309</v>
      </c>
    </row>
    <row r="42" spans="1:16">
      <c r="A42" s="69">
        <v>2</v>
      </c>
      <c r="B42" s="61">
        <v>20.952100000000002</v>
      </c>
      <c r="C42" s="61">
        <v>0.6673</v>
      </c>
      <c r="D42" s="61">
        <v>2.9270999999999998</v>
      </c>
      <c r="E42" s="61">
        <v>6.4362000000000004</v>
      </c>
      <c r="F42" s="61">
        <v>13.62</v>
      </c>
      <c r="G42" s="61">
        <f t="shared" si="9"/>
        <v>4.54</v>
      </c>
      <c r="H42" s="61">
        <f t="shared" si="10"/>
        <v>9.08</v>
      </c>
      <c r="I42" s="61">
        <v>13.62</v>
      </c>
      <c r="J42" s="68">
        <f t="shared" si="11"/>
        <v>1.5383333333333336</v>
      </c>
      <c r="K42" s="68">
        <f t="shared" si="11"/>
        <v>0.14698237885462556</v>
      </c>
      <c r="L42" s="68">
        <f t="shared" si="11"/>
        <v>0.3223678414096916</v>
      </c>
      <c r="M42" s="68">
        <f t="shared" si="11"/>
        <v>0.47255506607929521</v>
      </c>
      <c r="N42" s="61" t="s">
        <v>52</v>
      </c>
      <c r="O42" s="61" t="s">
        <v>55</v>
      </c>
      <c r="P42" s="68">
        <f t="shared" si="2"/>
        <v>0.94190528634361237</v>
      </c>
    </row>
    <row r="43" spans="1:16">
      <c r="A43" s="69">
        <v>2</v>
      </c>
      <c r="B43" s="61">
        <v>24.152699999999999</v>
      </c>
      <c r="C43" s="61">
        <v>1.1345000000000001</v>
      </c>
      <c r="D43" s="61">
        <v>1.7481</v>
      </c>
      <c r="E43" s="61">
        <v>5.3948999999999998</v>
      </c>
      <c r="F43" s="61">
        <v>13.62</v>
      </c>
      <c r="G43" s="61">
        <f t="shared" si="9"/>
        <v>4.54</v>
      </c>
      <c r="H43" s="61">
        <f t="shared" si="10"/>
        <v>9.08</v>
      </c>
      <c r="I43" s="61">
        <v>13.62</v>
      </c>
      <c r="J43" s="68">
        <f t="shared" si="11"/>
        <v>1.7733259911894275</v>
      </c>
      <c r="K43" s="68">
        <f t="shared" si="11"/>
        <v>0.24988986784140971</v>
      </c>
      <c r="L43" s="68">
        <f t="shared" si="11"/>
        <v>0.19252202643171806</v>
      </c>
      <c r="M43" s="68">
        <f t="shared" si="11"/>
        <v>0.39610132158590311</v>
      </c>
      <c r="N43" s="61" t="s">
        <v>52</v>
      </c>
      <c r="O43" s="61" t="s">
        <v>55</v>
      </c>
      <c r="P43" s="68">
        <f t="shared" si="2"/>
        <v>0.83851321585903094</v>
      </c>
    </row>
    <row r="44" spans="1:16">
      <c r="A44" s="69">
        <v>4</v>
      </c>
      <c r="B44" s="61">
        <v>12.2875</v>
      </c>
      <c r="C44" s="61">
        <v>6.2700000000000006E-2</v>
      </c>
      <c r="D44" s="61">
        <v>0.40160000000000001</v>
      </c>
      <c r="E44" s="61">
        <v>9.2225999999999999</v>
      </c>
      <c r="F44" s="61">
        <v>13.62</v>
      </c>
      <c r="G44" s="61">
        <f t="shared" si="9"/>
        <v>4.54</v>
      </c>
      <c r="H44" s="61">
        <f t="shared" si="10"/>
        <v>9.08</v>
      </c>
      <c r="I44" s="61">
        <v>13.62</v>
      </c>
      <c r="J44" s="68">
        <f t="shared" si="11"/>
        <v>0.90216593245227605</v>
      </c>
      <c r="K44" s="68">
        <f t="shared" si="11"/>
        <v>1.3810572687224671E-2</v>
      </c>
      <c r="L44" s="68">
        <f t="shared" si="11"/>
        <v>4.4229074889867839E-2</v>
      </c>
      <c r="M44" s="68">
        <f t="shared" si="11"/>
        <v>0.677136563876652</v>
      </c>
      <c r="N44" s="61" t="s">
        <v>52</v>
      </c>
      <c r="O44" s="61" t="s">
        <v>55</v>
      </c>
      <c r="P44" s="68">
        <f t="shared" si="2"/>
        <v>0.73517621145374457</v>
      </c>
    </row>
    <row r="45" spans="1:16">
      <c r="A45" s="69">
        <v>4</v>
      </c>
      <c r="B45" s="61">
        <v>16.869299999999999</v>
      </c>
      <c r="C45" s="61">
        <v>0.22090000000000001</v>
      </c>
      <c r="D45" s="61">
        <v>2.4868999999999999</v>
      </c>
      <c r="E45" s="61">
        <v>6.7473000000000001</v>
      </c>
      <c r="F45" s="61">
        <v>13.62</v>
      </c>
      <c r="G45" s="61">
        <f t="shared" si="9"/>
        <v>4.54</v>
      </c>
      <c r="H45" s="61">
        <f t="shared" si="10"/>
        <v>9.08</v>
      </c>
      <c r="I45" s="61">
        <v>13.62</v>
      </c>
      <c r="J45" s="68">
        <f t="shared" si="11"/>
        <v>1.2385682819383259</v>
      </c>
      <c r="K45" s="68">
        <f t="shared" si="11"/>
        <v>4.8656387665198239E-2</v>
      </c>
      <c r="L45" s="68">
        <f t="shared" si="11"/>
        <v>0.27388766519823787</v>
      </c>
      <c r="M45" s="68">
        <f t="shared" si="11"/>
        <v>0.49539647577092516</v>
      </c>
      <c r="N45" s="61" t="s">
        <v>52</v>
      </c>
      <c r="O45" s="61" t="s">
        <v>55</v>
      </c>
      <c r="P45" s="68">
        <f t="shared" si="2"/>
        <v>0.81794052863436129</v>
      </c>
    </row>
    <row r="46" spans="1:16">
      <c r="A46" s="69">
        <v>8</v>
      </c>
      <c r="B46" s="61">
        <v>12.610099999999999</v>
      </c>
      <c r="C46" s="61">
        <v>9.1000000000000004E-3</v>
      </c>
      <c r="D46" s="61">
        <v>2.3699999999999999E-2</v>
      </c>
      <c r="E46" s="61">
        <v>11.3714</v>
      </c>
      <c r="F46" s="61">
        <v>13.62</v>
      </c>
      <c r="G46" s="61">
        <f t="shared" si="9"/>
        <v>4.54</v>
      </c>
      <c r="H46" s="61">
        <f t="shared" si="10"/>
        <v>9.08</v>
      </c>
      <c r="I46" s="61">
        <v>13.62</v>
      </c>
      <c r="J46" s="68">
        <f t="shared" si="11"/>
        <v>0.92585168869309842</v>
      </c>
      <c r="K46" s="68">
        <f t="shared" si="11"/>
        <v>2.0044052863436124E-3</v>
      </c>
      <c r="L46" s="68">
        <f t="shared" si="11"/>
        <v>2.6101321585903082E-3</v>
      </c>
      <c r="M46" s="68">
        <f t="shared" si="11"/>
        <v>0.83490455212922177</v>
      </c>
      <c r="N46" s="61" t="s">
        <v>52</v>
      </c>
      <c r="O46" s="61" t="s">
        <v>55</v>
      </c>
      <c r="P46" s="68">
        <f t="shared" si="2"/>
        <v>0.83951908957415566</v>
      </c>
    </row>
    <row r="47" spans="1:16">
      <c r="A47" s="69">
        <v>8</v>
      </c>
      <c r="B47" s="61">
        <v>11.156700000000001</v>
      </c>
      <c r="C47" s="61">
        <v>0</v>
      </c>
      <c r="D47" s="61">
        <v>4.9700000000000001E-2</v>
      </c>
      <c r="E47" s="61">
        <v>10.858499999999999</v>
      </c>
      <c r="F47" s="61">
        <v>13.62</v>
      </c>
      <c r="G47" s="61">
        <f t="shared" si="9"/>
        <v>4.54</v>
      </c>
      <c r="H47" s="61">
        <f t="shared" si="10"/>
        <v>9.08</v>
      </c>
      <c r="I47" s="61">
        <v>13.62</v>
      </c>
      <c r="J47" s="68">
        <f t="shared" si="11"/>
        <v>0.81914096916299572</v>
      </c>
      <c r="K47" s="68">
        <f t="shared" si="11"/>
        <v>0</v>
      </c>
      <c r="L47" s="68">
        <f t="shared" si="11"/>
        <v>5.4735682819383258E-3</v>
      </c>
      <c r="M47" s="68">
        <f t="shared" si="11"/>
        <v>0.79724669603524234</v>
      </c>
      <c r="N47" s="61" t="s">
        <v>52</v>
      </c>
      <c r="O47" s="61" t="s">
        <v>55</v>
      </c>
      <c r="P47" s="68">
        <f t="shared" si="2"/>
        <v>0.80272026431718069</v>
      </c>
    </row>
    <row r="48" spans="1:16">
      <c r="A48" s="69">
        <v>16</v>
      </c>
      <c r="B48" s="61">
        <v>10.7182</v>
      </c>
      <c r="C48" s="61">
        <v>0.1043</v>
      </c>
      <c r="D48" s="61">
        <v>0.1028</v>
      </c>
      <c r="E48" s="61">
        <v>8.3013999999999992</v>
      </c>
      <c r="F48" s="61">
        <v>13.62</v>
      </c>
      <c r="G48" s="61">
        <f t="shared" si="9"/>
        <v>4.54</v>
      </c>
      <c r="H48" s="61">
        <f t="shared" si="10"/>
        <v>9.08</v>
      </c>
      <c r="I48" s="61">
        <v>13.62</v>
      </c>
      <c r="J48" s="68">
        <f t="shared" si="11"/>
        <v>0.78694566813509548</v>
      </c>
      <c r="K48" s="68">
        <f t="shared" si="11"/>
        <v>2.2973568281938327E-2</v>
      </c>
      <c r="L48" s="68">
        <f t="shared" si="11"/>
        <v>1.13215859030837E-2</v>
      </c>
      <c r="M48" s="68">
        <f t="shared" si="11"/>
        <v>0.60950073421439055</v>
      </c>
      <c r="N48" s="61" t="s">
        <v>52</v>
      </c>
      <c r="O48" s="61" t="s">
        <v>55</v>
      </c>
      <c r="P48" s="68">
        <f t="shared" si="2"/>
        <v>0.6437958883994126</v>
      </c>
    </row>
    <row r="49" spans="1:16">
      <c r="A49" s="69">
        <v>16</v>
      </c>
      <c r="B49" s="61">
        <v>11.632400000000001</v>
      </c>
      <c r="C49" s="61">
        <v>0.1893</v>
      </c>
      <c r="D49" s="61">
        <v>6.2300000000000001E-2</v>
      </c>
      <c r="E49" s="61">
        <v>9.8923000000000005</v>
      </c>
      <c r="F49" s="61">
        <v>13.62</v>
      </c>
      <c r="G49" s="61">
        <f t="shared" si="9"/>
        <v>4.54</v>
      </c>
      <c r="H49" s="61">
        <f t="shared" si="10"/>
        <v>9.08</v>
      </c>
      <c r="I49" s="61">
        <v>13.62</v>
      </c>
      <c r="J49" s="68">
        <f t="shared" si="11"/>
        <v>0.85406754772393545</v>
      </c>
      <c r="K49" s="68">
        <f t="shared" si="11"/>
        <v>4.1696035242290749E-2</v>
      </c>
      <c r="L49" s="68">
        <f t="shared" si="11"/>
        <v>6.8612334801762117E-3</v>
      </c>
      <c r="M49" s="68">
        <f t="shared" si="11"/>
        <v>0.72630690161527178</v>
      </c>
      <c r="N49" s="61" t="s">
        <v>52</v>
      </c>
      <c r="O49" s="61" t="s">
        <v>55</v>
      </c>
      <c r="P49" s="68">
        <f t="shared" si="2"/>
        <v>0.7748641703377388</v>
      </c>
    </row>
    <row r="50" spans="1:16">
      <c r="A50" s="69">
        <v>0</v>
      </c>
      <c r="F50" s="61">
        <v>9.75</v>
      </c>
      <c r="G50" s="61">
        <f t="shared" si="10"/>
        <v>5.7777777777777777</v>
      </c>
      <c r="H50" s="61">
        <f t="shared" si="10"/>
        <v>8.6666666666666661</v>
      </c>
      <c r="I50" s="61">
        <v>13</v>
      </c>
      <c r="J50" s="68">
        <v>3.2</v>
      </c>
      <c r="K50" s="68">
        <v>0</v>
      </c>
      <c r="L50" s="68">
        <v>0</v>
      </c>
      <c r="M50" s="68">
        <v>0</v>
      </c>
      <c r="N50" s="61" t="s">
        <v>23</v>
      </c>
      <c r="O50" s="61" t="s">
        <v>56</v>
      </c>
      <c r="P50" s="68">
        <f t="shared" si="2"/>
        <v>0</v>
      </c>
    </row>
    <row r="51" spans="1:16">
      <c r="A51" s="69">
        <v>0</v>
      </c>
      <c r="F51" s="61">
        <v>9.75</v>
      </c>
      <c r="G51" s="61">
        <f t="shared" si="10"/>
        <v>5.7777777777777777</v>
      </c>
      <c r="H51" s="61">
        <f t="shared" si="10"/>
        <v>8.6666666666666661</v>
      </c>
      <c r="I51" s="61">
        <v>13</v>
      </c>
      <c r="J51" s="68">
        <v>3.2</v>
      </c>
      <c r="K51" s="68">
        <v>0</v>
      </c>
      <c r="L51" s="68">
        <v>0</v>
      </c>
      <c r="M51" s="68">
        <v>0</v>
      </c>
      <c r="N51" s="61" t="s">
        <v>23</v>
      </c>
      <c r="O51" s="61" t="s">
        <v>56</v>
      </c>
      <c r="P51" s="68">
        <f t="shared" si="2"/>
        <v>0</v>
      </c>
    </row>
    <row r="52" spans="1:16">
      <c r="A52" s="69">
        <v>0.16</v>
      </c>
      <c r="B52" s="61">
        <v>33.9726</v>
      </c>
      <c r="C52" s="61">
        <v>0.76539999999999997</v>
      </c>
      <c r="D52" s="61">
        <v>0.3377</v>
      </c>
      <c r="E52" s="61">
        <v>0.19420000000000001</v>
      </c>
      <c r="F52" s="61">
        <v>9.75</v>
      </c>
      <c r="G52" s="61">
        <f t="shared" si="10"/>
        <v>5.7777777777777777</v>
      </c>
      <c r="H52" s="61">
        <f t="shared" si="10"/>
        <v>8.6666666666666661</v>
      </c>
      <c r="I52" s="61">
        <v>13</v>
      </c>
      <c r="J52" s="68">
        <f>B52/F52</f>
        <v>3.4843692307692309</v>
      </c>
      <c r="K52" s="68">
        <f>C52/G52</f>
        <v>0.13247307692307692</v>
      </c>
      <c r="L52" s="68">
        <f>D52/H52</f>
        <v>3.8965384615384617E-2</v>
      </c>
      <c r="M52" s="68">
        <f>E52/I52</f>
        <v>1.4938461538461539E-2</v>
      </c>
      <c r="N52" s="61" t="s">
        <v>23</v>
      </c>
      <c r="O52" s="61" t="s">
        <v>56</v>
      </c>
      <c r="P52" s="68">
        <f t="shared" si="2"/>
        <v>0.18637692307692308</v>
      </c>
    </row>
    <row r="53" spans="1:16">
      <c r="A53" s="69">
        <v>0.16</v>
      </c>
      <c r="B53" s="61">
        <v>32.185099999999998</v>
      </c>
      <c r="C53" s="61">
        <v>0.70199999999999996</v>
      </c>
      <c r="D53" s="61">
        <v>1.3587</v>
      </c>
      <c r="E53" s="61">
        <v>1.0311999999999999</v>
      </c>
      <c r="F53" s="61">
        <v>9.75</v>
      </c>
      <c r="G53" s="61">
        <f t="shared" ref="G53:H65" si="12">(H53/3)*2</f>
        <v>5.7777777777777777</v>
      </c>
      <c r="H53" s="61">
        <f t="shared" si="12"/>
        <v>8.6666666666666661</v>
      </c>
      <c r="I53" s="61">
        <v>13</v>
      </c>
      <c r="J53" s="68">
        <f t="shared" ref="J53:M65" si="13">B53/F53</f>
        <v>3.3010358974358973</v>
      </c>
      <c r="K53" s="68">
        <f t="shared" si="13"/>
        <v>0.1215</v>
      </c>
      <c r="L53" s="68">
        <f t="shared" si="13"/>
        <v>0.15677307692307693</v>
      </c>
      <c r="M53" s="68">
        <f t="shared" si="13"/>
        <v>7.9323076923076913E-2</v>
      </c>
      <c r="N53" s="61" t="s">
        <v>23</v>
      </c>
      <c r="O53" s="61" t="s">
        <v>56</v>
      </c>
      <c r="P53" s="68">
        <f t="shared" si="2"/>
        <v>0.35759615384615384</v>
      </c>
    </row>
    <row r="54" spans="1:16">
      <c r="A54" s="69">
        <v>0.5</v>
      </c>
      <c r="B54" s="61">
        <v>31.454799999999999</v>
      </c>
      <c r="C54" s="61">
        <v>0.66039999999999999</v>
      </c>
      <c r="D54" s="61">
        <v>0.97060000000000002</v>
      </c>
      <c r="E54" s="61">
        <v>1.0844</v>
      </c>
      <c r="F54" s="61">
        <v>9.75</v>
      </c>
      <c r="G54" s="61">
        <f t="shared" si="12"/>
        <v>5.7777777777777777</v>
      </c>
      <c r="H54" s="61">
        <f t="shared" si="12"/>
        <v>8.6666666666666661</v>
      </c>
      <c r="I54" s="61">
        <v>13</v>
      </c>
      <c r="J54" s="68">
        <f t="shared" si="13"/>
        <v>3.2261333333333333</v>
      </c>
      <c r="K54" s="68">
        <f t="shared" si="13"/>
        <v>0.1143</v>
      </c>
      <c r="L54" s="68">
        <f t="shared" si="13"/>
        <v>0.1119923076923077</v>
      </c>
      <c r="M54" s="68">
        <f t="shared" si="13"/>
        <v>8.3415384615384613E-2</v>
      </c>
      <c r="N54" s="61" t="s">
        <v>23</v>
      </c>
      <c r="O54" s="61" t="s">
        <v>56</v>
      </c>
      <c r="P54" s="68">
        <f t="shared" si="2"/>
        <v>0.30970769230769229</v>
      </c>
    </row>
    <row r="55" spans="1:16">
      <c r="A55" s="69">
        <v>0.5</v>
      </c>
      <c r="B55" s="61">
        <v>29.348600000000001</v>
      </c>
      <c r="C55" s="61">
        <v>0.62870000000000004</v>
      </c>
      <c r="D55" s="61">
        <v>1.6388</v>
      </c>
      <c r="E55" s="61">
        <v>1.9397</v>
      </c>
      <c r="F55" s="61">
        <v>9.75</v>
      </c>
      <c r="G55" s="61">
        <f t="shared" si="12"/>
        <v>5.7777777777777777</v>
      </c>
      <c r="H55" s="61">
        <f t="shared" si="12"/>
        <v>8.6666666666666661</v>
      </c>
      <c r="I55" s="61">
        <v>13</v>
      </c>
      <c r="J55" s="68">
        <f t="shared" si="13"/>
        <v>3.0101128205128207</v>
      </c>
      <c r="K55" s="68">
        <f t="shared" si="13"/>
        <v>0.10881346153846155</v>
      </c>
      <c r="L55" s="68">
        <f t="shared" si="13"/>
        <v>0.1890923076923077</v>
      </c>
      <c r="M55" s="68">
        <f t="shared" si="13"/>
        <v>0.14920769230769232</v>
      </c>
      <c r="N55" s="61" t="s">
        <v>23</v>
      </c>
      <c r="O55" s="61" t="s">
        <v>56</v>
      </c>
      <c r="P55" s="68">
        <f t="shared" si="2"/>
        <v>0.4471134615384616</v>
      </c>
    </row>
    <row r="56" spans="1:16">
      <c r="A56" s="69">
        <v>1</v>
      </c>
      <c r="B56" s="61">
        <v>23.891100000000002</v>
      </c>
      <c r="C56" s="61">
        <v>0.55230000000000001</v>
      </c>
      <c r="D56" s="61">
        <v>1.448</v>
      </c>
      <c r="E56" s="61">
        <v>2.7795999999999998</v>
      </c>
      <c r="F56" s="61">
        <v>9.75</v>
      </c>
      <c r="G56" s="61">
        <f t="shared" si="12"/>
        <v>5.7777777777777777</v>
      </c>
      <c r="H56" s="61">
        <f t="shared" si="12"/>
        <v>8.6666666666666661</v>
      </c>
      <c r="I56" s="61">
        <v>13</v>
      </c>
      <c r="J56" s="68">
        <f t="shared" si="13"/>
        <v>2.4503692307692311</v>
      </c>
      <c r="K56" s="68">
        <f t="shared" si="13"/>
        <v>9.5590384615384619E-2</v>
      </c>
      <c r="L56" s="68">
        <f t="shared" si="13"/>
        <v>0.1670769230769231</v>
      </c>
      <c r="M56" s="68">
        <f t="shared" si="13"/>
        <v>0.2138153846153846</v>
      </c>
      <c r="N56" s="61" t="s">
        <v>23</v>
      </c>
      <c r="O56" s="61" t="s">
        <v>56</v>
      </c>
      <c r="P56" s="68">
        <f t="shared" si="2"/>
        <v>0.47648269230769236</v>
      </c>
    </row>
    <row r="57" spans="1:16">
      <c r="A57" s="69">
        <v>1</v>
      </c>
      <c r="B57" s="61">
        <v>19.535</v>
      </c>
      <c r="C57" s="61">
        <v>0.06</v>
      </c>
      <c r="D57" s="61">
        <v>2.6091000000000002</v>
      </c>
      <c r="E57" s="61">
        <v>4.3940000000000001</v>
      </c>
      <c r="F57" s="61">
        <v>9.75</v>
      </c>
      <c r="G57" s="61">
        <f t="shared" si="12"/>
        <v>5.7777777777777777</v>
      </c>
      <c r="H57" s="61">
        <f t="shared" si="12"/>
        <v>8.6666666666666661</v>
      </c>
      <c r="I57" s="61">
        <v>13</v>
      </c>
      <c r="J57" s="68">
        <f t="shared" si="13"/>
        <v>2.0035897435897434</v>
      </c>
      <c r="K57" s="68">
        <f t="shared" si="13"/>
        <v>1.0384615384615384E-2</v>
      </c>
      <c r="L57" s="68">
        <f t="shared" si="13"/>
        <v>0.30105000000000004</v>
      </c>
      <c r="M57" s="68">
        <f t="shared" si="13"/>
        <v>0.33800000000000002</v>
      </c>
      <c r="N57" s="61" t="s">
        <v>23</v>
      </c>
      <c r="O57" s="61" t="s">
        <v>56</v>
      </c>
      <c r="P57" s="68">
        <f t="shared" si="2"/>
        <v>0.64943461538461544</v>
      </c>
    </row>
    <row r="58" spans="1:16">
      <c r="A58" s="69">
        <v>2</v>
      </c>
      <c r="B58" s="61">
        <v>20.235800000000001</v>
      </c>
      <c r="C58" s="61">
        <v>0.34599999999999997</v>
      </c>
      <c r="D58" s="61">
        <v>1.7967</v>
      </c>
      <c r="E58" s="61">
        <v>4.8163999999999998</v>
      </c>
      <c r="F58" s="61">
        <v>9.75</v>
      </c>
      <c r="G58" s="61">
        <f t="shared" si="12"/>
        <v>5.7777777777777777</v>
      </c>
      <c r="H58" s="61">
        <f t="shared" si="12"/>
        <v>8.6666666666666661</v>
      </c>
      <c r="I58" s="61">
        <v>13</v>
      </c>
      <c r="J58" s="68">
        <f t="shared" si="13"/>
        <v>2.0754666666666668</v>
      </c>
      <c r="K58" s="68">
        <f t="shared" si="13"/>
        <v>5.9884615384615383E-2</v>
      </c>
      <c r="L58" s="68">
        <f t="shared" si="13"/>
        <v>0.20731153846153846</v>
      </c>
      <c r="M58" s="68">
        <f t="shared" si="13"/>
        <v>0.37049230769230768</v>
      </c>
      <c r="N58" s="61" t="s">
        <v>23</v>
      </c>
      <c r="O58" s="61" t="s">
        <v>56</v>
      </c>
      <c r="P58" s="68">
        <f t="shared" si="2"/>
        <v>0.63768846153846148</v>
      </c>
    </row>
    <row r="59" spans="1:16">
      <c r="A59" s="69">
        <v>2</v>
      </c>
      <c r="B59" s="61">
        <v>11.519399999999999</v>
      </c>
      <c r="C59" s="61">
        <v>7.2099999999999997E-2</v>
      </c>
      <c r="D59" s="61">
        <v>2.2603</v>
      </c>
      <c r="E59" s="61">
        <v>10.632400000000001</v>
      </c>
      <c r="F59" s="61">
        <v>9.75</v>
      </c>
      <c r="G59" s="61">
        <f t="shared" si="12"/>
        <v>5.7777777777777777</v>
      </c>
      <c r="H59" s="61">
        <f t="shared" si="12"/>
        <v>8.6666666666666661</v>
      </c>
      <c r="I59" s="61">
        <v>13</v>
      </c>
      <c r="J59" s="68">
        <f t="shared" si="13"/>
        <v>1.1814769230769231</v>
      </c>
      <c r="K59" s="68">
        <f t="shared" si="13"/>
        <v>1.2478846153846153E-2</v>
      </c>
      <c r="L59" s="68">
        <f t="shared" si="13"/>
        <v>0.26080384615384616</v>
      </c>
      <c r="M59" s="68">
        <f t="shared" si="13"/>
        <v>0.81787692307692317</v>
      </c>
      <c r="N59" s="61" t="s">
        <v>23</v>
      </c>
      <c r="O59" s="61" t="s">
        <v>56</v>
      </c>
      <c r="P59" s="68">
        <f t="shared" si="2"/>
        <v>1.0911596153846155</v>
      </c>
    </row>
    <row r="60" spans="1:16">
      <c r="A60" s="69">
        <v>4</v>
      </c>
      <c r="B60" s="61">
        <v>11.542400000000001</v>
      </c>
      <c r="C60" s="61">
        <v>3.8300000000000001E-2</v>
      </c>
      <c r="D60" s="61">
        <v>1.4736</v>
      </c>
      <c r="E60" s="61">
        <v>9.1132000000000009</v>
      </c>
      <c r="F60" s="61">
        <v>9.75</v>
      </c>
      <c r="G60" s="61">
        <f t="shared" si="12"/>
        <v>5.7777777777777777</v>
      </c>
      <c r="H60" s="61">
        <f t="shared" si="12"/>
        <v>8.6666666666666661</v>
      </c>
      <c r="I60" s="61">
        <v>13</v>
      </c>
      <c r="J60" s="68">
        <f t="shared" si="13"/>
        <v>1.1838358974358976</v>
      </c>
      <c r="K60" s="68">
        <f t="shared" si="13"/>
        <v>6.6288461538461544E-3</v>
      </c>
      <c r="L60" s="68">
        <f t="shared" si="13"/>
        <v>0.17003076923076924</v>
      </c>
      <c r="M60" s="68">
        <f t="shared" si="13"/>
        <v>0.70101538461538471</v>
      </c>
      <c r="N60" s="61" t="s">
        <v>23</v>
      </c>
      <c r="O60" s="61" t="s">
        <v>56</v>
      </c>
      <c r="P60" s="68">
        <f t="shared" si="2"/>
        <v>0.87767500000000009</v>
      </c>
    </row>
    <row r="61" spans="1:16">
      <c r="A61" s="69">
        <v>4</v>
      </c>
      <c r="B61" s="61">
        <v>8.7789999999999999</v>
      </c>
      <c r="C61" s="61">
        <v>1.9599999999999999E-2</v>
      </c>
      <c r="D61" s="61">
        <v>0.21890000000000001</v>
      </c>
      <c r="E61" s="61">
        <v>12.5966</v>
      </c>
      <c r="F61" s="61">
        <v>9.75</v>
      </c>
      <c r="G61" s="61">
        <f t="shared" si="12"/>
        <v>5.7777777777777777</v>
      </c>
      <c r="H61" s="61">
        <f t="shared" si="12"/>
        <v>8.6666666666666661</v>
      </c>
      <c r="I61" s="61">
        <v>13</v>
      </c>
      <c r="J61" s="68">
        <f t="shared" si="13"/>
        <v>0.9004102564102564</v>
      </c>
      <c r="K61" s="68">
        <f t="shared" si="13"/>
        <v>3.3923076923076923E-3</v>
      </c>
      <c r="L61" s="68">
        <f t="shared" si="13"/>
        <v>2.5257692307692311E-2</v>
      </c>
      <c r="M61" s="68">
        <f t="shared" si="13"/>
        <v>0.9689692307692308</v>
      </c>
      <c r="N61" s="61" t="s">
        <v>23</v>
      </c>
      <c r="O61" s="61" t="s">
        <v>56</v>
      </c>
      <c r="P61" s="68">
        <f t="shared" si="2"/>
        <v>0.99761923076923076</v>
      </c>
    </row>
    <row r="62" spans="1:16">
      <c r="A62" s="69">
        <v>8</v>
      </c>
      <c r="B62" s="61">
        <v>7.6868999999999996</v>
      </c>
      <c r="C62" s="61">
        <v>6.7199999999999996E-2</v>
      </c>
      <c r="D62" s="61">
        <v>0.20910000000000001</v>
      </c>
      <c r="E62" s="61">
        <v>10.509</v>
      </c>
      <c r="F62" s="61">
        <v>9.75</v>
      </c>
      <c r="G62" s="61">
        <f t="shared" si="12"/>
        <v>5.7777777777777777</v>
      </c>
      <c r="H62" s="61">
        <f t="shared" si="12"/>
        <v>8.6666666666666661</v>
      </c>
      <c r="I62" s="61">
        <v>13</v>
      </c>
      <c r="J62" s="68">
        <f t="shared" si="13"/>
        <v>0.78839999999999999</v>
      </c>
      <c r="K62" s="68">
        <f t="shared" si="13"/>
        <v>1.1630769230769231E-2</v>
      </c>
      <c r="L62" s="68">
        <f t="shared" si="13"/>
        <v>2.4126923076923081E-2</v>
      </c>
      <c r="M62" s="68">
        <f t="shared" si="13"/>
        <v>0.80838461538461537</v>
      </c>
      <c r="N62" s="61" t="s">
        <v>23</v>
      </c>
      <c r="O62" s="61" t="s">
        <v>56</v>
      </c>
      <c r="P62" s="68">
        <f t="shared" si="2"/>
        <v>0.84414230769230769</v>
      </c>
    </row>
    <row r="63" spans="1:16">
      <c r="A63" s="69">
        <v>8</v>
      </c>
      <c r="B63" s="61">
        <v>8.0030000000000001</v>
      </c>
      <c r="C63" s="61">
        <v>2.4799999999999999E-2</v>
      </c>
      <c r="D63" s="61">
        <v>0.13750000000000001</v>
      </c>
      <c r="E63" s="61">
        <v>10.88</v>
      </c>
      <c r="F63" s="61">
        <v>9.75</v>
      </c>
      <c r="G63" s="61">
        <f t="shared" si="12"/>
        <v>5.7777777777777777</v>
      </c>
      <c r="H63" s="61">
        <f t="shared" si="12"/>
        <v>8.6666666666666661</v>
      </c>
      <c r="I63" s="61">
        <v>13</v>
      </c>
      <c r="J63" s="68">
        <f t="shared" si="13"/>
        <v>0.82082051282051283</v>
      </c>
      <c r="K63" s="68">
        <f t="shared" si="13"/>
        <v>4.2923076923076925E-3</v>
      </c>
      <c r="L63" s="68">
        <f t="shared" si="13"/>
        <v>1.5865384615384618E-2</v>
      </c>
      <c r="M63" s="68">
        <f t="shared" si="13"/>
        <v>0.83692307692307699</v>
      </c>
      <c r="N63" s="61" t="s">
        <v>23</v>
      </c>
      <c r="O63" s="61" t="s">
        <v>56</v>
      </c>
      <c r="P63" s="68">
        <f t="shared" si="2"/>
        <v>0.85708076923076926</v>
      </c>
    </row>
    <row r="64" spans="1:16">
      <c r="A64" s="69">
        <v>16</v>
      </c>
      <c r="B64" s="61">
        <v>8.7119</v>
      </c>
      <c r="C64" s="61">
        <v>7.7999999999999996E-3</v>
      </c>
      <c r="D64" s="61">
        <v>0</v>
      </c>
      <c r="E64" s="61">
        <v>9.8411000000000008</v>
      </c>
      <c r="F64" s="61">
        <v>9.75</v>
      </c>
      <c r="G64" s="61">
        <f t="shared" si="12"/>
        <v>5.7777777777777777</v>
      </c>
      <c r="H64" s="61">
        <f t="shared" si="12"/>
        <v>8.6666666666666661</v>
      </c>
      <c r="I64" s="61">
        <v>13</v>
      </c>
      <c r="J64" s="68">
        <f t="shared" si="13"/>
        <v>0.89352820512820508</v>
      </c>
      <c r="K64" s="68">
        <f t="shared" si="13"/>
        <v>1.3499999999999999E-3</v>
      </c>
      <c r="L64" s="68">
        <f t="shared" si="13"/>
        <v>0</v>
      </c>
      <c r="M64" s="68">
        <f t="shared" si="13"/>
        <v>0.75700769230769238</v>
      </c>
      <c r="N64" s="61" t="s">
        <v>23</v>
      </c>
      <c r="O64" s="61" t="s">
        <v>56</v>
      </c>
      <c r="P64" s="68">
        <f t="shared" si="2"/>
        <v>0.75835769230769234</v>
      </c>
    </row>
    <row r="65" spans="1:16">
      <c r="A65" s="69">
        <v>16</v>
      </c>
      <c r="B65" s="61">
        <v>8.2913999999999994</v>
      </c>
      <c r="C65" s="61">
        <v>0</v>
      </c>
      <c r="D65" s="61">
        <v>0</v>
      </c>
      <c r="E65" s="61">
        <v>9.8335000000000008</v>
      </c>
      <c r="F65" s="61">
        <v>9.75</v>
      </c>
      <c r="G65" s="61">
        <f t="shared" si="12"/>
        <v>5.7777777777777777</v>
      </c>
      <c r="H65" s="61">
        <f t="shared" si="12"/>
        <v>8.6666666666666661</v>
      </c>
      <c r="I65" s="61">
        <v>13</v>
      </c>
      <c r="J65" s="68">
        <f t="shared" si="13"/>
        <v>0.85039999999999993</v>
      </c>
      <c r="K65" s="68">
        <f t="shared" si="13"/>
        <v>0</v>
      </c>
      <c r="L65" s="68">
        <f t="shared" si="13"/>
        <v>0</v>
      </c>
      <c r="M65" s="68">
        <f t="shared" si="13"/>
        <v>0.75642307692307698</v>
      </c>
      <c r="N65" s="61" t="s">
        <v>23</v>
      </c>
      <c r="O65" s="61" t="s">
        <v>56</v>
      </c>
      <c r="P65" s="68">
        <f t="shared" si="2"/>
        <v>0.75642307692307698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Soria Carrera</dc:creator>
  <cp:lastModifiedBy>Héctor Soria Carrera</cp:lastModifiedBy>
  <cp:lastPrinted>2024-02-29T12:53:50Z</cp:lastPrinted>
  <dcterms:created xsi:type="dcterms:W3CDTF">2023-08-21T06:46:45Z</dcterms:created>
  <dcterms:modified xsi:type="dcterms:W3CDTF">2025-06-13T12:56:42Z</dcterms:modified>
</cp:coreProperties>
</file>