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owa\iCloudDrive\Desktop\1. School\1. George Washington University\1. Semester\Fall 2021\DNSC 6306 Decision Model\Assignment\Assignment 2\"/>
    </mc:Choice>
  </mc:AlternateContent>
  <xr:revisionPtr revIDLastSave="0" documentId="8_{C2D7732B-66CA-4E83-9051-267246358F6C}" xr6:coauthVersionLast="46" xr6:coauthVersionMax="46" xr10:uidLastSave="{00000000-0000-0000-0000-000000000000}"/>
  <bookViews>
    <workbookView xWindow="-120" yWindow="-120" windowWidth="38640" windowHeight="21240" xr2:uid="{278C54AD-62B3-45E3-BCE0-9098AA558CEA}"/>
  </bookViews>
  <sheets>
    <sheet name="Part (A)" sheetId="2" r:id="rId1"/>
    <sheet name="Part (B,C)" sheetId="9" r:id="rId2"/>
    <sheet name="Part (D)" sheetId="12" r:id="rId3"/>
  </sheets>
  <definedNames>
    <definedName name="A" localSheetId="0">1</definedName>
    <definedName name="A" localSheetId="1">1</definedName>
    <definedName name="A" localSheetId="2">1</definedName>
    <definedName name="B" localSheetId="0">1</definedName>
    <definedName name="B" localSheetId="1">1</definedName>
    <definedName name="B" localSheetId="2">1</definedName>
    <definedName name="MinimizeCosts" localSheetId="0">FALSE</definedName>
    <definedName name="MinimizeCosts" localSheetId="1">FALSE</definedName>
    <definedName name="MinimizeCosts" localSheetId="2">FALSE</definedName>
    <definedName name="_xlnm.Print_Area" localSheetId="0">'Part (A)'!TreeDiagram</definedName>
    <definedName name="_xlnm.Print_Area" localSheetId="1">'Part (B,C)'!TreeDiagram</definedName>
    <definedName name="_xlnm.Print_Area" localSheetId="2">'Part (D)'!TreeDiagram</definedName>
    <definedName name="RT" localSheetId="2">'Part (D)'!$Y$10</definedName>
    <definedName name="RT">'Part (B,C)'!$Y$10</definedName>
    <definedName name="ScaledA" localSheetId="1">EXP(-Low/RT)/(EXP(-Low/RT)-EXP(-High/RT))</definedName>
    <definedName name="ScaledA" localSheetId="2">EXP(-Low/'Part (D)'!RT)/(EXP(-Low/'Part (D)'!RT)-EXP(-High/'Part (D)'!RT))</definedName>
    <definedName name="ScaledB" localSheetId="1">1/(EXP(-Low/RT)-EXP(-High/RT))</definedName>
    <definedName name="ScaledB" localSheetId="2">1/(EXP(-Low/'Part (D)'!RT)-EXP(-High/'Part (D)'!RT))</definedName>
    <definedName name="solver_adj" localSheetId="1" hidden="1">'Part (B,C)'!$Y$30</definedName>
    <definedName name="solver_adj" localSheetId="2" hidden="1">'Part (D)'!$Y$31</definedName>
    <definedName name="solver_cvg" localSheetId="1" hidden="1">0.0001</definedName>
    <definedName name="solver_cvg" localSheetId="2" hidden="1">0.0001</definedName>
    <definedName name="solver_drv" localSheetId="1" hidden="1">1</definedName>
    <definedName name="solver_drv" localSheetId="2" hidden="1">1</definedName>
    <definedName name="solver_eng" localSheetId="1" hidden="1">1</definedName>
    <definedName name="solver_eng" localSheetId="2" hidden="1">1</definedName>
    <definedName name="solver_est" localSheetId="1" hidden="1">1</definedName>
    <definedName name="solver_est" localSheetId="2" hidden="1">1</definedName>
    <definedName name="solver_itr" localSheetId="1" hidden="1">2147483647</definedName>
    <definedName name="solver_itr" localSheetId="2" hidden="1">2147483647</definedName>
    <definedName name="solver_lhs1" localSheetId="1" hidden="1">'Part (B,C)'!$X$29</definedName>
    <definedName name="solver_lhs1" localSheetId="2" hidden="1">'Part (D)'!$Y$31</definedName>
    <definedName name="solver_lhs2" localSheetId="1" hidden="1">'Part (B,C)'!$X$29</definedName>
    <definedName name="solver_lhs2" localSheetId="2" hidden="1">'Part (D)'!$Y$31</definedName>
    <definedName name="solver_mip" localSheetId="1" hidden="1">2147483647</definedName>
    <definedName name="solver_mip" localSheetId="2" hidden="1">2147483647</definedName>
    <definedName name="solver_mni" localSheetId="1" hidden="1">30</definedName>
    <definedName name="solver_mni" localSheetId="2" hidden="1">30</definedName>
    <definedName name="solver_mrt" localSheetId="1" hidden="1">0.075</definedName>
    <definedName name="solver_mrt" localSheetId="2" hidden="1">0.075</definedName>
    <definedName name="solver_msl" localSheetId="1" hidden="1">2</definedName>
    <definedName name="solver_msl" localSheetId="2" hidden="1">2</definedName>
    <definedName name="solver_neg" localSheetId="1" hidden="1">1</definedName>
    <definedName name="solver_neg" localSheetId="2" hidden="1">1</definedName>
    <definedName name="solver_nod" localSheetId="1" hidden="1">2147483647</definedName>
    <definedName name="solver_nod" localSheetId="2" hidden="1">2147483647</definedName>
    <definedName name="solver_num" localSheetId="1" hidden="1">2</definedName>
    <definedName name="solver_num" localSheetId="2" hidden="1">2</definedName>
    <definedName name="solver_nwt" localSheetId="1" hidden="1">1</definedName>
    <definedName name="solver_nwt" localSheetId="2" hidden="1">1</definedName>
    <definedName name="solver_opt" localSheetId="1" hidden="1">'Part (B,C)'!$E$17</definedName>
    <definedName name="solver_opt" localSheetId="2" hidden="1">'Part (D)'!$E$17</definedName>
    <definedName name="solver_pre" localSheetId="1" hidden="1">0.000001</definedName>
    <definedName name="solver_pre" localSheetId="2" hidden="1">0.000001</definedName>
    <definedName name="solver_rbv" localSheetId="1" hidden="1">1</definedName>
    <definedName name="solver_rbv" localSheetId="2" hidden="1">1</definedName>
    <definedName name="solver_rel1" localSheetId="1" hidden="1">1</definedName>
    <definedName name="solver_rel1" localSheetId="2" hidden="1">1</definedName>
    <definedName name="solver_rel2" localSheetId="1" hidden="1">3</definedName>
    <definedName name="solver_rel2" localSheetId="2" hidden="1">3</definedName>
    <definedName name="solver_rhs1" localSheetId="1" hidden="1">1</definedName>
    <definedName name="solver_rhs1" localSheetId="2" hidden="1">100%</definedName>
    <definedName name="solver_rhs2" localSheetId="1" hidden="1">0</definedName>
    <definedName name="solver_rhs2" localSheetId="2" hidden="1">0%</definedName>
    <definedName name="solver_rlx" localSheetId="1" hidden="1">2</definedName>
    <definedName name="solver_rlx" localSheetId="2" hidden="1">2</definedName>
    <definedName name="solver_rsd" localSheetId="1" hidden="1">0</definedName>
    <definedName name="solver_rsd" localSheetId="2" hidden="1">0</definedName>
    <definedName name="solver_scl" localSheetId="1" hidden="1">1</definedName>
    <definedName name="solver_scl" localSheetId="2" hidden="1">1</definedName>
    <definedName name="solver_sho" localSheetId="1" hidden="1">2</definedName>
    <definedName name="solver_sho" localSheetId="2" hidden="1">2</definedName>
    <definedName name="solver_ssz" localSheetId="1" hidden="1">100</definedName>
    <definedName name="solver_ssz" localSheetId="2" hidden="1">100</definedName>
    <definedName name="solver_tim" localSheetId="1" hidden="1">2147483647</definedName>
    <definedName name="solver_tim" localSheetId="2" hidden="1">2147483647</definedName>
    <definedName name="solver_tol" localSheetId="1" hidden="1">0.01</definedName>
    <definedName name="solver_tol" localSheetId="2" hidden="1">0.01</definedName>
    <definedName name="solver_typ" localSheetId="1" hidden="1">2</definedName>
    <definedName name="solver_typ" localSheetId="2" hidden="1">1</definedName>
    <definedName name="solver_val" localSheetId="1" hidden="1">0</definedName>
    <definedName name="solver_val" localSheetId="2" hidden="1">0</definedName>
    <definedName name="solver_ver" localSheetId="1" hidden="1">3</definedName>
    <definedName name="solver_ver" localSheetId="2" hidden="1">3</definedName>
    <definedName name="TreeData" localSheetId="0">'Part (A)'!$GH$1001:$GV$1014</definedName>
    <definedName name="TreeData" localSheetId="1">'Part (B,C)'!$GH$1001:$GV$1014</definedName>
    <definedName name="TreeData" localSheetId="2">'Part (D)'!$GH$1001:$GV$1014</definedName>
    <definedName name="TreeDiagBase" localSheetId="0">'Part (A)'!$A$1</definedName>
    <definedName name="TreeDiagBase" localSheetId="1">'Part (B,C)'!$A$1</definedName>
    <definedName name="TreeDiagBase" localSheetId="2">'Part (D)'!$A$1</definedName>
    <definedName name="TreeDiagram" localSheetId="0">'Part (A)'!$A$1:$O$39</definedName>
    <definedName name="TreeDiagram" localSheetId="1">'Part (B,C)'!$A$1:$O$40</definedName>
    <definedName name="TreeDiagram" localSheetId="2">'Part (D)'!$A$1:$O$40</definedName>
    <definedName name="UseExpUtility" localSheetId="0">FALSE</definedName>
    <definedName name="UseExpUtility" localSheetId="1">TRUE</definedName>
    <definedName name="UseExpUtility" localSheetId="2">TRUE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4" i="12" l="1"/>
  <c r="O13" i="12" s="1"/>
  <c r="I14" i="12" s="1"/>
  <c r="I15" i="12" s="1"/>
  <c r="Y32" i="12"/>
  <c r="H19" i="12" s="1"/>
  <c r="O18" i="12" s="1"/>
  <c r="I19" i="12" s="1"/>
  <c r="I20" i="12" s="1"/>
  <c r="L39" i="12"/>
  <c r="O38" i="12"/>
  <c r="M39" i="12" s="1"/>
  <c r="M40" i="12" s="1"/>
  <c r="L34" i="12"/>
  <c r="O33" i="12" s="1"/>
  <c r="M34" i="12" s="1"/>
  <c r="M35" i="12" s="1"/>
  <c r="L29" i="12"/>
  <c r="O28" i="12"/>
  <c r="M29" i="12" s="1"/>
  <c r="M30" i="12" s="1"/>
  <c r="L24" i="12"/>
  <c r="Y23" i="12"/>
  <c r="O23" i="12"/>
  <c r="M24" i="12" s="1"/>
  <c r="M25" i="12" s="1"/>
  <c r="H9" i="12"/>
  <c r="O8" i="12" s="1"/>
  <c r="I9" i="12" s="1"/>
  <c r="I10" i="12" s="1"/>
  <c r="H4" i="12"/>
  <c r="O3" i="12"/>
  <c r="I4" i="12" s="1"/>
  <c r="I5" i="12" s="1"/>
  <c r="I15" i="9"/>
  <c r="I37" i="12" l="1"/>
  <c r="I36" i="12" s="1"/>
  <c r="I27" i="12"/>
  <c r="I26" i="12" s="1"/>
  <c r="E32" i="12"/>
  <c r="E31" i="12" s="1"/>
  <c r="E17" i="12"/>
  <c r="E7" i="12"/>
  <c r="E16" i="12" l="1"/>
  <c r="Y30" i="12"/>
  <c r="Y21" i="12"/>
  <c r="E6" i="12"/>
  <c r="Y22" i="12" l="1"/>
  <c r="Y24" i="12" s="1"/>
  <c r="A18" i="12"/>
  <c r="A19" i="12" l="1"/>
  <c r="B17" i="12"/>
  <c r="H19" i="2" l="1"/>
  <c r="Y23" i="9"/>
  <c r="O18" i="9"/>
  <c r="I19" i="9" s="1"/>
  <c r="I20" i="9" s="1"/>
  <c r="O13" i="9"/>
  <c r="I14" i="9" s="1"/>
  <c r="L39" i="9"/>
  <c r="O38" i="9" s="1"/>
  <c r="M39" i="9" s="1"/>
  <c r="M40" i="9" s="1"/>
  <c r="L34" i="9"/>
  <c r="O33" i="9" s="1"/>
  <c r="M34" i="9" s="1"/>
  <c r="M35" i="9" s="1"/>
  <c r="L29" i="9"/>
  <c r="O28" i="9" s="1"/>
  <c r="M29" i="9" s="1"/>
  <c r="M30" i="9" s="1"/>
  <c r="L24" i="9"/>
  <c r="O23" i="9" s="1"/>
  <c r="M24" i="9" s="1"/>
  <c r="M25" i="9" s="1"/>
  <c r="H9" i="9"/>
  <c r="O8" i="9" s="1"/>
  <c r="I9" i="9" s="1"/>
  <c r="I10" i="9" s="1"/>
  <c r="H4" i="9"/>
  <c r="O3" i="9" s="1"/>
  <c r="I4" i="9" s="1"/>
  <c r="I5" i="9" s="1"/>
  <c r="H14" i="2"/>
  <c r="I27" i="9" l="1"/>
  <c r="I37" i="9"/>
  <c r="I36" i="9" s="1"/>
  <c r="E7" i="9"/>
  <c r="E17" i="9"/>
  <c r="E16" i="9" s="1"/>
  <c r="E6" i="9" l="1"/>
  <c r="Y21" i="9"/>
  <c r="E32" i="9"/>
  <c r="E31" i="9" s="1"/>
  <c r="I26" i="9"/>
  <c r="A18" i="9" l="1"/>
  <c r="Y22" i="9"/>
  <c r="Y24" i="9" s="1"/>
  <c r="B17" i="9" l="1"/>
  <c r="A19" i="9"/>
  <c r="H4" i="2"/>
  <c r="O18" i="2" l="1"/>
  <c r="I19" i="2" s="1"/>
  <c r="L39" i="2" l="1"/>
  <c r="O38" i="2" s="1"/>
  <c r="M39" i="2" s="1"/>
  <c r="L34" i="2"/>
  <c r="O33" i="2" s="1"/>
  <c r="M34" i="2" s="1"/>
  <c r="I36" i="2" s="1"/>
  <c r="L29" i="2"/>
  <c r="O28" i="2" s="1"/>
  <c r="M29" i="2" s="1"/>
  <c r="L24" i="2"/>
  <c r="O23" i="2" s="1"/>
  <c r="M24" i="2" s="1"/>
  <c r="I26" i="2" s="1"/>
  <c r="H9" i="2"/>
  <c r="O8" i="2" s="1"/>
  <c r="I9" i="2" s="1"/>
  <c r="O3" i="2"/>
  <c r="I4" i="2" s="1"/>
  <c r="E31" i="2" l="1"/>
  <c r="E6" i="2"/>
  <c r="O13" i="2" l="1"/>
  <c r="I14" i="2" s="1"/>
  <c r="E16" i="2" s="1"/>
  <c r="A18" i="2" s="1"/>
  <c r="B17" i="2" s="1"/>
</calcChain>
</file>

<file path=xl/sharedStrings.xml><?xml version="1.0" encoding="utf-8"?>
<sst xmlns="http://schemas.openxmlformats.org/spreadsheetml/2006/main" count="207" uniqueCount="57">
  <si>
    <t>ID</t>
  </si>
  <si>
    <t>Name</t>
  </si>
  <si>
    <t>Value</t>
  </si>
  <si>
    <t>Prob</t>
  </si>
  <si>
    <t>TreePlan</t>
  </si>
  <si>
    <t>Pred</t>
  </si>
  <si>
    <t>Kind</t>
  </si>
  <si>
    <t>NS</t>
  </si>
  <si>
    <t>S1</t>
  </si>
  <si>
    <t>S2</t>
  </si>
  <si>
    <t>S3</t>
  </si>
  <si>
    <t>S4</t>
  </si>
  <si>
    <t>S5</t>
  </si>
  <si>
    <t>Row</t>
  </si>
  <si>
    <t>Col</t>
  </si>
  <si>
    <t>Mark</t>
  </si>
  <si>
    <t>D</t>
  </si>
  <si>
    <t>T</t>
  </si>
  <si>
    <t>TreePlan Student License</t>
  </si>
  <si>
    <t>For Education Only</t>
  </si>
  <si>
    <t>E</t>
  </si>
  <si>
    <t>Spot Market</t>
    <phoneticPr fontId="5" type="noConversion"/>
  </si>
  <si>
    <t>Large Crop</t>
    <phoneticPr fontId="5" type="noConversion"/>
  </si>
  <si>
    <t>Small Crop</t>
    <phoneticPr fontId="5" type="noConversion"/>
  </si>
  <si>
    <t>High</t>
    <phoneticPr fontId="5" type="noConversion"/>
  </si>
  <si>
    <t>Low</t>
    <phoneticPr fontId="5" type="noConversion"/>
  </si>
  <si>
    <t>$</t>
    <phoneticPr fontId="5" type="noConversion"/>
  </si>
  <si>
    <t>$/ton</t>
    <phoneticPr fontId="5" type="noConversion"/>
  </si>
  <si>
    <t>Forward</t>
    <phoneticPr fontId="5" type="noConversion"/>
  </si>
  <si>
    <t>tons</t>
    <phoneticPr fontId="5" type="noConversion"/>
  </si>
  <si>
    <t>According the TreePlan, The best alternative should be selling crops on Spot Market</t>
    <phoneticPr fontId="5" type="noConversion"/>
  </si>
  <si>
    <t>Risk Tolerance Coefficient</t>
    <phoneticPr fontId="5" type="noConversion"/>
  </si>
  <si>
    <t>Sell All Forward</t>
    <phoneticPr fontId="5" type="noConversion"/>
  </si>
  <si>
    <t>Question B</t>
    <phoneticPr fontId="5" type="noConversion"/>
  </si>
  <si>
    <t>Question C</t>
    <phoneticPr fontId="5" type="noConversion"/>
  </si>
  <si>
    <t>Half Forward &amp; Half Spot</t>
    <phoneticPr fontId="5" type="noConversion"/>
  </si>
  <si>
    <t>What is the lowest forward contract price acceptable to the farmer?</t>
    <phoneticPr fontId="5" type="noConversion"/>
  </si>
  <si>
    <t>Question D</t>
    <phoneticPr fontId="5" type="noConversion"/>
  </si>
  <si>
    <t>Still assuming a forward contract price of 150/ton, what percentage of the crop should the farmer sell forward?</t>
    <phoneticPr fontId="5" type="noConversion"/>
  </si>
  <si>
    <t>Based on this risk tolerance, what is the best alternative?</t>
    <phoneticPr fontId="5" type="noConversion"/>
  </si>
  <si>
    <t>All Forward EU Value</t>
    <phoneticPr fontId="5" type="noConversion"/>
  </si>
  <si>
    <t>Avg (Large + Small)</t>
    <phoneticPr fontId="5" type="noConversion"/>
  </si>
  <si>
    <t>The best alternative would be "Half Forward &amp; Half Spot". Because it has the highest expected utility</t>
    <phoneticPr fontId="5" type="noConversion"/>
  </si>
  <si>
    <t>All Forward CE Value</t>
    <phoneticPr fontId="5" type="noConversion"/>
  </si>
  <si>
    <t xml:space="preserve">The lowest Forward Contract price is </t>
    <phoneticPr fontId="5" type="noConversion"/>
  </si>
  <si>
    <t>Given Information</t>
    <phoneticPr fontId="5" type="noConversion"/>
  </si>
  <si>
    <t>Question A</t>
    <phoneticPr fontId="5" type="noConversion"/>
  </si>
  <si>
    <t>Object Value</t>
    <phoneticPr fontId="5" type="noConversion"/>
  </si>
  <si>
    <t>Decision Value</t>
    <phoneticPr fontId="5" type="noConversion"/>
  </si>
  <si>
    <t>Constraints Value</t>
    <phoneticPr fontId="5" type="noConversion"/>
  </si>
  <si>
    <t>To use Solver</t>
    <phoneticPr fontId="5" type="noConversion"/>
  </si>
  <si>
    <t>For Forward</t>
    <phoneticPr fontId="5" type="noConversion"/>
  </si>
  <si>
    <t>For Spot Market</t>
    <phoneticPr fontId="5" type="noConversion"/>
  </si>
  <si>
    <t>Can be bigger than 100%</t>
    <phoneticPr fontId="5" type="noConversion"/>
  </si>
  <si>
    <t>Can not be lower than 0%</t>
    <phoneticPr fontId="5" type="noConversion"/>
  </si>
  <si>
    <t>Can not be negative</t>
    <phoneticPr fontId="5" type="noConversion"/>
  </si>
  <si>
    <t>From the result of Solver, 50.5% for Forward and 49.5% for Spot Market would make most profit.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</si>
</sst>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85" formatCode="0.0"/>
    <numFmt numFmtId="186" formatCode="0.0_ "/>
    <numFmt numFmtId="203" formatCode="_-[$$-409]* #,##0.00_ ;_-[$$-409]* \-#,##0.00\ ;_-[$$-409]* &quot;-&quot;??_ ;_-@_ "/>
  </numFmts>
  <fonts count="8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8"/>
      <name val="Times New Roman"/>
      <family val="1"/>
    </font>
    <font>
      <sz val="11"/>
      <name val="Calibri"/>
      <family val="2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3" fillId="0" borderId="0"/>
  </cellStyleXfs>
  <cellXfs count="32">
    <xf numFmtId="0" fontId="0" fillId="0" borderId="0" xfId="0">
      <alignment vertical="center"/>
    </xf>
    <xf numFmtId="0" fontId="4" fillId="0" borderId="0" xfId="3" applyFont="1" applyProtection="1">
      <protection locked="0" hidden="1"/>
    </xf>
    <xf numFmtId="0" fontId="4" fillId="0" borderId="0" xfId="3" applyFont="1"/>
    <xf numFmtId="0" fontId="0" fillId="0" borderId="0" xfId="0" applyAlignment="1">
      <alignment horizontal="left" vertical="center"/>
    </xf>
    <xf numFmtId="0" fontId="6" fillId="0" borderId="0" xfId="0" applyFont="1">
      <alignment vertical="center"/>
    </xf>
    <xf numFmtId="0" fontId="6" fillId="0" borderId="0" xfId="0" applyFont="1" applyAlignment="1">
      <alignment horizontal="right" vertical="center"/>
    </xf>
    <xf numFmtId="3" fontId="0" fillId="0" borderId="0" xfId="0" applyNumberFormat="1">
      <alignment vertical="center"/>
    </xf>
    <xf numFmtId="41" fontId="0" fillId="0" borderId="0" xfId="1" applyFont="1">
      <alignment vertical="center"/>
    </xf>
    <xf numFmtId="185" fontId="0" fillId="0" borderId="0" xfId="0" applyNumberFormat="1">
      <alignment vertical="center"/>
    </xf>
    <xf numFmtId="41" fontId="0" fillId="0" borderId="0" xfId="0" applyNumberFormat="1" applyAlignment="1">
      <alignment horizontal="left" vertical="center"/>
    </xf>
    <xf numFmtId="41" fontId="0" fillId="0" borderId="0" xfId="0" applyNumberFormat="1">
      <alignment vertical="center"/>
    </xf>
    <xf numFmtId="186" fontId="0" fillId="0" borderId="0" xfId="0" applyNumberFormat="1">
      <alignment vertical="center"/>
    </xf>
    <xf numFmtId="203" fontId="0" fillId="0" borderId="0" xfId="0" applyNumberFormat="1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2" fillId="0" borderId="0" xfId="0" applyFont="1">
      <alignment vertical="center"/>
    </xf>
    <xf numFmtId="9" fontId="0" fillId="0" borderId="0" xfId="2" applyFont="1" applyFill="1">
      <alignment vertical="center"/>
    </xf>
    <xf numFmtId="0" fontId="0" fillId="3" borderId="0" xfId="0" applyFill="1">
      <alignment vertical="center"/>
    </xf>
    <xf numFmtId="10" fontId="0" fillId="2" borderId="0" xfId="2" applyNumberFormat="1" applyFont="1" applyFill="1">
      <alignment vertical="center"/>
    </xf>
    <xf numFmtId="0" fontId="7" fillId="0" borderId="0" xfId="0" applyFont="1">
      <alignment vertical="center"/>
    </xf>
    <xf numFmtId="0" fontId="6" fillId="0" borderId="0" xfId="0" applyFont="1" applyFill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3" fontId="0" fillId="0" borderId="7" xfId="0" applyNumberFormat="1" applyBorder="1">
      <alignment vertical="center"/>
    </xf>
    <xf numFmtId="203" fontId="0" fillId="0" borderId="7" xfId="0" applyNumberFormat="1" applyBorder="1">
      <alignment vertical="center"/>
    </xf>
    <xf numFmtId="0" fontId="0" fillId="0" borderId="8" xfId="0" applyBorder="1">
      <alignment vertical="center"/>
    </xf>
    <xf numFmtId="203" fontId="0" fillId="0" borderId="9" xfId="0" applyNumberFormat="1" applyBorder="1">
      <alignment vertical="center"/>
    </xf>
  </cellXfs>
  <cellStyles count="4">
    <cellStyle name="Comma [0]" xfId="1" builtinId="6"/>
    <cellStyle name="Normal" xfId="0" builtinId="0"/>
    <cellStyle name="Normal 3" xfId="3" xr:uid="{A7E7B12D-36D3-4AE9-BDE5-04E0DF81FC2D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4</xdr:row>
      <xdr:rowOff>0</xdr:rowOff>
    </xdr:from>
    <xdr:to>
      <xdr:col>5</xdr:col>
      <xdr:colOff>152400</xdr:colOff>
      <xdr:row>4</xdr:row>
      <xdr:rowOff>152400</xdr:rowOff>
    </xdr:to>
    <xdr:sp macro="" textlink="">
      <xdr:nvSpPr>
        <xdr:cNvPr id="2993" name="Circle 1">
          <a:extLst>
            <a:ext uri="{FF2B5EF4-FFF2-40B4-BE49-F238E27FC236}">
              <a16:creationId xmlns:a16="http://schemas.microsoft.com/office/drawing/2014/main" id="{6EB77FEC-ED9D-4780-A1D0-865D9F2A279B}"/>
            </a:ext>
          </a:extLst>
        </xdr:cNvPr>
        <xdr:cNvSpPr/>
      </xdr:nvSpPr>
      <xdr:spPr>
        <a:xfrm>
          <a:off x="2505075" y="838200"/>
          <a:ext cx="152400" cy="152400"/>
        </a:xfrm>
        <a:prstGeom prst="ellipse">
          <a:avLst/>
        </a:prstGeom>
        <a:solidFill>
          <a:srgbClr val="00FF0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0</xdr:colOff>
      <xdr:row>4</xdr:row>
      <xdr:rowOff>76200</xdr:rowOff>
    </xdr:from>
    <xdr:to>
      <xdr:col>5</xdr:col>
      <xdr:colOff>0</xdr:colOff>
      <xdr:row>4</xdr:row>
      <xdr:rowOff>76200</xdr:rowOff>
    </xdr:to>
    <xdr:sp macro="" textlink="">
      <xdr:nvSpPr>
        <xdr:cNvPr id="2994" name="Line 778">
          <a:extLst>
            <a:ext uri="{FF2B5EF4-FFF2-40B4-BE49-F238E27FC236}">
              <a16:creationId xmlns:a16="http://schemas.microsoft.com/office/drawing/2014/main" id="{D363B6C9-0188-46C2-8DF4-3B36D7B53809}"/>
            </a:ext>
          </a:extLst>
        </xdr:cNvPr>
        <xdr:cNvSpPr>
          <a:spLocks noChangeShapeType="1"/>
        </xdr:cNvSpPr>
      </xdr:nvSpPr>
      <xdr:spPr bwMode="auto">
        <a:xfrm>
          <a:off x="1133475" y="914400"/>
          <a:ext cx="13716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152400</xdr:colOff>
      <xdr:row>4</xdr:row>
      <xdr:rowOff>76200</xdr:rowOff>
    </xdr:from>
    <xdr:to>
      <xdr:col>3</xdr:col>
      <xdr:colOff>0</xdr:colOff>
      <xdr:row>16</xdr:row>
      <xdr:rowOff>76200</xdr:rowOff>
    </xdr:to>
    <xdr:sp macro="" textlink="">
      <xdr:nvSpPr>
        <xdr:cNvPr id="2995" name="Line 779">
          <a:extLst>
            <a:ext uri="{FF2B5EF4-FFF2-40B4-BE49-F238E27FC236}">
              <a16:creationId xmlns:a16="http://schemas.microsoft.com/office/drawing/2014/main" id="{84E3D96B-3097-4BD7-9ADF-730BF5AA2357}"/>
            </a:ext>
          </a:extLst>
        </xdr:cNvPr>
        <xdr:cNvSpPr>
          <a:spLocks noChangeShapeType="1"/>
        </xdr:cNvSpPr>
      </xdr:nvSpPr>
      <xdr:spPr bwMode="auto">
        <a:xfrm flipV="1">
          <a:off x="838200" y="914400"/>
          <a:ext cx="295275" cy="25146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152400</xdr:colOff>
      <xdr:row>14</xdr:row>
      <xdr:rowOff>152400</xdr:rowOff>
    </xdr:to>
    <xdr:sp macro="" textlink="">
      <xdr:nvSpPr>
        <xdr:cNvPr id="2996" name="Circle 2">
          <a:extLst>
            <a:ext uri="{FF2B5EF4-FFF2-40B4-BE49-F238E27FC236}">
              <a16:creationId xmlns:a16="http://schemas.microsoft.com/office/drawing/2014/main" id="{A19EA302-8F70-47AD-832E-AF0F99E5DA01}"/>
            </a:ext>
          </a:extLst>
        </xdr:cNvPr>
        <xdr:cNvSpPr/>
      </xdr:nvSpPr>
      <xdr:spPr>
        <a:xfrm>
          <a:off x="2505075" y="2933700"/>
          <a:ext cx="152400" cy="152400"/>
        </a:xfrm>
        <a:prstGeom prst="ellipse">
          <a:avLst/>
        </a:prstGeom>
        <a:solidFill>
          <a:srgbClr val="00FF0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0</xdr:colOff>
      <xdr:row>14</xdr:row>
      <xdr:rowOff>76200</xdr:rowOff>
    </xdr:from>
    <xdr:to>
      <xdr:col>5</xdr:col>
      <xdr:colOff>0</xdr:colOff>
      <xdr:row>14</xdr:row>
      <xdr:rowOff>76200</xdr:rowOff>
    </xdr:to>
    <xdr:sp macro="" textlink="">
      <xdr:nvSpPr>
        <xdr:cNvPr id="2997" name="Line 780">
          <a:extLst>
            <a:ext uri="{FF2B5EF4-FFF2-40B4-BE49-F238E27FC236}">
              <a16:creationId xmlns:a16="http://schemas.microsoft.com/office/drawing/2014/main" id="{5B1BDD0D-AE19-4038-A4D8-EC73F0412FE2}"/>
            </a:ext>
          </a:extLst>
        </xdr:cNvPr>
        <xdr:cNvSpPr>
          <a:spLocks noChangeShapeType="1"/>
        </xdr:cNvSpPr>
      </xdr:nvSpPr>
      <xdr:spPr bwMode="auto">
        <a:xfrm>
          <a:off x="1133475" y="3009900"/>
          <a:ext cx="13716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152400</xdr:colOff>
      <xdr:row>14</xdr:row>
      <xdr:rowOff>76200</xdr:rowOff>
    </xdr:from>
    <xdr:to>
      <xdr:col>3</xdr:col>
      <xdr:colOff>0</xdr:colOff>
      <xdr:row>16</xdr:row>
      <xdr:rowOff>76200</xdr:rowOff>
    </xdr:to>
    <xdr:sp macro="" textlink="">
      <xdr:nvSpPr>
        <xdr:cNvPr id="2998" name="Line 781">
          <a:extLst>
            <a:ext uri="{FF2B5EF4-FFF2-40B4-BE49-F238E27FC236}">
              <a16:creationId xmlns:a16="http://schemas.microsoft.com/office/drawing/2014/main" id="{B08D1B02-E8EB-4CBA-9E08-C6C59430EBBE}"/>
            </a:ext>
          </a:extLst>
        </xdr:cNvPr>
        <xdr:cNvSpPr>
          <a:spLocks noChangeShapeType="1"/>
        </xdr:cNvSpPr>
      </xdr:nvSpPr>
      <xdr:spPr bwMode="auto">
        <a:xfrm flipV="1">
          <a:off x="838200" y="3009900"/>
          <a:ext cx="295275" cy="4191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152400</xdr:colOff>
      <xdr:row>29</xdr:row>
      <xdr:rowOff>152400</xdr:rowOff>
    </xdr:to>
    <xdr:sp macro="" textlink="">
      <xdr:nvSpPr>
        <xdr:cNvPr id="2999" name="Circle 3">
          <a:extLst>
            <a:ext uri="{FF2B5EF4-FFF2-40B4-BE49-F238E27FC236}">
              <a16:creationId xmlns:a16="http://schemas.microsoft.com/office/drawing/2014/main" id="{8EDF7790-1657-413E-AF6F-E7416AC32B3A}"/>
            </a:ext>
          </a:extLst>
        </xdr:cNvPr>
        <xdr:cNvSpPr/>
      </xdr:nvSpPr>
      <xdr:spPr>
        <a:xfrm>
          <a:off x="2505075" y="6076950"/>
          <a:ext cx="152400" cy="152400"/>
        </a:xfrm>
        <a:prstGeom prst="ellipse">
          <a:avLst/>
        </a:prstGeom>
        <a:solidFill>
          <a:srgbClr val="00FF0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0</xdr:colOff>
      <xdr:row>29</xdr:row>
      <xdr:rowOff>76200</xdr:rowOff>
    </xdr:from>
    <xdr:to>
      <xdr:col>5</xdr:col>
      <xdr:colOff>0</xdr:colOff>
      <xdr:row>29</xdr:row>
      <xdr:rowOff>76200</xdr:rowOff>
    </xdr:to>
    <xdr:sp macro="" textlink="">
      <xdr:nvSpPr>
        <xdr:cNvPr id="3000" name="Line 782">
          <a:extLst>
            <a:ext uri="{FF2B5EF4-FFF2-40B4-BE49-F238E27FC236}">
              <a16:creationId xmlns:a16="http://schemas.microsoft.com/office/drawing/2014/main" id="{027EF157-5169-439A-8A35-FEC04C647EA1}"/>
            </a:ext>
          </a:extLst>
        </xdr:cNvPr>
        <xdr:cNvSpPr>
          <a:spLocks noChangeShapeType="1"/>
        </xdr:cNvSpPr>
      </xdr:nvSpPr>
      <xdr:spPr bwMode="auto">
        <a:xfrm>
          <a:off x="1133475" y="6153150"/>
          <a:ext cx="13716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152400</xdr:colOff>
      <xdr:row>16</xdr:row>
      <xdr:rowOff>76200</xdr:rowOff>
    </xdr:from>
    <xdr:to>
      <xdr:col>3</xdr:col>
      <xdr:colOff>0</xdr:colOff>
      <xdr:row>29</xdr:row>
      <xdr:rowOff>76200</xdr:rowOff>
    </xdr:to>
    <xdr:sp macro="" textlink="">
      <xdr:nvSpPr>
        <xdr:cNvPr id="3001" name="Line 783">
          <a:extLst>
            <a:ext uri="{FF2B5EF4-FFF2-40B4-BE49-F238E27FC236}">
              <a16:creationId xmlns:a16="http://schemas.microsoft.com/office/drawing/2014/main" id="{A4AC9962-4A14-4B5F-A002-B74F79FBB977}"/>
            </a:ext>
          </a:extLst>
        </xdr:cNvPr>
        <xdr:cNvSpPr>
          <a:spLocks noChangeShapeType="1"/>
        </xdr:cNvSpPr>
      </xdr:nvSpPr>
      <xdr:spPr bwMode="auto">
        <a:xfrm>
          <a:off x="838200" y="3429000"/>
          <a:ext cx="295275" cy="27241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9</xdr:col>
      <xdr:colOff>0</xdr:colOff>
      <xdr:row>24</xdr:row>
      <xdr:rowOff>0</xdr:rowOff>
    </xdr:from>
    <xdr:to>
      <xdr:col>9</xdr:col>
      <xdr:colOff>152400</xdr:colOff>
      <xdr:row>24</xdr:row>
      <xdr:rowOff>152400</xdr:rowOff>
    </xdr:to>
    <xdr:sp macro="" textlink="">
      <xdr:nvSpPr>
        <xdr:cNvPr id="3002" name="Circle 4">
          <a:extLst>
            <a:ext uri="{FF2B5EF4-FFF2-40B4-BE49-F238E27FC236}">
              <a16:creationId xmlns:a16="http://schemas.microsoft.com/office/drawing/2014/main" id="{E4D1F5A3-D635-44C5-B478-E52476E3ECB3}"/>
            </a:ext>
          </a:extLst>
        </xdr:cNvPr>
        <xdr:cNvSpPr/>
      </xdr:nvSpPr>
      <xdr:spPr>
        <a:xfrm>
          <a:off x="4324350" y="5029200"/>
          <a:ext cx="152400" cy="152400"/>
        </a:xfrm>
        <a:prstGeom prst="ellipse">
          <a:avLst/>
        </a:prstGeom>
        <a:solidFill>
          <a:srgbClr val="00FF0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0</xdr:colOff>
      <xdr:row>24</xdr:row>
      <xdr:rowOff>76200</xdr:rowOff>
    </xdr:from>
    <xdr:to>
      <xdr:col>9</xdr:col>
      <xdr:colOff>0</xdr:colOff>
      <xdr:row>24</xdr:row>
      <xdr:rowOff>76200</xdr:rowOff>
    </xdr:to>
    <xdr:sp macro="" textlink="">
      <xdr:nvSpPr>
        <xdr:cNvPr id="3003" name="Line 784">
          <a:extLst>
            <a:ext uri="{FF2B5EF4-FFF2-40B4-BE49-F238E27FC236}">
              <a16:creationId xmlns:a16="http://schemas.microsoft.com/office/drawing/2014/main" id="{E85706EC-1766-4B28-BD81-DCCFE5990DCE}"/>
            </a:ext>
          </a:extLst>
        </xdr:cNvPr>
        <xdr:cNvSpPr>
          <a:spLocks noChangeShapeType="1"/>
        </xdr:cNvSpPr>
      </xdr:nvSpPr>
      <xdr:spPr bwMode="auto">
        <a:xfrm>
          <a:off x="2952750" y="5105400"/>
          <a:ext cx="13716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152400</xdr:colOff>
      <xdr:row>24</xdr:row>
      <xdr:rowOff>76200</xdr:rowOff>
    </xdr:from>
    <xdr:to>
      <xdr:col>7</xdr:col>
      <xdr:colOff>0</xdr:colOff>
      <xdr:row>29</xdr:row>
      <xdr:rowOff>76200</xdr:rowOff>
    </xdr:to>
    <xdr:sp macro="" textlink="">
      <xdr:nvSpPr>
        <xdr:cNvPr id="3004" name="Line 785">
          <a:extLst>
            <a:ext uri="{FF2B5EF4-FFF2-40B4-BE49-F238E27FC236}">
              <a16:creationId xmlns:a16="http://schemas.microsoft.com/office/drawing/2014/main" id="{1076FA14-4DB7-47BC-A4DF-7972B8F494B9}"/>
            </a:ext>
          </a:extLst>
        </xdr:cNvPr>
        <xdr:cNvSpPr>
          <a:spLocks noChangeShapeType="1"/>
        </xdr:cNvSpPr>
      </xdr:nvSpPr>
      <xdr:spPr bwMode="auto">
        <a:xfrm flipV="1">
          <a:off x="2657475" y="5105400"/>
          <a:ext cx="295275" cy="10477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9</xdr:col>
      <xdr:colOff>0</xdr:colOff>
      <xdr:row>34</xdr:row>
      <xdr:rowOff>0</xdr:rowOff>
    </xdr:from>
    <xdr:to>
      <xdr:col>9</xdr:col>
      <xdr:colOff>152400</xdr:colOff>
      <xdr:row>34</xdr:row>
      <xdr:rowOff>152400</xdr:rowOff>
    </xdr:to>
    <xdr:sp macro="" textlink="">
      <xdr:nvSpPr>
        <xdr:cNvPr id="3005" name="Circle 5">
          <a:extLst>
            <a:ext uri="{FF2B5EF4-FFF2-40B4-BE49-F238E27FC236}">
              <a16:creationId xmlns:a16="http://schemas.microsoft.com/office/drawing/2014/main" id="{CA8F3F76-7CF0-4E03-8C02-1F6C5C0523C8}"/>
            </a:ext>
          </a:extLst>
        </xdr:cNvPr>
        <xdr:cNvSpPr/>
      </xdr:nvSpPr>
      <xdr:spPr>
        <a:xfrm>
          <a:off x="4324350" y="7124700"/>
          <a:ext cx="152400" cy="152400"/>
        </a:xfrm>
        <a:prstGeom prst="ellipse">
          <a:avLst/>
        </a:prstGeom>
        <a:solidFill>
          <a:srgbClr val="00FF0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0</xdr:colOff>
      <xdr:row>34</xdr:row>
      <xdr:rowOff>76200</xdr:rowOff>
    </xdr:from>
    <xdr:to>
      <xdr:col>9</xdr:col>
      <xdr:colOff>0</xdr:colOff>
      <xdr:row>34</xdr:row>
      <xdr:rowOff>76200</xdr:rowOff>
    </xdr:to>
    <xdr:sp macro="" textlink="">
      <xdr:nvSpPr>
        <xdr:cNvPr id="3006" name="Line 786">
          <a:extLst>
            <a:ext uri="{FF2B5EF4-FFF2-40B4-BE49-F238E27FC236}">
              <a16:creationId xmlns:a16="http://schemas.microsoft.com/office/drawing/2014/main" id="{8A3D95C9-219A-46DF-B751-F70E0C0B816D}"/>
            </a:ext>
          </a:extLst>
        </xdr:cNvPr>
        <xdr:cNvSpPr>
          <a:spLocks noChangeShapeType="1"/>
        </xdr:cNvSpPr>
      </xdr:nvSpPr>
      <xdr:spPr bwMode="auto">
        <a:xfrm>
          <a:off x="2952750" y="7200900"/>
          <a:ext cx="13716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152400</xdr:colOff>
      <xdr:row>29</xdr:row>
      <xdr:rowOff>76200</xdr:rowOff>
    </xdr:from>
    <xdr:to>
      <xdr:col>7</xdr:col>
      <xdr:colOff>0</xdr:colOff>
      <xdr:row>34</xdr:row>
      <xdr:rowOff>76200</xdr:rowOff>
    </xdr:to>
    <xdr:sp macro="" textlink="">
      <xdr:nvSpPr>
        <xdr:cNvPr id="3007" name="Line 787">
          <a:extLst>
            <a:ext uri="{FF2B5EF4-FFF2-40B4-BE49-F238E27FC236}">
              <a16:creationId xmlns:a16="http://schemas.microsoft.com/office/drawing/2014/main" id="{D24ED2E9-0C30-43CB-A6D3-F432E533680B}"/>
            </a:ext>
          </a:extLst>
        </xdr:cNvPr>
        <xdr:cNvSpPr>
          <a:spLocks noChangeShapeType="1"/>
        </xdr:cNvSpPr>
      </xdr:nvSpPr>
      <xdr:spPr bwMode="auto">
        <a:xfrm>
          <a:off x="2657475" y="6153150"/>
          <a:ext cx="295275" cy="10477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13</xdr:col>
      <xdr:colOff>0</xdr:colOff>
      <xdr:row>22</xdr:row>
      <xdr:rowOff>0</xdr:rowOff>
    </xdr:from>
    <xdr:to>
      <xdr:col>13</xdr:col>
      <xdr:colOff>152400</xdr:colOff>
      <xdr:row>22</xdr:row>
      <xdr:rowOff>152400</xdr:rowOff>
    </xdr:to>
    <xdr:sp macro="" textlink="">
      <xdr:nvSpPr>
        <xdr:cNvPr id="3008" name="Triangle 6">
          <a:extLst>
            <a:ext uri="{FF2B5EF4-FFF2-40B4-BE49-F238E27FC236}">
              <a16:creationId xmlns:a16="http://schemas.microsoft.com/office/drawing/2014/main" id="{89C35E47-33F7-4D21-9A06-990812079447}"/>
            </a:ext>
          </a:extLst>
        </xdr:cNvPr>
        <xdr:cNvSpPr/>
      </xdr:nvSpPr>
      <xdr:spPr>
        <a:xfrm rot="16200000">
          <a:off x="6143625" y="4610100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11</xdr:col>
      <xdr:colOff>0</xdr:colOff>
      <xdr:row>22</xdr:row>
      <xdr:rowOff>76200</xdr:rowOff>
    </xdr:from>
    <xdr:to>
      <xdr:col>13</xdr:col>
      <xdr:colOff>0</xdr:colOff>
      <xdr:row>22</xdr:row>
      <xdr:rowOff>76200</xdr:rowOff>
    </xdr:to>
    <xdr:sp macro="" textlink="">
      <xdr:nvSpPr>
        <xdr:cNvPr id="3009" name="Line 788">
          <a:extLst>
            <a:ext uri="{FF2B5EF4-FFF2-40B4-BE49-F238E27FC236}">
              <a16:creationId xmlns:a16="http://schemas.microsoft.com/office/drawing/2014/main" id="{6A14B7EA-9D89-4622-85FB-EB2B68E4361F}"/>
            </a:ext>
          </a:extLst>
        </xdr:cNvPr>
        <xdr:cNvSpPr>
          <a:spLocks noChangeShapeType="1"/>
        </xdr:cNvSpPr>
      </xdr:nvSpPr>
      <xdr:spPr bwMode="auto">
        <a:xfrm>
          <a:off x="4772025" y="4686300"/>
          <a:ext cx="13716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9</xdr:col>
      <xdr:colOff>152400</xdr:colOff>
      <xdr:row>22</xdr:row>
      <xdr:rowOff>76200</xdr:rowOff>
    </xdr:from>
    <xdr:to>
      <xdr:col>11</xdr:col>
      <xdr:colOff>0</xdr:colOff>
      <xdr:row>24</xdr:row>
      <xdr:rowOff>76200</xdr:rowOff>
    </xdr:to>
    <xdr:sp macro="" textlink="">
      <xdr:nvSpPr>
        <xdr:cNvPr id="3010" name="Line 789">
          <a:extLst>
            <a:ext uri="{FF2B5EF4-FFF2-40B4-BE49-F238E27FC236}">
              <a16:creationId xmlns:a16="http://schemas.microsoft.com/office/drawing/2014/main" id="{5C709A3B-CD67-4EAF-A7EE-D1145A11088C}"/>
            </a:ext>
          </a:extLst>
        </xdr:cNvPr>
        <xdr:cNvSpPr>
          <a:spLocks noChangeShapeType="1"/>
        </xdr:cNvSpPr>
      </xdr:nvSpPr>
      <xdr:spPr bwMode="auto">
        <a:xfrm flipV="1">
          <a:off x="4476750" y="4686300"/>
          <a:ext cx="295275" cy="4191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13</xdr:col>
      <xdr:colOff>0</xdr:colOff>
      <xdr:row>27</xdr:row>
      <xdr:rowOff>0</xdr:rowOff>
    </xdr:from>
    <xdr:to>
      <xdr:col>13</xdr:col>
      <xdr:colOff>152400</xdr:colOff>
      <xdr:row>27</xdr:row>
      <xdr:rowOff>152400</xdr:rowOff>
    </xdr:to>
    <xdr:sp macro="" textlink="">
      <xdr:nvSpPr>
        <xdr:cNvPr id="3011" name="Triangle 7">
          <a:extLst>
            <a:ext uri="{FF2B5EF4-FFF2-40B4-BE49-F238E27FC236}">
              <a16:creationId xmlns:a16="http://schemas.microsoft.com/office/drawing/2014/main" id="{16D3ECBF-D8DE-497E-A223-CD158F06A0D9}"/>
            </a:ext>
          </a:extLst>
        </xdr:cNvPr>
        <xdr:cNvSpPr/>
      </xdr:nvSpPr>
      <xdr:spPr>
        <a:xfrm rot="16200000">
          <a:off x="6143625" y="5657850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11</xdr:col>
      <xdr:colOff>0</xdr:colOff>
      <xdr:row>27</xdr:row>
      <xdr:rowOff>76200</xdr:rowOff>
    </xdr:from>
    <xdr:to>
      <xdr:col>13</xdr:col>
      <xdr:colOff>0</xdr:colOff>
      <xdr:row>27</xdr:row>
      <xdr:rowOff>76200</xdr:rowOff>
    </xdr:to>
    <xdr:sp macro="" textlink="">
      <xdr:nvSpPr>
        <xdr:cNvPr id="3012" name="Line 790">
          <a:extLst>
            <a:ext uri="{FF2B5EF4-FFF2-40B4-BE49-F238E27FC236}">
              <a16:creationId xmlns:a16="http://schemas.microsoft.com/office/drawing/2014/main" id="{1135262B-1DEB-4898-BB2F-CE6839BF94AC}"/>
            </a:ext>
          </a:extLst>
        </xdr:cNvPr>
        <xdr:cNvSpPr>
          <a:spLocks noChangeShapeType="1"/>
        </xdr:cNvSpPr>
      </xdr:nvSpPr>
      <xdr:spPr bwMode="auto">
        <a:xfrm>
          <a:off x="4772025" y="5734050"/>
          <a:ext cx="13716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9</xdr:col>
      <xdr:colOff>152400</xdr:colOff>
      <xdr:row>24</xdr:row>
      <xdr:rowOff>76200</xdr:rowOff>
    </xdr:from>
    <xdr:to>
      <xdr:col>11</xdr:col>
      <xdr:colOff>0</xdr:colOff>
      <xdr:row>27</xdr:row>
      <xdr:rowOff>76200</xdr:rowOff>
    </xdr:to>
    <xdr:sp macro="" textlink="">
      <xdr:nvSpPr>
        <xdr:cNvPr id="3013" name="Line 791">
          <a:extLst>
            <a:ext uri="{FF2B5EF4-FFF2-40B4-BE49-F238E27FC236}">
              <a16:creationId xmlns:a16="http://schemas.microsoft.com/office/drawing/2014/main" id="{0366E8EF-79A9-4D7C-9E0D-00C8A5FD3289}"/>
            </a:ext>
          </a:extLst>
        </xdr:cNvPr>
        <xdr:cNvSpPr>
          <a:spLocks noChangeShapeType="1"/>
        </xdr:cNvSpPr>
      </xdr:nvSpPr>
      <xdr:spPr bwMode="auto">
        <a:xfrm>
          <a:off x="4476750" y="5105400"/>
          <a:ext cx="295275" cy="6286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13</xdr:col>
      <xdr:colOff>0</xdr:colOff>
      <xdr:row>32</xdr:row>
      <xdr:rowOff>0</xdr:rowOff>
    </xdr:from>
    <xdr:to>
      <xdr:col>13</xdr:col>
      <xdr:colOff>152400</xdr:colOff>
      <xdr:row>32</xdr:row>
      <xdr:rowOff>152400</xdr:rowOff>
    </xdr:to>
    <xdr:sp macro="" textlink="">
      <xdr:nvSpPr>
        <xdr:cNvPr id="3014" name="Triangle 8">
          <a:extLst>
            <a:ext uri="{FF2B5EF4-FFF2-40B4-BE49-F238E27FC236}">
              <a16:creationId xmlns:a16="http://schemas.microsoft.com/office/drawing/2014/main" id="{8CA4DD91-0AB1-44AB-B087-7BCCB76DA374}"/>
            </a:ext>
          </a:extLst>
        </xdr:cNvPr>
        <xdr:cNvSpPr/>
      </xdr:nvSpPr>
      <xdr:spPr>
        <a:xfrm rot="16200000">
          <a:off x="6143625" y="6705600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11</xdr:col>
      <xdr:colOff>0</xdr:colOff>
      <xdr:row>32</xdr:row>
      <xdr:rowOff>76200</xdr:rowOff>
    </xdr:from>
    <xdr:to>
      <xdr:col>13</xdr:col>
      <xdr:colOff>0</xdr:colOff>
      <xdr:row>32</xdr:row>
      <xdr:rowOff>76200</xdr:rowOff>
    </xdr:to>
    <xdr:sp macro="" textlink="">
      <xdr:nvSpPr>
        <xdr:cNvPr id="3015" name="Line 792">
          <a:extLst>
            <a:ext uri="{FF2B5EF4-FFF2-40B4-BE49-F238E27FC236}">
              <a16:creationId xmlns:a16="http://schemas.microsoft.com/office/drawing/2014/main" id="{9AAE0774-8C4B-48FB-B413-491D5502A1A6}"/>
            </a:ext>
          </a:extLst>
        </xdr:cNvPr>
        <xdr:cNvSpPr>
          <a:spLocks noChangeShapeType="1"/>
        </xdr:cNvSpPr>
      </xdr:nvSpPr>
      <xdr:spPr bwMode="auto">
        <a:xfrm>
          <a:off x="4772025" y="6781800"/>
          <a:ext cx="13716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9</xdr:col>
      <xdr:colOff>152400</xdr:colOff>
      <xdr:row>32</xdr:row>
      <xdr:rowOff>76200</xdr:rowOff>
    </xdr:from>
    <xdr:to>
      <xdr:col>11</xdr:col>
      <xdr:colOff>0</xdr:colOff>
      <xdr:row>34</xdr:row>
      <xdr:rowOff>76200</xdr:rowOff>
    </xdr:to>
    <xdr:sp macro="" textlink="">
      <xdr:nvSpPr>
        <xdr:cNvPr id="3016" name="Line 793">
          <a:extLst>
            <a:ext uri="{FF2B5EF4-FFF2-40B4-BE49-F238E27FC236}">
              <a16:creationId xmlns:a16="http://schemas.microsoft.com/office/drawing/2014/main" id="{C3D4DB27-3D46-4CF6-B915-D163FF7A6743}"/>
            </a:ext>
          </a:extLst>
        </xdr:cNvPr>
        <xdr:cNvSpPr>
          <a:spLocks noChangeShapeType="1"/>
        </xdr:cNvSpPr>
      </xdr:nvSpPr>
      <xdr:spPr bwMode="auto">
        <a:xfrm flipV="1">
          <a:off x="4476750" y="6781800"/>
          <a:ext cx="295275" cy="4191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13</xdr:col>
      <xdr:colOff>0</xdr:colOff>
      <xdr:row>37</xdr:row>
      <xdr:rowOff>0</xdr:rowOff>
    </xdr:from>
    <xdr:to>
      <xdr:col>13</xdr:col>
      <xdr:colOff>152400</xdr:colOff>
      <xdr:row>37</xdr:row>
      <xdr:rowOff>152400</xdr:rowOff>
    </xdr:to>
    <xdr:sp macro="" textlink="">
      <xdr:nvSpPr>
        <xdr:cNvPr id="3017" name="Triangle 9">
          <a:extLst>
            <a:ext uri="{FF2B5EF4-FFF2-40B4-BE49-F238E27FC236}">
              <a16:creationId xmlns:a16="http://schemas.microsoft.com/office/drawing/2014/main" id="{75F71F2C-C247-4B2F-AA8A-8F0420796D02}"/>
            </a:ext>
          </a:extLst>
        </xdr:cNvPr>
        <xdr:cNvSpPr/>
      </xdr:nvSpPr>
      <xdr:spPr>
        <a:xfrm rot="16200000">
          <a:off x="6143625" y="7753350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11</xdr:col>
      <xdr:colOff>0</xdr:colOff>
      <xdr:row>37</xdr:row>
      <xdr:rowOff>76200</xdr:rowOff>
    </xdr:from>
    <xdr:to>
      <xdr:col>13</xdr:col>
      <xdr:colOff>0</xdr:colOff>
      <xdr:row>37</xdr:row>
      <xdr:rowOff>76200</xdr:rowOff>
    </xdr:to>
    <xdr:sp macro="" textlink="">
      <xdr:nvSpPr>
        <xdr:cNvPr id="3018" name="Line 794">
          <a:extLst>
            <a:ext uri="{FF2B5EF4-FFF2-40B4-BE49-F238E27FC236}">
              <a16:creationId xmlns:a16="http://schemas.microsoft.com/office/drawing/2014/main" id="{2AE55AEA-EB6E-44A8-B864-9A3403A0A166}"/>
            </a:ext>
          </a:extLst>
        </xdr:cNvPr>
        <xdr:cNvSpPr>
          <a:spLocks noChangeShapeType="1"/>
        </xdr:cNvSpPr>
      </xdr:nvSpPr>
      <xdr:spPr bwMode="auto">
        <a:xfrm>
          <a:off x="4772025" y="7829550"/>
          <a:ext cx="13716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9</xdr:col>
      <xdr:colOff>152400</xdr:colOff>
      <xdr:row>34</xdr:row>
      <xdr:rowOff>76200</xdr:rowOff>
    </xdr:from>
    <xdr:to>
      <xdr:col>11</xdr:col>
      <xdr:colOff>0</xdr:colOff>
      <xdr:row>37</xdr:row>
      <xdr:rowOff>76200</xdr:rowOff>
    </xdr:to>
    <xdr:sp macro="" textlink="">
      <xdr:nvSpPr>
        <xdr:cNvPr id="3019" name="Line 795">
          <a:extLst>
            <a:ext uri="{FF2B5EF4-FFF2-40B4-BE49-F238E27FC236}">
              <a16:creationId xmlns:a16="http://schemas.microsoft.com/office/drawing/2014/main" id="{B9A3293E-5D4F-4C09-81FF-9A345896BA7B}"/>
            </a:ext>
          </a:extLst>
        </xdr:cNvPr>
        <xdr:cNvSpPr>
          <a:spLocks noChangeShapeType="1"/>
        </xdr:cNvSpPr>
      </xdr:nvSpPr>
      <xdr:spPr bwMode="auto">
        <a:xfrm>
          <a:off x="4476750" y="7200900"/>
          <a:ext cx="295275" cy="6286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152400</xdr:colOff>
      <xdr:row>2</xdr:row>
      <xdr:rowOff>152400</xdr:rowOff>
    </xdr:to>
    <xdr:sp macro="" textlink="">
      <xdr:nvSpPr>
        <xdr:cNvPr id="3020" name="Triangle 10">
          <a:extLst>
            <a:ext uri="{FF2B5EF4-FFF2-40B4-BE49-F238E27FC236}">
              <a16:creationId xmlns:a16="http://schemas.microsoft.com/office/drawing/2014/main" id="{0FB650B1-43E9-4F97-825A-B364B6F1F371}"/>
            </a:ext>
          </a:extLst>
        </xdr:cNvPr>
        <xdr:cNvSpPr/>
      </xdr:nvSpPr>
      <xdr:spPr>
        <a:xfrm rot="16200000">
          <a:off x="4324350" y="419100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</xdr:col>
      <xdr:colOff>152400</xdr:colOff>
      <xdr:row>2</xdr:row>
      <xdr:rowOff>76200</xdr:rowOff>
    </xdr:from>
    <xdr:to>
      <xdr:col>13</xdr:col>
      <xdr:colOff>0</xdr:colOff>
      <xdr:row>2</xdr:row>
      <xdr:rowOff>76200</xdr:rowOff>
    </xdr:to>
    <xdr:sp macro="" textlink="">
      <xdr:nvSpPr>
        <xdr:cNvPr id="3021" name="Line 796">
          <a:extLst>
            <a:ext uri="{FF2B5EF4-FFF2-40B4-BE49-F238E27FC236}">
              <a16:creationId xmlns:a16="http://schemas.microsoft.com/office/drawing/2014/main" id="{45256069-708E-483B-A4CD-B5F1EC8C6FA2}"/>
            </a:ext>
          </a:extLst>
        </xdr:cNvPr>
        <xdr:cNvSpPr>
          <a:spLocks noChangeShapeType="1"/>
        </xdr:cNvSpPr>
      </xdr:nvSpPr>
      <xdr:spPr bwMode="auto">
        <a:xfrm>
          <a:off x="4476750" y="495300"/>
          <a:ext cx="16668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7</xdr:col>
      <xdr:colOff>0</xdr:colOff>
      <xdr:row>2</xdr:row>
      <xdr:rowOff>76200</xdr:rowOff>
    </xdr:from>
    <xdr:to>
      <xdr:col>9</xdr:col>
      <xdr:colOff>0</xdr:colOff>
      <xdr:row>2</xdr:row>
      <xdr:rowOff>76200</xdr:rowOff>
    </xdr:to>
    <xdr:sp macro="" textlink="">
      <xdr:nvSpPr>
        <xdr:cNvPr id="3022" name="Line 797">
          <a:extLst>
            <a:ext uri="{FF2B5EF4-FFF2-40B4-BE49-F238E27FC236}">
              <a16:creationId xmlns:a16="http://schemas.microsoft.com/office/drawing/2014/main" id="{C915288A-3D8D-4E94-A629-C79D3432FE5F}"/>
            </a:ext>
          </a:extLst>
        </xdr:cNvPr>
        <xdr:cNvSpPr>
          <a:spLocks noChangeShapeType="1"/>
        </xdr:cNvSpPr>
      </xdr:nvSpPr>
      <xdr:spPr bwMode="auto">
        <a:xfrm>
          <a:off x="2952750" y="495300"/>
          <a:ext cx="13716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152400</xdr:colOff>
      <xdr:row>2</xdr:row>
      <xdr:rowOff>76200</xdr:rowOff>
    </xdr:from>
    <xdr:to>
      <xdr:col>7</xdr:col>
      <xdr:colOff>0</xdr:colOff>
      <xdr:row>4</xdr:row>
      <xdr:rowOff>76200</xdr:rowOff>
    </xdr:to>
    <xdr:sp macro="" textlink="">
      <xdr:nvSpPr>
        <xdr:cNvPr id="3023" name="Line 798">
          <a:extLst>
            <a:ext uri="{FF2B5EF4-FFF2-40B4-BE49-F238E27FC236}">
              <a16:creationId xmlns:a16="http://schemas.microsoft.com/office/drawing/2014/main" id="{B0A4301F-470D-47EA-A13F-119221B1E7E6}"/>
            </a:ext>
          </a:extLst>
        </xdr:cNvPr>
        <xdr:cNvSpPr>
          <a:spLocks noChangeShapeType="1"/>
        </xdr:cNvSpPr>
      </xdr:nvSpPr>
      <xdr:spPr bwMode="auto">
        <a:xfrm flipV="1">
          <a:off x="2657475" y="495300"/>
          <a:ext cx="295275" cy="4191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9</xdr:col>
      <xdr:colOff>0</xdr:colOff>
      <xdr:row>7</xdr:row>
      <xdr:rowOff>0</xdr:rowOff>
    </xdr:from>
    <xdr:to>
      <xdr:col>9</xdr:col>
      <xdr:colOff>152400</xdr:colOff>
      <xdr:row>7</xdr:row>
      <xdr:rowOff>152400</xdr:rowOff>
    </xdr:to>
    <xdr:sp macro="" textlink="">
      <xdr:nvSpPr>
        <xdr:cNvPr id="3024" name="Triangle 11">
          <a:extLst>
            <a:ext uri="{FF2B5EF4-FFF2-40B4-BE49-F238E27FC236}">
              <a16:creationId xmlns:a16="http://schemas.microsoft.com/office/drawing/2014/main" id="{5487544B-7617-4B87-AEEE-1EEA3D46D629}"/>
            </a:ext>
          </a:extLst>
        </xdr:cNvPr>
        <xdr:cNvSpPr/>
      </xdr:nvSpPr>
      <xdr:spPr>
        <a:xfrm rot="16200000">
          <a:off x="4324350" y="1466850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</xdr:col>
      <xdr:colOff>152400</xdr:colOff>
      <xdr:row>7</xdr:row>
      <xdr:rowOff>76200</xdr:rowOff>
    </xdr:from>
    <xdr:to>
      <xdr:col>13</xdr:col>
      <xdr:colOff>0</xdr:colOff>
      <xdr:row>7</xdr:row>
      <xdr:rowOff>76200</xdr:rowOff>
    </xdr:to>
    <xdr:sp macro="" textlink="">
      <xdr:nvSpPr>
        <xdr:cNvPr id="3025" name="Line 799">
          <a:extLst>
            <a:ext uri="{FF2B5EF4-FFF2-40B4-BE49-F238E27FC236}">
              <a16:creationId xmlns:a16="http://schemas.microsoft.com/office/drawing/2014/main" id="{C0C2DFEA-8362-491B-ABC3-50B704E99D41}"/>
            </a:ext>
          </a:extLst>
        </xdr:cNvPr>
        <xdr:cNvSpPr>
          <a:spLocks noChangeShapeType="1"/>
        </xdr:cNvSpPr>
      </xdr:nvSpPr>
      <xdr:spPr bwMode="auto">
        <a:xfrm>
          <a:off x="4476750" y="1543050"/>
          <a:ext cx="16668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7</xdr:col>
      <xdr:colOff>0</xdr:colOff>
      <xdr:row>7</xdr:row>
      <xdr:rowOff>76200</xdr:rowOff>
    </xdr:from>
    <xdr:to>
      <xdr:col>9</xdr:col>
      <xdr:colOff>0</xdr:colOff>
      <xdr:row>7</xdr:row>
      <xdr:rowOff>76200</xdr:rowOff>
    </xdr:to>
    <xdr:sp macro="" textlink="">
      <xdr:nvSpPr>
        <xdr:cNvPr id="3026" name="Line 800">
          <a:extLst>
            <a:ext uri="{FF2B5EF4-FFF2-40B4-BE49-F238E27FC236}">
              <a16:creationId xmlns:a16="http://schemas.microsoft.com/office/drawing/2014/main" id="{C10DA9F1-3293-474A-8DFD-72D123927425}"/>
            </a:ext>
          </a:extLst>
        </xdr:cNvPr>
        <xdr:cNvSpPr>
          <a:spLocks noChangeShapeType="1"/>
        </xdr:cNvSpPr>
      </xdr:nvSpPr>
      <xdr:spPr bwMode="auto">
        <a:xfrm>
          <a:off x="2952750" y="1543050"/>
          <a:ext cx="13716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152400</xdr:colOff>
      <xdr:row>4</xdr:row>
      <xdr:rowOff>76200</xdr:rowOff>
    </xdr:from>
    <xdr:to>
      <xdr:col>7</xdr:col>
      <xdr:colOff>0</xdr:colOff>
      <xdr:row>7</xdr:row>
      <xdr:rowOff>76200</xdr:rowOff>
    </xdr:to>
    <xdr:sp macro="" textlink="">
      <xdr:nvSpPr>
        <xdr:cNvPr id="3027" name="Line 801">
          <a:extLst>
            <a:ext uri="{FF2B5EF4-FFF2-40B4-BE49-F238E27FC236}">
              <a16:creationId xmlns:a16="http://schemas.microsoft.com/office/drawing/2014/main" id="{D171E51E-CBB5-4810-AAEE-B8DD8C1018CB}"/>
            </a:ext>
          </a:extLst>
        </xdr:cNvPr>
        <xdr:cNvSpPr>
          <a:spLocks noChangeShapeType="1"/>
        </xdr:cNvSpPr>
      </xdr:nvSpPr>
      <xdr:spPr bwMode="auto">
        <a:xfrm>
          <a:off x="2657475" y="914400"/>
          <a:ext cx="295275" cy="6286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9</xdr:col>
      <xdr:colOff>0</xdr:colOff>
      <xdr:row>12</xdr:row>
      <xdr:rowOff>0</xdr:rowOff>
    </xdr:from>
    <xdr:to>
      <xdr:col>9</xdr:col>
      <xdr:colOff>152400</xdr:colOff>
      <xdr:row>12</xdr:row>
      <xdr:rowOff>152400</xdr:rowOff>
    </xdr:to>
    <xdr:sp macro="" textlink="">
      <xdr:nvSpPr>
        <xdr:cNvPr id="3028" name="Triangle 12">
          <a:extLst>
            <a:ext uri="{FF2B5EF4-FFF2-40B4-BE49-F238E27FC236}">
              <a16:creationId xmlns:a16="http://schemas.microsoft.com/office/drawing/2014/main" id="{66DC160C-9DB0-4094-A596-20EDB681DEF7}"/>
            </a:ext>
          </a:extLst>
        </xdr:cNvPr>
        <xdr:cNvSpPr/>
      </xdr:nvSpPr>
      <xdr:spPr>
        <a:xfrm rot="16200000">
          <a:off x="4324350" y="2514600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</xdr:col>
      <xdr:colOff>152400</xdr:colOff>
      <xdr:row>12</xdr:row>
      <xdr:rowOff>76200</xdr:rowOff>
    </xdr:from>
    <xdr:to>
      <xdr:col>13</xdr:col>
      <xdr:colOff>0</xdr:colOff>
      <xdr:row>12</xdr:row>
      <xdr:rowOff>76200</xdr:rowOff>
    </xdr:to>
    <xdr:sp macro="" textlink="">
      <xdr:nvSpPr>
        <xdr:cNvPr id="3029" name="Line 802">
          <a:extLst>
            <a:ext uri="{FF2B5EF4-FFF2-40B4-BE49-F238E27FC236}">
              <a16:creationId xmlns:a16="http://schemas.microsoft.com/office/drawing/2014/main" id="{3F98B4DF-E3E3-41A5-B0E9-2E92715153BD}"/>
            </a:ext>
          </a:extLst>
        </xdr:cNvPr>
        <xdr:cNvSpPr>
          <a:spLocks noChangeShapeType="1"/>
        </xdr:cNvSpPr>
      </xdr:nvSpPr>
      <xdr:spPr bwMode="auto">
        <a:xfrm>
          <a:off x="4476750" y="2590800"/>
          <a:ext cx="16668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7</xdr:col>
      <xdr:colOff>0</xdr:colOff>
      <xdr:row>12</xdr:row>
      <xdr:rowOff>76200</xdr:rowOff>
    </xdr:from>
    <xdr:to>
      <xdr:col>9</xdr:col>
      <xdr:colOff>0</xdr:colOff>
      <xdr:row>12</xdr:row>
      <xdr:rowOff>76200</xdr:rowOff>
    </xdr:to>
    <xdr:sp macro="" textlink="">
      <xdr:nvSpPr>
        <xdr:cNvPr id="3030" name="Line 803">
          <a:extLst>
            <a:ext uri="{FF2B5EF4-FFF2-40B4-BE49-F238E27FC236}">
              <a16:creationId xmlns:a16="http://schemas.microsoft.com/office/drawing/2014/main" id="{26B23AF9-604B-4722-B0FB-430056CA334D}"/>
            </a:ext>
          </a:extLst>
        </xdr:cNvPr>
        <xdr:cNvSpPr>
          <a:spLocks noChangeShapeType="1"/>
        </xdr:cNvSpPr>
      </xdr:nvSpPr>
      <xdr:spPr bwMode="auto">
        <a:xfrm>
          <a:off x="2952750" y="2590800"/>
          <a:ext cx="13716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152400</xdr:colOff>
      <xdr:row>12</xdr:row>
      <xdr:rowOff>76200</xdr:rowOff>
    </xdr:from>
    <xdr:to>
      <xdr:col>7</xdr:col>
      <xdr:colOff>0</xdr:colOff>
      <xdr:row>14</xdr:row>
      <xdr:rowOff>76200</xdr:rowOff>
    </xdr:to>
    <xdr:sp macro="" textlink="">
      <xdr:nvSpPr>
        <xdr:cNvPr id="3031" name="Line 804">
          <a:extLst>
            <a:ext uri="{FF2B5EF4-FFF2-40B4-BE49-F238E27FC236}">
              <a16:creationId xmlns:a16="http://schemas.microsoft.com/office/drawing/2014/main" id="{C93D1AC9-C8D9-49DD-9F1C-8876EB545A84}"/>
            </a:ext>
          </a:extLst>
        </xdr:cNvPr>
        <xdr:cNvSpPr>
          <a:spLocks noChangeShapeType="1"/>
        </xdr:cNvSpPr>
      </xdr:nvSpPr>
      <xdr:spPr bwMode="auto">
        <a:xfrm flipV="1">
          <a:off x="2657475" y="2590800"/>
          <a:ext cx="295275" cy="4191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9</xdr:col>
      <xdr:colOff>0</xdr:colOff>
      <xdr:row>17</xdr:row>
      <xdr:rowOff>0</xdr:rowOff>
    </xdr:from>
    <xdr:to>
      <xdr:col>9</xdr:col>
      <xdr:colOff>152400</xdr:colOff>
      <xdr:row>17</xdr:row>
      <xdr:rowOff>152400</xdr:rowOff>
    </xdr:to>
    <xdr:sp macro="" textlink="">
      <xdr:nvSpPr>
        <xdr:cNvPr id="3032" name="Triangle 13">
          <a:extLst>
            <a:ext uri="{FF2B5EF4-FFF2-40B4-BE49-F238E27FC236}">
              <a16:creationId xmlns:a16="http://schemas.microsoft.com/office/drawing/2014/main" id="{3088E6F9-D9BF-4DBB-9944-5DE3E24372A6}"/>
            </a:ext>
          </a:extLst>
        </xdr:cNvPr>
        <xdr:cNvSpPr/>
      </xdr:nvSpPr>
      <xdr:spPr>
        <a:xfrm rot="16200000">
          <a:off x="4324350" y="3562350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</xdr:col>
      <xdr:colOff>152400</xdr:colOff>
      <xdr:row>17</xdr:row>
      <xdr:rowOff>76200</xdr:rowOff>
    </xdr:from>
    <xdr:to>
      <xdr:col>13</xdr:col>
      <xdr:colOff>0</xdr:colOff>
      <xdr:row>17</xdr:row>
      <xdr:rowOff>76200</xdr:rowOff>
    </xdr:to>
    <xdr:sp macro="" textlink="">
      <xdr:nvSpPr>
        <xdr:cNvPr id="3033" name="Line 805">
          <a:extLst>
            <a:ext uri="{FF2B5EF4-FFF2-40B4-BE49-F238E27FC236}">
              <a16:creationId xmlns:a16="http://schemas.microsoft.com/office/drawing/2014/main" id="{A193A676-E28C-48E6-9B26-95FEFB65047B}"/>
            </a:ext>
          </a:extLst>
        </xdr:cNvPr>
        <xdr:cNvSpPr>
          <a:spLocks noChangeShapeType="1"/>
        </xdr:cNvSpPr>
      </xdr:nvSpPr>
      <xdr:spPr bwMode="auto">
        <a:xfrm>
          <a:off x="4476750" y="3638550"/>
          <a:ext cx="16668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7</xdr:col>
      <xdr:colOff>0</xdr:colOff>
      <xdr:row>17</xdr:row>
      <xdr:rowOff>76200</xdr:rowOff>
    </xdr:from>
    <xdr:to>
      <xdr:col>9</xdr:col>
      <xdr:colOff>0</xdr:colOff>
      <xdr:row>17</xdr:row>
      <xdr:rowOff>76200</xdr:rowOff>
    </xdr:to>
    <xdr:sp macro="" textlink="">
      <xdr:nvSpPr>
        <xdr:cNvPr id="3034" name="Line 806">
          <a:extLst>
            <a:ext uri="{FF2B5EF4-FFF2-40B4-BE49-F238E27FC236}">
              <a16:creationId xmlns:a16="http://schemas.microsoft.com/office/drawing/2014/main" id="{D499E501-4C78-48DE-9B84-E1942D54E55F}"/>
            </a:ext>
          </a:extLst>
        </xdr:cNvPr>
        <xdr:cNvSpPr>
          <a:spLocks noChangeShapeType="1"/>
        </xdr:cNvSpPr>
      </xdr:nvSpPr>
      <xdr:spPr bwMode="auto">
        <a:xfrm>
          <a:off x="2952750" y="3638550"/>
          <a:ext cx="13716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152400</xdr:colOff>
      <xdr:row>14</xdr:row>
      <xdr:rowOff>76200</xdr:rowOff>
    </xdr:from>
    <xdr:to>
      <xdr:col>7</xdr:col>
      <xdr:colOff>0</xdr:colOff>
      <xdr:row>17</xdr:row>
      <xdr:rowOff>76200</xdr:rowOff>
    </xdr:to>
    <xdr:sp macro="" textlink="">
      <xdr:nvSpPr>
        <xdr:cNvPr id="3035" name="Line 807">
          <a:extLst>
            <a:ext uri="{FF2B5EF4-FFF2-40B4-BE49-F238E27FC236}">
              <a16:creationId xmlns:a16="http://schemas.microsoft.com/office/drawing/2014/main" id="{E05FE396-5C20-4D4F-B1F0-6B11FB84F0FA}"/>
            </a:ext>
          </a:extLst>
        </xdr:cNvPr>
        <xdr:cNvSpPr>
          <a:spLocks noChangeShapeType="1"/>
        </xdr:cNvSpPr>
      </xdr:nvSpPr>
      <xdr:spPr bwMode="auto">
        <a:xfrm>
          <a:off x="2657475" y="3009900"/>
          <a:ext cx="295275" cy="6286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152400</xdr:colOff>
      <xdr:row>16</xdr:row>
      <xdr:rowOff>152400</xdr:rowOff>
    </xdr:to>
    <xdr:sp macro="" textlink="">
      <xdr:nvSpPr>
        <xdr:cNvPr id="3036" name="Square 0">
          <a:extLst>
            <a:ext uri="{FF2B5EF4-FFF2-40B4-BE49-F238E27FC236}">
              <a16:creationId xmlns:a16="http://schemas.microsoft.com/office/drawing/2014/main" id="{B6F6ECC2-75EB-4F5E-8A0A-F2A38C8BCDD4}"/>
            </a:ext>
          </a:extLst>
        </xdr:cNvPr>
        <xdr:cNvSpPr/>
      </xdr:nvSpPr>
      <xdr:spPr>
        <a:xfrm>
          <a:off x="685800" y="3352800"/>
          <a:ext cx="152400" cy="152400"/>
        </a:xfrm>
        <a:prstGeom prst="rect">
          <a:avLst/>
        </a:prstGeom>
        <a:solidFill>
          <a:srgbClr val="FFFF00">
            <a:alpha val="50000"/>
          </a:srgbClr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0</xdr:colOff>
      <xdr:row>16</xdr:row>
      <xdr:rowOff>76200</xdr:rowOff>
    </xdr:from>
    <xdr:to>
      <xdr:col>1</xdr:col>
      <xdr:colOff>0</xdr:colOff>
      <xdr:row>16</xdr:row>
      <xdr:rowOff>76200</xdr:rowOff>
    </xdr:to>
    <xdr:sp macro="" textlink="">
      <xdr:nvSpPr>
        <xdr:cNvPr id="3037" name="Line 808">
          <a:extLst>
            <a:ext uri="{FF2B5EF4-FFF2-40B4-BE49-F238E27FC236}">
              <a16:creationId xmlns:a16="http://schemas.microsoft.com/office/drawing/2014/main" id="{3FCC0770-16AF-448C-9150-E3A1D7225139}"/>
            </a:ext>
          </a:extLst>
        </xdr:cNvPr>
        <xdr:cNvSpPr>
          <a:spLocks noChangeShapeType="1"/>
        </xdr:cNvSpPr>
      </xdr:nvSpPr>
      <xdr:spPr bwMode="auto">
        <a:xfrm>
          <a:off x="0" y="3429000"/>
          <a:ext cx="6858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4</xdr:row>
      <xdr:rowOff>0</xdr:rowOff>
    </xdr:from>
    <xdr:to>
      <xdr:col>5</xdr:col>
      <xdr:colOff>152400</xdr:colOff>
      <xdr:row>4</xdr:row>
      <xdr:rowOff>152400</xdr:rowOff>
    </xdr:to>
    <xdr:sp macro="" textlink="">
      <xdr:nvSpPr>
        <xdr:cNvPr id="47" name="Circle 1">
          <a:extLst>
            <a:ext uri="{FF2B5EF4-FFF2-40B4-BE49-F238E27FC236}">
              <a16:creationId xmlns:a16="http://schemas.microsoft.com/office/drawing/2014/main" id="{350A2494-5651-45FC-A07E-E6B5C3AD9179}"/>
            </a:ext>
          </a:extLst>
        </xdr:cNvPr>
        <xdr:cNvSpPr/>
      </xdr:nvSpPr>
      <xdr:spPr>
        <a:xfrm>
          <a:off x="2505075" y="838200"/>
          <a:ext cx="152400" cy="152400"/>
        </a:xfrm>
        <a:prstGeom prst="ellipse">
          <a:avLst/>
        </a:prstGeom>
        <a:solidFill>
          <a:srgbClr val="00FF0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0</xdr:colOff>
      <xdr:row>4</xdr:row>
      <xdr:rowOff>76200</xdr:rowOff>
    </xdr:from>
    <xdr:to>
      <xdr:col>5</xdr:col>
      <xdr:colOff>0</xdr:colOff>
      <xdr:row>4</xdr:row>
      <xdr:rowOff>76200</xdr:rowOff>
    </xdr:to>
    <xdr:sp macro="" textlink="">
      <xdr:nvSpPr>
        <xdr:cNvPr id="9217" name="Line 1">
          <a:extLst>
            <a:ext uri="{FF2B5EF4-FFF2-40B4-BE49-F238E27FC236}">
              <a16:creationId xmlns:a16="http://schemas.microsoft.com/office/drawing/2014/main" id="{27C05DE7-12A1-4749-AB7C-1C9DD111892E}"/>
            </a:ext>
          </a:extLst>
        </xdr:cNvPr>
        <xdr:cNvSpPr>
          <a:spLocks noChangeShapeType="1"/>
        </xdr:cNvSpPr>
      </xdr:nvSpPr>
      <xdr:spPr bwMode="auto">
        <a:xfrm>
          <a:off x="1133475" y="914400"/>
          <a:ext cx="13716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152400</xdr:colOff>
      <xdr:row>4</xdr:row>
      <xdr:rowOff>76200</xdr:rowOff>
    </xdr:from>
    <xdr:to>
      <xdr:col>3</xdr:col>
      <xdr:colOff>0</xdr:colOff>
      <xdr:row>16</xdr:row>
      <xdr:rowOff>76200</xdr:rowOff>
    </xdr:to>
    <xdr:sp macro="" textlink="">
      <xdr:nvSpPr>
        <xdr:cNvPr id="9218" name="Line 2">
          <a:extLst>
            <a:ext uri="{FF2B5EF4-FFF2-40B4-BE49-F238E27FC236}">
              <a16:creationId xmlns:a16="http://schemas.microsoft.com/office/drawing/2014/main" id="{08E8EBB1-CA40-47C4-B725-D693619F8F41}"/>
            </a:ext>
          </a:extLst>
        </xdr:cNvPr>
        <xdr:cNvSpPr>
          <a:spLocks noChangeShapeType="1"/>
        </xdr:cNvSpPr>
      </xdr:nvSpPr>
      <xdr:spPr bwMode="auto">
        <a:xfrm flipV="1">
          <a:off x="838200" y="914400"/>
          <a:ext cx="295275" cy="25146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152400</xdr:colOff>
      <xdr:row>14</xdr:row>
      <xdr:rowOff>152400</xdr:rowOff>
    </xdr:to>
    <xdr:sp macro="" textlink="">
      <xdr:nvSpPr>
        <xdr:cNvPr id="48" name="Circle 2">
          <a:extLst>
            <a:ext uri="{FF2B5EF4-FFF2-40B4-BE49-F238E27FC236}">
              <a16:creationId xmlns:a16="http://schemas.microsoft.com/office/drawing/2014/main" id="{27D274D0-3002-48CB-8E84-DDC4B1550029}"/>
            </a:ext>
          </a:extLst>
        </xdr:cNvPr>
        <xdr:cNvSpPr/>
      </xdr:nvSpPr>
      <xdr:spPr>
        <a:xfrm>
          <a:off x="2505075" y="2933700"/>
          <a:ext cx="152400" cy="152400"/>
        </a:xfrm>
        <a:prstGeom prst="ellipse">
          <a:avLst/>
        </a:prstGeom>
        <a:solidFill>
          <a:srgbClr val="00FF0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0</xdr:colOff>
      <xdr:row>14</xdr:row>
      <xdr:rowOff>76200</xdr:rowOff>
    </xdr:from>
    <xdr:to>
      <xdr:col>5</xdr:col>
      <xdr:colOff>0</xdr:colOff>
      <xdr:row>14</xdr:row>
      <xdr:rowOff>76200</xdr:rowOff>
    </xdr:to>
    <xdr:sp macro="" textlink="">
      <xdr:nvSpPr>
        <xdr:cNvPr id="9219" name="Line 3">
          <a:extLst>
            <a:ext uri="{FF2B5EF4-FFF2-40B4-BE49-F238E27FC236}">
              <a16:creationId xmlns:a16="http://schemas.microsoft.com/office/drawing/2014/main" id="{630C6E13-A9A0-4674-9EAE-FBD1B44ABED8}"/>
            </a:ext>
          </a:extLst>
        </xdr:cNvPr>
        <xdr:cNvSpPr>
          <a:spLocks noChangeShapeType="1"/>
        </xdr:cNvSpPr>
      </xdr:nvSpPr>
      <xdr:spPr bwMode="auto">
        <a:xfrm>
          <a:off x="1133475" y="3009900"/>
          <a:ext cx="13716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152400</xdr:colOff>
      <xdr:row>14</xdr:row>
      <xdr:rowOff>76200</xdr:rowOff>
    </xdr:from>
    <xdr:to>
      <xdr:col>3</xdr:col>
      <xdr:colOff>0</xdr:colOff>
      <xdr:row>16</xdr:row>
      <xdr:rowOff>76200</xdr:rowOff>
    </xdr:to>
    <xdr:sp macro="" textlink="">
      <xdr:nvSpPr>
        <xdr:cNvPr id="9220" name="Line 4">
          <a:extLst>
            <a:ext uri="{FF2B5EF4-FFF2-40B4-BE49-F238E27FC236}">
              <a16:creationId xmlns:a16="http://schemas.microsoft.com/office/drawing/2014/main" id="{0D147678-E38F-439E-9EA9-099EEA1C2839}"/>
            </a:ext>
          </a:extLst>
        </xdr:cNvPr>
        <xdr:cNvSpPr>
          <a:spLocks noChangeShapeType="1"/>
        </xdr:cNvSpPr>
      </xdr:nvSpPr>
      <xdr:spPr bwMode="auto">
        <a:xfrm flipV="1">
          <a:off x="838200" y="3009900"/>
          <a:ext cx="295275" cy="4191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152400</xdr:colOff>
      <xdr:row>29</xdr:row>
      <xdr:rowOff>152400</xdr:rowOff>
    </xdr:to>
    <xdr:sp macro="" textlink="">
      <xdr:nvSpPr>
        <xdr:cNvPr id="49" name="Circle 3">
          <a:extLst>
            <a:ext uri="{FF2B5EF4-FFF2-40B4-BE49-F238E27FC236}">
              <a16:creationId xmlns:a16="http://schemas.microsoft.com/office/drawing/2014/main" id="{CAC23763-E7A6-4B4C-A11A-66ABFB12D574}"/>
            </a:ext>
          </a:extLst>
        </xdr:cNvPr>
        <xdr:cNvSpPr/>
      </xdr:nvSpPr>
      <xdr:spPr>
        <a:xfrm>
          <a:off x="2505075" y="6076950"/>
          <a:ext cx="152400" cy="152400"/>
        </a:xfrm>
        <a:prstGeom prst="ellipse">
          <a:avLst/>
        </a:prstGeom>
        <a:solidFill>
          <a:srgbClr val="00FF0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0</xdr:colOff>
      <xdr:row>29</xdr:row>
      <xdr:rowOff>76200</xdr:rowOff>
    </xdr:from>
    <xdr:to>
      <xdr:col>5</xdr:col>
      <xdr:colOff>0</xdr:colOff>
      <xdr:row>29</xdr:row>
      <xdr:rowOff>76200</xdr:rowOff>
    </xdr:to>
    <xdr:sp macro="" textlink="">
      <xdr:nvSpPr>
        <xdr:cNvPr id="9221" name="Line 5">
          <a:extLst>
            <a:ext uri="{FF2B5EF4-FFF2-40B4-BE49-F238E27FC236}">
              <a16:creationId xmlns:a16="http://schemas.microsoft.com/office/drawing/2014/main" id="{7481AFEE-A64E-4B6B-8AB8-73844B3D85CE}"/>
            </a:ext>
          </a:extLst>
        </xdr:cNvPr>
        <xdr:cNvSpPr>
          <a:spLocks noChangeShapeType="1"/>
        </xdr:cNvSpPr>
      </xdr:nvSpPr>
      <xdr:spPr bwMode="auto">
        <a:xfrm>
          <a:off x="1133475" y="6153150"/>
          <a:ext cx="13716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152400</xdr:colOff>
      <xdr:row>16</xdr:row>
      <xdr:rowOff>76200</xdr:rowOff>
    </xdr:from>
    <xdr:to>
      <xdr:col>3</xdr:col>
      <xdr:colOff>0</xdr:colOff>
      <xdr:row>29</xdr:row>
      <xdr:rowOff>76200</xdr:rowOff>
    </xdr:to>
    <xdr:sp macro="" textlink="">
      <xdr:nvSpPr>
        <xdr:cNvPr id="9222" name="Line 6">
          <a:extLst>
            <a:ext uri="{FF2B5EF4-FFF2-40B4-BE49-F238E27FC236}">
              <a16:creationId xmlns:a16="http://schemas.microsoft.com/office/drawing/2014/main" id="{0A5C6EE4-2010-43FD-9648-FBEEC8DE4887}"/>
            </a:ext>
          </a:extLst>
        </xdr:cNvPr>
        <xdr:cNvSpPr>
          <a:spLocks noChangeShapeType="1"/>
        </xdr:cNvSpPr>
      </xdr:nvSpPr>
      <xdr:spPr bwMode="auto">
        <a:xfrm>
          <a:off x="838200" y="3429000"/>
          <a:ext cx="295275" cy="27241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9</xdr:col>
      <xdr:colOff>0</xdr:colOff>
      <xdr:row>24</xdr:row>
      <xdr:rowOff>0</xdr:rowOff>
    </xdr:from>
    <xdr:to>
      <xdr:col>9</xdr:col>
      <xdr:colOff>152400</xdr:colOff>
      <xdr:row>24</xdr:row>
      <xdr:rowOff>152400</xdr:rowOff>
    </xdr:to>
    <xdr:sp macro="" textlink="">
      <xdr:nvSpPr>
        <xdr:cNvPr id="50" name="Circle 4">
          <a:extLst>
            <a:ext uri="{FF2B5EF4-FFF2-40B4-BE49-F238E27FC236}">
              <a16:creationId xmlns:a16="http://schemas.microsoft.com/office/drawing/2014/main" id="{BA821B84-918D-4DA3-9799-844B9CB1916E}"/>
            </a:ext>
          </a:extLst>
        </xdr:cNvPr>
        <xdr:cNvSpPr/>
      </xdr:nvSpPr>
      <xdr:spPr>
        <a:xfrm>
          <a:off x="4324350" y="5029200"/>
          <a:ext cx="152400" cy="152400"/>
        </a:xfrm>
        <a:prstGeom prst="ellipse">
          <a:avLst/>
        </a:prstGeom>
        <a:solidFill>
          <a:srgbClr val="00FF0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0</xdr:colOff>
      <xdr:row>24</xdr:row>
      <xdr:rowOff>76200</xdr:rowOff>
    </xdr:from>
    <xdr:to>
      <xdr:col>9</xdr:col>
      <xdr:colOff>0</xdr:colOff>
      <xdr:row>24</xdr:row>
      <xdr:rowOff>76200</xdr:rowOff>
    </xdr:to>
    <xdr:sp macro="" textlink="">
      <xdr:nvSpPr>
        <xdr:cNvPr id="9223" name="Line 7">
          <a:extLst>
            <a:ext uri="{FF2B5EF4-FFF2-40B4-BE49-F238E27FC236}">
              <a16:creationId xmlns:a16="http://schemas.microsoft.com/office/drawing/2014/main" id="{38AD1145-B042-4712-B957-56ACA2B7931B}"/>
            </a:ext>
          </a:extLst>
        </xdr:cNvPr>
        <xdr:cNvSpPr>
          <a:spLocks noChangeShapeType="1"/>
        </xdr:cNvSpPr>
      </xdr:nvSpPr>
      <xdr:spPr bwMode="auto">
        <a:xfrm>
          <a:off x="2952750" y="5105400"/>
          <a:ext cx="13716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152400</xdr:colOff>
      <xdr:row>24</xdr:row>
      <xdr:rowOff>76200</xdr:rowOff>
    </xdr:from>
    <xdr:to>
      <xdr:col>7</xdr:col>
      <xdr:colOff>0</xdr:colOff>
      <xdr:row>29</xdr:row>
      <xdr:rowOff>76200</xdr:rowOff>
    </xdr:to>
    <xdr:sp macro="" textlink="">
      <xdr:nvSpPr>
        <xdr:cNvPr id="9224" name="Line 8">
          <a:extLst>
            <a:ext uri="{FF2B5EF4-FFF2-40B4-BE49-F238E27FC236}">
              <a16:creationId xmlns:a16="http://schemas.microsoft.com/office/drawing/2014/main" id="{388F7659-AA93-4E43-A16C-18991943FD08}"/>
            </a:ext>
          </a:extLst>
        </xdr:cNvPr>
        <xdr:cNvSpPr>
          <a:spLocks noChangeShapeType="1"/>
        </xdr:cNvSpPr>
      </xdr:nvSpPr>
      <xdr:spPr bwMode="auto">
        <a:xfrm flipV="1">
          <a:off x="2657475" y="5105400"/>
          <a:ext cx="295275" cy="10477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9</xdr:col>
      <xdr:colOff>0</xdr:colOff>
      <xdr:row>34</xdr:row>
      <xdr:rowOff>0</xdr:rowOff>
    </xdr:from>
    <xdr:to>
      <xdr:col>9</xdr:col>
      <xdr:colOff>152400</xdr:colOff>
      <xdr:row>34</xdr:row>
      <xdr:rowOff>152400</xdr:rowOff>
    </xdr:to>
    <xdr:sp macro="" textlink="">
      <xdr:nvSpPr>
        <xdr:cNvPr id="51" name="Circle 5">
          <a:extLst>
            <a:ext uri="{FF2B5EF4-FFF2-40B4-BE49-F238E27FC236}">
              <a16:creationId xmlns:a16="http://schemas.microsoft.com/office/drawing/2014/main" id="{AB5316DB-C19C-427A-8DAB-4839357EAFDE}"/>
            </a:ext>
          </a:extLst>
        </xdr:cNvPr>
        <xdr:cNvSpPr/>
      </xdr:nvSpPr>
      <xdr:spPr>
        <a:xfrm>
          <a:off x="4324350" y="7124700"/>
          <a:ext cx="152400" cy="152400"/>
        </a:xfrm>
        <a:prstGeom prst="ellipse">
          <a:avLst/>
        </a:prstGeom>
        <a:solidFill>
          <a:srgbClr val="00FF0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0</xdr:colOff>
      <xdr:row>34</xdr:row>
      <xdr:rowOff>76200</xdr:rowOff>
    </xdr:from>
    <xdr:to>
      <xdr:col>9</xdr:col>
      <xdr:colOff>0</xdr:colOff>
      <xdr:row>34</xdr:row>
      <xdr:rowOff>76200</xdr:rowOff>
    </xdr:to>
    <xdr:sp macro="" textlink="">
      <xdr:nvSpPr>
        <xdr:cNvPr id="9225" name="Line 9">
          <a:extLst>
            <a:ext uri="{FF2B5EF4-FFF2-40B4-BE49-F238E27FC236}">
              <a16:creationId xmlns:a16="http://schemas.microsoft.com/office/drawing/2014/main" id="{95B53F55-8858-43AB-A08F-B118FD31F002}"/>
            </a:ext>
          </a:extLst>
        </xdr:cNvPr>
        <xdr:cNvSpPr>
          <a:spLocks noChangeShapeType="1"/>
        </xdr:cNvSpPr>
      </xdr:nvSpPr>
      <xdr:spPr bwMode="auto">
        <a:xfrm>
          <a:off x="2952750" y="7200900"/>
          <a:ext cx="13716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152400</xdr:colOff>
      <xdr:row>29</xdr:row>
      <xdr:rowOff>76200</xdr:rowOff>
    </xdr:from>
    <xdr:to>
      <xdr:col>7</xdr:col>
      <xdr:colOff>0</xdr:colOff>
      <xdr:row>34</xdr:row>
      <xdr:rowOff>76200</xdr:rowOff>
    </xdr:to>
    <xdr:sp macro="" textlink="">
      <xdr:nvSpPr>
        <xdr:cNvPr id="9226" name="Line 10">
          <a:extLst>
            <a:ext uri="{FF2B5EF4-FFF2-40B4-BE49-F238E27FC236}">
              <a16:creationId xmlns:a16="http://schemas.microsoft.com/office/drawing/2014/main" id="{438BD61A-D938-4A54-B8E5-D042B2BF22C1}"/>
            </a:ext>
          </a:extLst>
        </xdr:cNvPr>
        <xdr:cNvSpPr>
          <a:spLocks noChangeShapeType="1"/>
        </xdr:cNvSpPr>
      </xdr:nvSpPr>
      <xdr:spPr bwMode="auto">
        <a:xfrm>
          <a:off x="2657475" y="6153150"/>
          <a:ext cx="295275" cy="10477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13</xdr:col>
      <xdr:colOff>0</xdr:colOff>
      <xdr:row>22</xdr:row>
      <xdr:rowOff>0</xdr:rowOff>
    </xdr:from>
    <xdr:to>
      <xdr:col>13</xdr:col>
      <xdr:colOff>152400</xdr:colOff>
      <xdr:row>22</xdr:row>
      <xdr:rowOff>152400</xdr:rowOff>
    </xdr:to>
    <xdr:sp macro="" textlink="">
      <xdr:nvSpPr>
        <xdr:cNvPr id="52" name="Triangle 6">
          <a:extLst>
            <a:ext uri="{FF2B5EF4-FFF2-40B4-BE49-F238E27FC236}">
              <a16:creationId xmlns:a16="http://schemas.microsoft.com/office/drawing/2014/main" id="{8C52B21A-B446-4135-8A5A-72A2CB8E89FB}"/>
            </a:ext>
          </a:extLst>
        </xdr:cNvPr>
        <xdr:cNvSpPr/>
      </xdr:nvSpPr>
      <xdr:spPr>
        <a:xfrm rot="16200000">
          <a:off x="6143625" y="4610100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11</xdr:col>
      <xdr:colOff>0</xdr:colOff>
      <xdr:row>22</xdr:row>
      <xdr:rowOff>76200</xdr:rowOff>
    </xdr:from>
    <xdr:to>
      <xdr:col>13</xdr:col>
      <xdr:colOff>0</xdr:colOff>
      <xdr:row>22</xdr:row>
      <xdr:rowOff>76200</xdr:rowOff>
    </xdr:to>
    <xdr:sp macro="" textlink="">
      <xdr:nvSpPr>
        <xdr:cNvPr id="9227" name="Line 11">
          <a:extLst>
            <a:ext uri="{FF2B5EF4-FFF2-40B4-BE49-F238E27FC236}">
              <a16:creationId xmlns:a16="http://schemas.microsoft.com/office/drawing/2014/main" id="{567F4B35-6288-4EFF-9BBE-945FE7D64DA0}"/>
            </a:ext>
          </a:extLst>
        </xdr:cNvPr>
        <xdr:cNvSpPr>
          <a:spLocks noChangeShapeType="1"/>
        </xdr:cNvSpPr>
      </xdr:nvSpPr>
      <xdr:spPr bwMode="auto">
        <a:xfrm>
          <a:off x="4772025" y="4686300"/>
          <a:ext cx="13716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9</xdr:col>
      <xdr:colOff>152400</xdr:colOff>
      <xdr:row>22</xdr:row>
      <xdr:rowOff>76200</xdr:rowOff>
    </xdr:from>
    <xdr:to>
      <xdr:col>11</xdr:col>
      <xdr:colOff>0</xdr:colOff>
      <xdr:row>24</xdr:row>
      <xdr:rowOff>76200</xdr:rowOff>
    </xdr:to>
    <xdr:sp macro="" textlink="">
      <xdr:nvSpPr>
        <xdr:cNvPr id="9228" name="Line 12">
          <a:extLst>
            <a:ext uri="{FF2B5EF4-FFF2-40B4-BE49-F238E27FC236}">
              <a16:creationId xmlns:a16="http://schemas.microsoft.com/office/drawing/2014/main" id="{5C9238B2-F6E9-4387-9070-469F6E024642}"/>
            </a:ext>
          </a:extLst>
        </xdr:cNvPr>
        <xdr:cNvSpPr>
          <a:spLocks noChangeShapeType="1"/>
        </xdr:cNvSpPr>
      </xdr:nvSpPr>
      <xdr:spPr bwMode="auto">
        <a:xfrm flipV="1">
          <a:off x="4476750" y="4686300"/>
          <a:ext cx="295275" cy="4191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13</xdr:col>
      <xdr:colOff>0</xdr:colOff>
      <xdr:row>27</xdr:row>
      <xdr:rowOff>0</xdr:rowOff>
    </xdr:from>
    <xdr:to>
      <xdr:col>13</xdr:col>
      <xdr:colOff>152400</xdr:colOff>
      <xdr:row>27</xdr:row>
      <xdr:rowOff>152400</xdr:rowOff>
    </xdr:to>
    <xdr:sp macro="" textlink="">
      <xdr:nvSpPr>
        <xdr:cNvPr id="53" name="Triangle 7">
          <a:extLst>
            <a:ext uri="{FF2B5EF4-FFF2-40B4-BE49-F238E27FC236}">
              <a16:creationId xmlns:a16="http://schemas.microsoft.com/office/drawing/2014/main" id="{AE903FBC-4AD3-4708-B9FA-CA9F6C27E462}"/>
            </a:ext>
          </a:extLst>
        </xdr:cNvPr>
        <xdr:cNvSpPr/>
      </xdr:nvSpPr>
      <xdr:spPr>
        <a:xfrm rot="16200000">
          <a:off x="6143625" y="5657850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11</xdr:col>
      <xdr:colOff>0</xdr:colOff>
      <xdr:row>27</xdr:row>
      <xdr:rowOff>76200</xdr:rowOff>
    </xdr:from>
    <xdr:to>
      <xdr:col>13</xdr:col>
      <xdr:colOff>0</xdr:colOff>
      <xdr:row>27</xdr:row>
      <xdr:rowOff>76200</xdr:rowOff>
    </xdr:to>
    <xdr:sp macro="" textlink="">
      <xdr:nvSpPr>
        <xdr:cNvPr id="9229" name="Line 13">
          <a:extLst>
            <a:ext uri="{FF2B5EF4-FFF2-40B4-BE49-F238E27FC236}">
              <a16:creationId xmlns:a16="http://schemas.microsoft.com/office/drawing/2014/main" id="{680B637B-2AB8-418F-B657-912633CE6C1F}"/>
            </a:ext>
          </a:extLst>
        </xdr:cNvPr>
        <xdr:cNvSpPr>
          <a:spLocks noChangeShapeType="1"/>
        </xdr:cNvSpPr>
      </xdr:nvSpPr>
      <xdr:spPr bwMode="auto">
        <a:xfrm>
          <a:off x="4772025" y="5734050"/>
          <a:ext cx="13716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9</xdr:col>
      <xdr:colOff>152400</xdr:colOff>
      <xdr:row>24</xdr:row>
      <xdr:rowOff>76200</xdr:rowOff>
    </xdr:from>
    <xdr:to>
      <xdr:col>11</xdr:col>
      <xdr:colOff>0</xdr:colOff>
      <xdr:row>27</xdr:row>
      <xdr:rowOff>76200</xdr:rowOff>
    </xdr:to>
    <xdr:sp macro="" textlink="">
      <xdr:nvSpPr>
        <xdr:cNvPr id="9230" name="Line 14">
          <a:extLst>
            <a:ext uri="{FF2B5EF4-FFF2-40B4-BE49-F238E27FC236}">
              <a16:creationId xmlns:a16="http://schemas.microsoft.com/office/drawing/2014/main" id="{817AAA4F-21A9-4358-82C8-068044FF92E7}"/>
            </a:ext>
          </a:extLst>
        </xdr:cNvPr>
        <xdr:cNvSpPr>
          <a:spLocks noChangeShapeType="1"/>
        </xdr:cNvSpPr>
      </xdr:nvSpPr>
      <xdr:spPr bwMode="auto">
        <a:xfrm>
          <a:off x="4476750" y="5105400"/>
          <a:ext cx="295275" cy="6286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13</xdr:col>
      <xdr:colOff>0</xdr:colOff>
      <xdr:row>32</xdr:row>
      <xdr:rowOff>0</xdr:rowOff>
    </xdr:from>
    <xdr:to>
      <xdr:col>13</xdr:col>
      <xdr:colOff>152400</xdr:colOff>
      <xdr:row>32</xdr:row>
      <xdr:rowOff>152400</xdr:rowOff>
    </xdr:to>
    <xdr:sp macro="" textlink="">
      <xdr:nvSpPr>
        <xdr:cNvPr id="54" name="Triangle 8">
          <a:extLst>
            <a:ext uri="{FF2B5EF4-FFF2-40B4-BE49-F238E27FC236}">
              <a16:creationId xmlns:a16="http://schemas.microsoft.com/office/drawing/2014/main" id="{AE33B3C4-041A-4DD6-87ED-48EA6FB814EA}"/>
            </a:ext>
          </a:extLst>
        </xdr:cNvPr>
        <xdr:cNvSpPr/>
      </xdr:nvSpPr>
      <xdr:spPr>
        <a:xfrm rot="16200000">
          <a:off x="6143625" y="6705600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11</xdr:col>
      <xdr:colOff>0</xdr:colOff>
      <xdr:row>32</xdr:row>
      <xdr:rowOff>76200</xdr:rowOff>
    </xdr:from>
    <xdr:to>
      <xdr:col>13</xdr:col>
      <xdr:colOff>0</xdr:colOff>
      <xdr:row>32</xdr:row>
      <xdr:rowOff>76200</xdr:rowOff>
    </xdr:to>
    <xdr:sp macro="" textlink="">
      <xdr:nvSpPr>
        <xdr:cNvPr id="9231" name="Line 15">
          <a:extLst>
            <a:ext uri="{FF2B5EF4-FFF2-40B4-BE49-F238E27FC236}">
              <a16:creationId xmlns:a16="http://schemas.microsoft.com/office/drawing/2014/main" id="{D4EAC1D0-0437-4EF1-A143-1EFD74807170}"/>
            </a:ext>
          </a:extLst>
        </xdr:cNvPr>
        <xdr:cNvSpPr>
          <a:spLocks noChangeShapeType="1"/>
        </xdr:cNvSpPr>
      </xdr:nvSpPr>
      <xdr:spPr bwMode="auto">
        <a:xfrm>
          <a:off x="4772025" y="6781800"/>
          <a:ext cx="13716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9</xdr:col>
      <xdr:colOff>152400</xdr:colOff>
      <xdr:row>32</xdr:row>
      <xdr:rowOff>76200</xdr:rowOff>
    </xdr:from>
    <xdr:to>
      <xdr:col>11</xdr:col>
      <xdr:colOff>0</xdr:colOff>
      <xdr:row>34</xdr:row>
      <xdr:rowOff>76200</xdr:rowOff>
    </xdr:to>
    <xdr:sp macro="" textlink="">
      <xdr:nvSpPr>
        <xdr:cNvPr id="9232" name="Line 16">
          <a:extLst>
            <a:ext uri="{FF2B5EF4-FFF2-40B4-BE49-F238E27FC236}">
              <a16:creationId xmlns:a16="http://schemas.microsoft.com/office/drawing/2014/main" id="{FE78D40B-4E3D-4E0E-BA0C-1CC3CDD322CD}"/>
            </a:ext>
          </a:extLst>
        </xdr:cNvPr>
        <xdr:cNvSpPr>
          <a:spLocks noChangeShapeType="1"/>
        </xdr:cNvSpPr>
      </xdr:nvSpPr>
      <xdr:spPr bwMode="auto">
        <a:xfrm flipV="1">
          <a:off x="4476750" y="6781800"/>
          <a:ext cx="295275" cy="4191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13</xdr:col>
      <xdr:colOff>0</xdr:colOff>
      <xdr:row>37</xdr:row>
      <xdr:rowOff>0</xdr:rowOff>
    </xdr:from>
    <xdr:to>
      <xdr:col>13</xdr:col>
      <xdr:colOff>152400</xdr:colOff>
      <xdr:row>37</xdr:row>
      <xdr:rowOff>152400</xdr:rowOff>
    </xdr:to>
    <xdr:sp macro="" textlink="">
      <xdr:nvSpPr>
        <xdr:cNvPr id="55" name="Triangle 9">
          <a:extLst>
            <a:ext uri="{FF2B5EF4-FFF2-40B4-BE49-F238E27FC236}">
              <a16:creationId xmlns:a16="http://schemas.microsoft.com/office/drawing/2014/main" id="{E7087FBA-B1BF-4E23-B8B3-EE94D7B08F59}"/>
            </a:ext>
          </a:extLst>
        </xdr:cNvPr>
        <xdr:cNvSpPr/>
      </xdr:nvSpPr>
      <xdr:spPr>
        <a:xfrm rot="16200000">
          <a:off x="6143625" y="7753350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11</xdr:col>
      <xdr:colOff>0</xdr:colOff>
      <xdr:row>37</xdr:row>
      <xdr:rowOff>76200</xdr:rowOff>
    </xdr:from>
    <xdr:to>
      <xdr:col>13</xdr:col>
      <xdr:colOff>0</xdr:colOff>
      <xdr:row>37</xdr:row>
      <xdr:rowOff>76200</xdr:rowOff>
    </xdr:to>
    <xdr:sp macro="" textlink="">
      <xdr:nvSpPr>
        <xdr:cNvPr id="9233" name="Line 17">
          <a:extLst>
            <a:ext uri="{FF2B5EF4-FFF2-40B4-BE49-F238E27FC236}">
              <a16:creationId xmlns:a16="http://schemas.microsoft.com/office/drawing/2014/main" id="{C7A5217B-3EA6-4385-8A1B-FD6498EAF738}"/>
            </a:ext>
          </a:extLst>
        </xdr:cNvPr>
        <xdr:cNvSpPr>
          <a:spLocks noChangeShapeType="1"/>
        </xdr:cNvSpPr>
      </xdr:nvSpPr>
      <xdr:spPr bwMode="auto">
        <a:xfrm>
          <a:off x="4772025" y="7829550"/>
          <a:ext cx="13716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9</xdr:col>
      <xdr:colOff>152400</xdr:colOff>
      <xdr:row>34</xdr:row>
      <xdr:rowOff>76200</xdr:rowOff>
    </xdr:from>
    <xdr:to>
      <xdr:col>11</xdr:col>
      <xdr:colOff>0</xdr:colOff>
      <xdr:row>37</xdr:row>
      <xdr:rowOff>76200</xdr:rowOff>
    </xdr:to>
    <xdr:sp macro="" textlink="">
      <xdr:nvSpPr>
        <xdr:cNvPr id="9234" name="Line 18">
          <a:extLst>
            <a:ext uri="{FF2B5EF4-FFF2-40B4-BE49-F238E27FC236}">
              <a16:creationId xmlns:a16="http://schemas.microsoft.com/office/drawing/2014/main" id="{731BEB4E-FF18-4EAE-ADCD-5D7EAABCA7EF}"/>
            </a:ext>
          </a:extLst>
        </xdr:cNvPr>
        <xdr:cNvSpPr>
          <a:spLocks noChangeShapeType="1"/>
        </xdr:cNvSpPr>
      </xdr:nvSpPr>
      <xdr:spPr bwMode="auto">
        <a:xfrm>
          <a:off x="4476750" y="7200900"/>
          <a:ext cx="295275" cy="6286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152400</xdr:colOff>
      <xdr:row>2</xdr:row>
      <xdr:rowOff>152400</xdr:rowOff>
    </xdr:to>
    <xdr:sp macro="" textlink="">
      <xdr:nvSpPr>
        <xdr:cNvPr id="56" name="Triangle 10">
          <a:extLst>
            <a:ext uri="{FF2B5EF4-FFF2-40B4-BE49-F238E27FC236}">
              <a16:creationId xmlns:a16="http://schemas.microsoft.com/office/drawing/2014/main" id="{5EE79296-862F-4B6B-AFB0-3AD7EF399D97}"/>
            </a:ext>
          </a:extLst>
        </xdr:cNvPr>
        <xdr:cNvSpPr/>
      </xdr:nvSpPr>
      <xdr:spPr>
        <a:xfrm rot="16200000">
          <a:off x="4324350" y="419100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</xdr:col>
      <xdr:colOff>152400</xdr:colOff>
      <xdr:row>2</xdr:row>
      <xdr:rowOff>76200</xdr:rowOff>
    </xdr:from>
    <xdr:to>
      <xdr:col>13</xdr:col>
      <xdr:colOff>0</xdr:colOff>
      <xdr:row>2</xdr:row>
      <xdr:rowOff>76200</xdr:rowOff>
    </xdr:to>
    <xdr:sp macro="" textlink="">
      <xdr:nvSpPr>
        <xdr:cNvPr id="9235" name="Line 19">
          <a:extLst>
            <a:ext uri="{FF2B5EF4-FFF2-40B4-BE49-F238E27FC236}">
              <a16:creationId xmlns:a16="http://schemas.microsoft.com/office/drawing/2014/main" id="{54E02960-E143-4EA2-93E1-CDF7FA77AC65}"/>
            </a:ext>
          </a:extLst>
        </xdr:cNvPr>
        <xdr:cNvSpPr>
          <a:spLocks noChangeShapeType="1"/>
        </xdr:cNvSpPr>
      </xdr:nvSpPr>
      <xdr:spPr bwMode="auto">
        <a:xfrm>
          <a:off x="4476750" y="495300"/>
          <a:ext cx="16668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7</xdr:col>
      <xdr:colOff>0</xdr:colOff>
      <xdr:row>2</xdr:row>
      <xdr:rowOff>76200</xdr:rowOff>
    </xdr:from>
    <xdr:to>
      <xdr:col>9</xdr:col>
      <xdr:colOff>0</xdr:colOff>
      <xdr:row>2</xdr:row>
      <xdr:rowOff>76200</xdr:rowOff>
    </xdr:to>
    <xdr:sp macro="" textlink="">
      <xdr:nvSpPr>
        <xdr:cNvPr id="9236" name="Line 20">
          <a:extLst>
            <a:ext uri="{FF2B5EF4-FFF2-40B4-BE49-F238E27FC236}">
              <a16:creationId xmlns:a16="http://schemas.microsoft.com/office/drawing/2014/main" id="{6100E421-F0D9-4401-982A-16F16A5E0FB7}"/>
            </a:ext>
          </a:extLst>
        </xdr:cNvPr>
        <xdr:cNvSpPr>
          <a:spLocks noChangeShapeType="1"/>
        </xdr:cNvSpPr>
      </xdr:nvSpPr>
      <xdr:spPr bwMode="auto">
        <a:xfrm>
          <a:off x="2952750" y="495300"/>
          <a:ext cx="13716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152400</xdr:colOff>
      <xdr:row>2</xdr:row>
      <xdr:rowOff>76200</xdr:rowOff>
    </xdr:from>
    <xdr:to>
      <xdr:col>7</xdr:col>
      <xdr:colOff>0</xdr:colOff>
      <xdr:row>4</xdr:row>
      <xdr:rowOff>76200</xdr:rowOff>
    </xdr:to>
    <xdr:sp macro="" textlink="">
      <xdr:nvSpPr>
        <xdr:cNvPr id="9237" name="Line 21">
          <a:extLst>
            <a:ext uri="{FF2B5EF4-FFF2-40B4-BE49-F238E27FC236}">
              <a16:creationId xmlns:a16="http://schemas.microsoft.com/office/drawing/2014/main" id="{9ACFCAF3-B81C-4D27-AD3D-B0F7FA41B231}"/>
            </a:ext>
          </a:extLst>
        </xdr:cNvPr>
        <xdr:cNvSpPr>
          <a:spLocks noChangeShapeType="1"/>
        </xdr:cNvSpPr>
      </xdr:nvSpPr>
      <xdr:spPr bwMode="auto">
        <a:xfrm flipV="1">
          <a:off x="2657475" y="495300"/>
          <a:ext cx="295275" cy="4191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9</xdr:col>
      <xdr:colOff>0</xdr:colOff>
      <xdr:row>7</xdr:row>
      <xdr:rowOff>0</xdr:rowOff>
    </xdr:from>
    <xdr:to>
      <xdr:col>9</xdr:col>
      <xdr:colOff>152400</xdr:colOff>
      <xdr:row>7</xdr:row>
      <xdr:rowOff>152400</xdr:rowOff>
    </xdr:to>
    <xdr:sp macro="" textlink="">
      <xdr:nvSpPr>
        <xdr:cNvPr id="57" name="Triangle 11">
          <a:extLst>
            <a:ext uri="{FF2B5EF4-FFF2-40B4-BE49-F238E27FC236}">
              <a16:creationId xmlns:a16="http://schemas.microsoft.com/office/drawing/2014/main" id="{F75AE361-5740-4216-99D1-D10CD719E3BF}"/>
            </a:ext>
          </a:extLst>
        </xdr:cNvPr>
        <xdr:cNvSpPr/>
      </xdr:nvSpPr>
      <xdr:spPr>
        <a:xfrm rot="16200000">
          <a:off x="4324350" y="1466850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</xdr:col>
      <xdr:colOff>152400</xdr:colOff>
      <xdr:row>7</xdr:row>
      <xdr:rowOff>76200</xdr:rowOff>
    </xdr:from>
    <xdr:to>
      <xdr:col>13</xdr:col>
      <xdr:colOff>0</xdr:colOff>
      <xdr:row>7</xdr:row>
      <xdr:rowOff>76200</xdr:rowOff>
    </xdr:to>
    <xdr:sp macro="" textlink="">
      <xdr:nvSpPr>
        <xdr:cNvPr id="9238" name="Line 22">
          <a:extLst>
            <a:ext uri="{FF2B5EF4-FFF2-40B4-BE49-F238E27FC236}">
              <a16:creationId xmlns:a16="http://schemas.microsoft.com/office/drawing/2014/main" id="{E229A240-9FCF-4997-8B64-BC1FB6AA5262}"/>
            </a:ext>
          </a:extLst>
        </xdr:cNvPr>
        <xdr:cNvSpPr>
          <a:spLocks noChangeShapeType="1"/>
        </xdr:cNvSpPr>
      </xdr:nvSpPr>
      <xdr:spPr bwMode="auto">
        <a:xfrm>
          <a:off x="4476750" y="1543050"/>
          <a:ext cx="16668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7</xdr:col>
      <xdr:colOff>0</xdr:colOff>
      <xdr:row>7</xdr:row>
      <xdr:rowOff>76200</xdr:rowOff>
    </xdr:from>
    <xdr:to>
      <xdr:col>9</xdr:col>
      <xdr:colOff>0</xdr:colOff>
      <xdr:row>7</xdr:row>
      <xdr:rowOff>76200</xdr:rowOff>
    </xdr:to>
    <xdr:sp macro="" textlink="">
      <xdr:nvSpPr>
        <xdr:cNvPr id="9239" name="Line 23">
          <a:extLst>
            <a:ext uri="{FF2B5EF4-FFF2-40B4-BE49-F238E27FC236}">
              <a16:creationId xmlns:a16="http://schemas.microsoft.com/office/drawing/2014/main" id="{9E758A72-2F08-44DD-8B73-C5F4D9F9B92C}"/>
            </a:ext>
          </a:extLst>
        </xdr:cNvPr>
        <xdr:cNvSpPr>
          <a:spLocks noChangeShapeType="1"/>
        </xdr:cNvSpPr>
      </xdr:nvSpPr>
      <xdr:spPr bwMode="auto">
        <a:xfrm>
          <a:off x="2952750" y="1543050"/>
          <a:ext cx="13716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152400</xdr:colOff>
      <xdr:row>4</xdr:row>
      <xdr:rowOff>76200</xdr:rowOff>
    </xdr:from>
    <xdr:to>
      <xdr:col>7</xdr:col>
      <xdr:colOff>0</xdr:colOff>
      <xdr:row>7</xdr:row>
      <xdr:rowOff>76200</xdr:rowOff>
    </xdr:to>
    <xdr:sp macro="" textlink="">
      <xdr:nvSpPr>
        <xdr:cNvPr id="9240" name="Line 24">
          <a:extLst>
            <a:ext uri="{FF2B5EF4-FFF2-40B4-BE49-F238E27FC236}">
              <a16:creationId xmlns:a16="http://schemas.microsoft.com/office/drawing/2014/main" id="{0E282F25-2C54-4ED1-8A00-E5CE1A5CD445}"/>
            </a:ext>
          </a:extLst>
        </xdr:cNvPr>
        <xdr:cNvSpPr>
          <a:spLocks noChangeShapeType="1"/>
        </xdr:cNvSpPr>
      </xdr:nvSpPr>
      <xdr:spPr bwMode="auto">
        <a:xfrm>
          <a:off x="2657475" y="914400"/>
          <a:ext cx="295275" cy="6286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9</xdr:col>
      <xdr:colOff>0</xdr:colOff>
      <xdr:row>12</xdr:row>
      <xdr:rowOff>0</xdr:rowOff>
    </xdr:from>
    <xdr:to>
      <xdr:col>9</xdr:col>
      <xdr:colOff>152400</xdr:colOff>
      <xdr:row>12</xdr:row>
      <xdr:rowOff>152400</xdr:rowOff>
    </xdr:to>
    <xdr:sp macro="" textlink="">
      <xdr:nvSpPr>
        <xdr:cNvPr id="58" name="Triangle 12">
          <a:extLst>
            <a:ext uri="{FF2B5EF4-FFF2-40B4-BE49-F238E27FC236}">
              <a16:creationId xmlns:a16="http://schemas.microsoft.com/office/drawing/2014/main" id="{F54AA6C0-85A4-4100-A9B6-EC08F399D11A}"/>
            </a:ext>
          </a:extLst>
        </xdr:cNvPr>
        <xdr:cNvSpPr/>
      </xdr:nvSpPr>
      <xdr:spPr>
        <a:xfrm rot="16200000">
          <a:off x="4324350" y="2514600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</xdr:col>
      <xdr:colOff>152400</xdr:colOff>
      <xdr:row>12</xdr:row>
      <xdr:rowOff>76200</xdr:rowOff>
    </xdr:from>
    <xdr:to>
      <xdr:col>13</xdr:col>
      <xdr:colOff>0</xdr:colOff>
      <xdr:row>12</xdr:row>
      <xdr:rowOff>76200</xdr:rowOff>
    </xdr:to>
    <xdr:sp macro="" textlink="">
      <xdr:nvSpPr>
        <xdr:cNvPr id="9241" name="Line 25">
          <a:extLst>
            <a:ext uri="{FF2B5EF4-FFF2-40B4-BE49-F238E27FC236}">
              <a16:creationId xmlns:a16="http://schemas.microsoft.com/office/drawing/2014/main" id="{687CE0C7-5AB2-4C70-8F9B-7C2C1A0CA5A0}"/>
            </a:ext>
          </a:extLst>
        </xdr:cNvPr>
        <xdr:cNvSpPr>
          <a:spLocks noChangeShapeType="1"/>
        </xdr:cNvSpPr>
      </xdr:nvSpPr>
      <xdr:spPr bwMode="auto">
        <a:xfrm>
          <a:off x="4476750" y="2590800"/>
          <a:ext cx="16668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7</xdr:col>
      <xdr:colOff>0</xdr:colOff>
      <xdr:row>12</xdr:row>
      <xdr:rowOff>76200</xdr:rowOff>
    </xdr:from>
    <xdr:to>
      <xdr:col>9</xdr:col>
      <xdr:colOff>0</xdr:colOff>
      <xdr:row>12</xdr:row>
      <xdr:rowOff>76200</xdr:rowOff>
    </xdr:to>
    <xdr:sp macro="" textlink="">
      <xdr:nvSpPr>
        <xdr:cNvPr id="9242" name="Line 26">
          <a:extLst>
            <a:ext uri="{FF2B5EF4-FFF2-40B4-BE49-F238E27FC236}">
              <a16:creationId xmlns:a16="http://schemas.microsoft.com/office/drawing/2014/main" id="{48CECCD6-D471-42FF-BB77-20B1C68B62EA}"/>
            </a:ext>
          </a:extLst>
        </xdr:cNvPr>
        <xdr:cNvSpPr>
          <a:spLocks noChangeShapeType="1"/>
        </xdr:cNvSpPr>
      </xdr:nvSpPr>
      <xdr:spPr bwMode="auto">
        <a:xfrm>
          <a:off x="2952750" y="2590800"/>
          <a:ext cx="13716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152400</xdr:colOff>
      <xdr:row>12</xdr:row>
      <xdr:rowOff>76200</xdr:rowOff>
    </xdr:from>
    <xdr:to>
      <xdr:col>7</xdr:col>
      <xdr:colOff>0</xdr:colOff>
      <xdr:row>14</xdr:row>
      <xdr:rowOff>76200</xdr:rowOff>
    </xdr:to>
    <xdr:sp macro="" textlink="">
      <xdr:nvSpPr>
        <xdr:cNvPr id="9243" name="Line 27">
          <a:extLst>
            <a:ext uri="{FF2B5EF4-FFF2-40B4-BE49-F238E27FC236}">
              <a16:creationId xmlns:a16="http://schemas.microsoft.com/office/drawing/2014/main" id="{1E7BA10A-C6B3-44F2-B579-7AE083FA7BB2}"/>
            </a:ext>
          </a:extLst>
        </xdr:cNvPr>
        <xdr:cNvSpPr>
          <a:spLocks noChangeShapeType="1"/>
        </xdr:cNvSpPr>
      </xdr:nvSpPr>
      <xdr:spPr bwMode="auto">
        <a:xfrm flipV="1">
          <a:off x="2657475" y="2590800"/>
          <a:ext cx="295275" cy="4191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9</xdr:col>
      <xdr:colOff>0</xdr:colOff>
      <xdr:row>17</xdr:row>
      <xdr:rowOff>0</xdr:rowOff>
    </xdr:from>
    <xdr:to>
      <xdr:col>9</xdr:col>
      <xdr:colOff>152400</xdr:colOff>
      <xdr:row>17</xdr:row>
      <xdr:rowOff>152400</xdr:rowOff>
    </xdr:to>
    <xdr:sp macro="" textlink="">
      <xdr:nvSpPr>
        <xdr:cNvPr id="59" name="Triangle 13">
          <a:extLst>
            <a:ext uri="{FF2B5EF4-FFF2-40B4-BE49-F238E27FC236}">
              <a16:creationId xmlns:a16="http://schemas.microsoft.com/office/drawing/2014/main" id="{569A85FD-F21B-4555-96D0-6B943C293A15}"/>
            </a:ext>
          </a:extLst>
        </xdr:cNvPr>
        <xdr:cNvSpPr/>
      </xdr:nvSpPr>
      <xdr:spPr>
        <a:xfrm rot="16200000">
          <a:off x="4324350" y="3562350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</xdr:col>
      <xdr:colOff>152400</xdr:colOff>
      <xdr:row>17</xdr:row>
      <xdr:rowOff>76200</xdr:rowOff>
    </xdr:from>
    <xdr:to>
      <xdr:col>13</xdr:col>
      <xdr:colOff>0</xdr:colOff>
      <xdr:row>17</xdr:row>
      <xdr:rowOff>76200</xdr:rowOff>
    </xdr:to>
    <xdr:sp macro="" textlink="">
      <xdr:nvSpPr>
        <xdr:cNvPr id="9244" name="Line 28">
          <a:extLst>
            <a:ext uri="{FF2B5EF4-FFF2-40B4-BE49-F238E27FC236}">
              <a16:creationId xmlns:a16="http://schemas.microsoft.com/office/drawing/2014/main" id="{F20D73D3-9971-4CAB-8AAB-72F2575E9C02}"/>
            </a:ext>
          </a:extLst>
        </xdr:cNvPr>
        <xdr:cNvSpPr>
          <a:spLocks noChangeShapeType="1"/>
        </xdr:cNvSpPr>
      </xdr:nvSpPr>
      <xdr:spPr bwMode="auto">
        <a:xfrm>
          <a:off x="4476750" y="3638550"/>
          <a:ext cx="16668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7</xdr:col>
      <xdr:colOff>0</xdr:colOff>
      <xdr:row>17</xdr:row>
      <xdr:rowOff>76200</xdr:rowOff>
    </xdr:from>
    <xdr:to>
      <xdr:col>9</xdr:col>
      <xdr:colOff>0</xdr:colOff>
      <xdr:row>17</xdr:row>
      <xdr:rowOff>76200</xdr:rowOff>
    </xdr:to>
    <xdr:sp macro="" textlink="">
      <xdr:nvSpPr>
        <xdr:cNvPr id="9245" name="Line 29">
          <a:extLst>
            <a:ext uri="{FF2B5EF4-FFF2-40B4-BE49-F238E27FC236}">
              <a16:creationId xmlns:a16="http://schemas.microsoft.com/office/drawing/2014/main" id="{9692F4AF-D6A1-498C-8F82-20C92BA4E383}"/>
            </a:ext>
          </a:extLst>
        </xdr:cNvPr>
        <xdr:cNvSpPr>
          <a:spLocks noChangeShapeType="1"/>
        </xdr:cNvSpPr>
      </xdr:nvSpPr>
      <xdr:spPr bwMode="auto">
        <a:xfrm>
          <a:off x="2952750" y="3638550"/>
          <a:ext cx="13716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152400</xdr:colOff>
      <xdr:row>14</xdr:row>
      <xdr:rowOff>76200</xdr:rowOff>
    </xdr:from>
    <xdr:to>
      <xdr:col>7</xdr:col>
      <xdr:colOff>0</xdr:colOff>
      <xdr:row>17</xdr:row>
      <xdr:rowOff>76200</xdr:rowOff>
    </xdr:to>
    <xdr:sp macro="" textlink="">
      <xdr:nvSpPr>
        <xdr:cNvPr id="9246" name="Line 30">
          <a:extLst>
            <a:ext uri="{FF2B5EF4-FFF2-40B4-BE49-F238E27FC236}">
              <a16:creationId xmlns:a16="http://schemas.microsoft.com/office/drawing/2014/main" id="{7B70CC78-DEF7-4538-92BA-F54BAB2A1DAA}"/>
            </a:ext>
          </a:extLst>
        </xdr:cNvPr>
        <xdr:cNvSpPr>
          <a:spLocks noChangeShapeType="1"/>
        </xdr:cNvSpPr>
      </xdr:nvSpPr>
      <xdr:spPr bwMode="auto">
        <a:xfrm>
          <a:off x="2657475" y="3009900"/>
          <a:ext cx="295275" cy="6286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152400</xdr:colOff>
      <xdr:row>16</xdr:row>
      <xdr:rowOff>152400</xdr:rowOff>
    </xdr:to>
    <xdr:sp macro="" textlink="">
      <xdr:nvSpPr>
        <xdr:cNvPr id="60" name="Square 0">
          <a:extLst>
            <a:ext uri="{FF2B5EF4-FFF2-40B4-BE49-F238E27FC236}">
              <a16:creationId xmlns:a16="http://schemas.microsoft.com/office/drawing/2014/main" id="{CDE33AAB-C516-4320-BD3B-D235A1655993}"/>
            </a:ext>
          </a:extLst>
        </xdr:cNvPr>
        <xdr:cNvSpPr/>
      </xdr:nvSpPr>
      <xdr:spPr>
        <a:xfrm>
          <a:off x="685800" y="3352800"/>
          <a:ext cx="152400" cy="152400"/>
        </a:xfrm>
        <a:prstGeom prst="rect">
          <a:avLst/>
        </a:prstGeom>
        <a:solidFill>
          <a:srgbClr val="FFFF00">
            <a:alpha val="50000"/>
          </a:srgbClr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0</xdr:colOff>
      <xdr:row>16</xdr:row>
      <xdr:rowOff>76200</xdr:rowOff>
    </xdr:from>
    <xdr:to>
      <xdr:col>1</xdr:col>
      <xdr:colOff>0</xdr:colOff>
      <xdr:row>16</xdr:row>
      <xdr:rowOff>76200</xdr:rowOff>
    </xdr:to>
    <xdr:sp macro="" textlink="">
      <xdr:nvSpPr>
        <xdr:cNvPr id="9247" name="Line 31">
          <a:extLst>
            <a:ext uri="{FF2B5EF4-FFF2-40B4-BE49-F238E27FC236}">
              <a16:creationId xmlns:a16="http://schemas.microsoft.com/office/drawing/2014/main" id="{E9605D76-301A-46E6-B10A-4275BF8595BF}"/>
            </a:ext>
          </a:extLst>
        </xdr:cNvPr>
        <xdr:cNvSpPr>
          <a:spLocks noChangeShapeType="1"/>
        </xdr:cNvSpPr>
      </xdr:nvSpPr>
      <xdr:spPr bwMode="auto">
        <a:xfrm>
          <a:off x="0" y="3429000"/>
          <a:ext cx="6858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4</xdr:row>
      <xdr:rowOff>0</xdr:rowOff>
    </xdr:from>
    <xdr:to>
      <xdr:col>5</xdr:col>
      <xdr:colOff>152400</xdr:colOff>
      <xdr:row>4</xdr:row>
      <xdr:rowOff>152400</xdr:rowOff>
    </xdr:to>
    <xdr:sp macro="" textlink="">
      <xdr:nvSpPr>
        <xdr:cNvPr id="2" name="Circle 1">
          <a:extLst>
            <a:ext uri="{FF2B5EF4-FFF2-40B4-BE49-F238E27FC236}">
              <a16:creationId xmlns:a16="http://schemas.microsoft.com/office/drawing/2014/main" id="{5DC5F72B-C8B4-42BF-8A8A-A768308536CF}"/>
            </a:ext>
          </a:extLst>
        </xdr:cNvPr>
        <xdr:cNvSpPr/>
      </xdr:nvSpPr>
      <xdr:spPr>
        <a:xfrm>
          <a:off x="3686175" y="838200"/>
          <a:ext cx="152400" cy="152400"/>
        </a:xfrm>
        <a:prstGeom prst="ellipse">
          <a:avLst/>
        </a:prstGeom>
        <a:solidFill>
          <a:srgbClr val="00FF0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0</xdr:colOff>
      <xdr:row>4</xdr:row>
      <xdr:rowOff>76200</xdr:rowOff>
    </xdr:from>
    <xdr:to>
      <xdr:col>5</xdr:col>
      <xdr:colOff>0</xdr:colOff>
      <xdr:row>4</xdr:row>
      <xdr:rowOff>76200</xdr:rowOff>
    </xdr:to>
    <xdr:sp macro="" textlink="">
      <xdr:nvSpPr>
        <xdr:cNvPr id="3" name="Line 1">
          <a:extLst>
            <a:ext uri="{FF2B5EF4-FFF2-40B4-BE49-F238E27FC236}">
              <a16:creationId xmlns:a16="http://schemas.microsoft.com/office/drawing/2014/main" id="{153E12E3-2632-4B4F-93F2-27AD0174266D}"/>
            </a:ext>
          </a:extLst>
        </xdr:cNvPr>
        <xdr:cNvSpPr>
          <a:spLocks noChangeShapeType="1"/>
        </xdr:cNvSpPr>
      </xdr:nvSpPr>
      <xdr:spPr bwMode="auto">
        <a:xfrm>
          <a:off x="1133475" y="914400"/>
          <a:ext cx="25527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152400</xdr:colOff>
      <xdr:row>4</xdr:row>
      <xdr:rowOff>76200</xdr:rowOff>
    </xdr:from>
    <xdr:to>
      <xdr:col>3</xdr:col>
      <xdr:colOff>0</xdr:colOff>
      <xdr:row>16</xdr:row>
      <xdr:rowOff>76200</xdr:rowOff>
    </xdr:to>
    <xdr:sp macro="" textlink="">
      <xdr:nvSpPr>
        <xdr:cNvPr id="4" name="Line 2">
          <a:extLst>
            <a:ext uri="{FF2B5EF4-FFF2-40B4-BE49-F238E27FC236}">
              <a16:creationId xmlns:a16="http://schemas.microsoft.com/office/drawing/2014/main" id="{41E2083D-AA5F-4814-9508-B29B48F07EFD}"/>
            </a:ext>
          </a:extLst>
        </xdr:cNvPr>
        <xdr:cNvSpPr>
          <a:spLocks noChangeShapeType="1"/>
        </xdr:cNvSpPr>
      </xdr:nvSpPr>
      <xdr:spPr bwMode="auto">
        <a:xfrm flipV="1">
          <a:off x="838200" y="914400"/>
          <a:ext cx="295275" cy="25146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152400</xdr:colOff>
      <xdr:row>14</xdr:row>
      <xdr:rowOff>152400</xdr:rowOff>
    </xdr:to>
    <xdr:sp macro="" textlink="">
      <xdr:nvSpPr>
        <xdr:cNvPr id="5" name="Circle 2">
          <a:extLst>
            <a:ext uri="{FF2B5EF4-FFF2-40B4-BE49-F238E27FC236}">
              <a16:creationId xmlns:a16="http://schemas.microsoft.com/office/drawing/2014/main" id="{842C4989-55ED-428C-94C1-2E5A607D6B9C}"/>
            </a:ext>
          </a:extLst>
        </xdr:cNvPr>
        <xdr:cNvSpPr/>
      </xdr:nvSpPr>
      <xdr:spPr>
        <a:xfrm>
          <a:off x="3686175" y="2933700"/>
          <a:ext cx="152400" cy="152400"/>
        </a:xfrm>
        <a:prstGeom prst="ellipse">
          <a:avLst/>
        </a:prstGeom>
        <a:solidFill>
          <a:srgbClr val="00FF0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0</xdr:colOff>
      <xdr:row>14</xdr:row>
      <xdr:rowOff>76200</xdr:rowOff>
    </xdr:from>
    <xdr:to>
      <xdr:col>5</xdr:col>
      <xdr:colOff>0</xdr:colOff>
      <xdr:row>14</xdr:row>
      <xdr:rowOff>76200</xdr:rowOff>
    </xdr:to>
    <xdr:sp macro="" textlink="">
      <xdr:nvSpPr>
        <xdr:cNvPr id="6" name="Line 3">
          <a:extLst>
            <a:ext uri="{FF2B5EF4-FFF2-40B4-BE49-F238E27FC236}">
              <a16:creationId xmlns:a16="http://schemas.microsoft.com/office/drawing/2014/main" id="{F2CDB01B-E8B8-4C94-8963-65D4A9DFC132}"/>
            </a:ext>
          </a:extLst>
        </xdr:cNvPr>
        <xdr:cNvSpPr>
          <a:spLocks noChangeShapeType="1"/>
        </xdr:cNvSpPr>
      </xdr:nvSpPr>
      <xdr:spPr bwMode="auto">
        <a:xfrm>
          <a:off x="1133475" y="3009900"/>
          <a:ext cx="25527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152400</xdr:colOff>
      <xdr:row>14</xdr:row>
      <xdr:rowOff>76200</xdr:rowOff>
    </xdr:from>
    <xdr:to>
      <xdr:col>3</xdr:col>
      <xdr:colOff>0</xdr:colOff>
      <xdr:row>16</xdr:row>
      <xdr:rowOff>76200</xdr:rowOff>
    </xdr:to>
    <xdr:sp macro="" textlink="">
      <xdr:nvSpPr>
        <xdr:cNvPr id="7" name="Line 4">
          <a:extLst>
            <a:ext uri="{FF2B5EF4-FFF2-40B4-BE49-F238E27FC236}">
              <a16:creationId xmlns:a16="http://schemas.microsoft.com/office/drawing/2014/main" id="{1339B9FC-F941-4888-A003-BEC96E1D2069}"/>
            </a:ext>
          </a:extLst>
        </xdr:cNvPr>
        <xdr:cNvSpPr>
          <a:spLocks noChangeShapeType="1"/>
        </xdr:cNvSpPr>
      </xdr:nvSpPr>
      <xdr:spPr bwMode="auto">
        <a:xfrm flipV="1">
          <a:off x="838200" y="3009900"/>
          <a:ext cx="295275" cy="4191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152400</xdr:colOff>
      <xdr:row>29</xdr:row>
      <xdr:rowOff>152400</xdr:rowOff>
    </xdr:to>
    <xdr:sp macro="" textlink="">
      <xdr:nvSpPr>
        <xdr:cNvPr id="8" name="Circle 3">
          <a:extLst>
            <a:ext uri="{FF2B5EF4-FFF2-40B4-BE49-F238E27FC236}">
              <a16:creationId xmlns:a16="http://schemas.microsoft.com/office/drawing/2014/main" id="{52A7B15B-8428-4EEA-9152-AEDC0D493613}"/>
            </a:ext>
          </a:extLst>
        </xdr:cNvPr>
        <xdr:cNvSpPr/>
      </xdr:nvSpPr>
      <xdr:spPr>
        <a:xfrm>
          <a:off x="3686175" y="6076950"/>
          <a:ext cx="152400" cy="152400"/>
        </a:xfrm>
        <a:prstGeom prst="ellipse">
          <a:avLst/>
        </a:prstGeom>
        <a:solidFill>
          <a:srgbClr val="00FF0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0</xdr:colOff>
      <xdr:row>29</xdr:row>
      <xdr:rowOff>76200</xdr:rowOff>
    </xdr:from>
    <xdr:to>
      <xdr:col>5</xdr:col>
      <xdr:colOff>0</xdr:colOff>
      <xdr:row>29</xdr:row>
      <xdr:rowOff>76200</xdr:rowOff>
    </xdr:to>
    <xdr:sp macro="" textlink="">
      <xdr:nvSpPr>
        <xdr:cNvPr id="9" name="Line 5">
          <a:extLst>
            <a:ext uri="{FF2B5EF4-FFF2-40B4-BE49-F238E27FC236}">
              <a16:creationId xmlns:a16="http://schemas.microsoft.com/office/drawing/2014/main" id="{8C2BA364-2750-40DE-BD82-2CEDA6554514}"/>
            </a:ext>
          </a:extLst>
        </xdr:cNvPr>
        <xdr:cNvSpPr>
          <a:spLocks noChangeShapeType="1"/>
        </xdr:cNvSpPr>
      </xdr:nvSpPr>
      <xdr:spPr bwMode="auto">
        <a:xfrm>
          <a:off x="1133475" y="6153150"/>
          <a:ext cx="25527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152400</xdr:colOff>
      <xdr:row>16</xdr:row>
      <xdr:rowOff>76200</xdr:rowOff>
    </xdr:from>
    <xdr:to>
      <xdr:col>3</xdr:col>
      <xdr:colOff>0</xdr:colOff>
      <xdr:row>29</xdr:row>
      <xdr:rowOff>76200</xdr:rowOff>
    </xdr:to>
    <xdr:sp macro="" textlink="">
      <xdr:nvSpPr>
        <xdr:cNvPr id="10" name="Line 6">
          <a:extLst>
            <a:ext uri="{FF2B5EF4-FFF2-40B4-BE49-F238E27FC236}">
              <a16:creationId xmlns:a16="http://schemas.microsoft.com/office/drawing/2014/main" id="{87FB0489-B585-4ADB-B03B-3AE222D8CC68}"/>
            </a:ext>
          </a:extLst>
        </xdr:cNvPr>
        <xdr:cNvSpPr>
          <a:spLocks noChangeShapeType="1"/>
        </xdr:cNvSpPr>
      </xdr:nvSpPr>
      <xdr:spPr bwMode="auto">
        <a:xfrm>
          <a:off x="838200" y="3429000"/>
          <a:ext cx="295275" cy="27241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9</xdr:col>
      <xdr:colOff>0</xdr:colOff>
      <xdr:row>24</xdr:row>
      <xdr:rowOff>0</xdr:rowOff>
    </xdr:from>
    <xdr:to>
      <xdr:col>9</xdr:col>
      <xdr:colOff>152400</xdr:colOff>
      <xdr:row>24</xdr:row>
      <xdr:rowOff>152400</xdr:rowOff>
    </xdr:to>
    <xdr:sp macro="" textlink="">
      <xdr:nvSpPr>
        <xdr:cNvPr id="11" name="Circle 4">
          <a:extLst>
            <a:ext uri="{FF2B5EF4-FFF2-40B4-BE49-F238E27FC236}">
              <a16:creationId xmlns:a16="http://schemas.microsoft.com/office/drawing/2014/main" id="{092BAB47-F766-416F-AE1A-BC90A87B057A}"/>
            </a:ext>
          </a:extLst>
        </xdr:cNvPr>
        <xdr:cNvSpPr/>
      </xdr:nvSpPr>
      <xdr:spPr>
        <a:xfrm>
          <a:off x="6038850" y="5029200"/>
          <a:ext cx="152400" cy="152400"/>
        </a:xfrm>
        <a:prstGeom prst="ellipse">
          <a:avLst/>
        </a:prstGeom>
        <a:solidFill>
          <a:srgbClr val="00FF0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0</xdr:colOff>
      <xdr:row>24</xdr:row>
      <xdr:rowOff>76200</xdr:rowOff>
    </xdr:from>
    <xdr:to>
      <xdr:col>9</xdr:col>
      <xdr:colOff>0</xdr:colOff>
      <xdr:row>24</xdr:row>
      <xdr:rowOff>76200</xdr:rowOff>
    </xdr:to>
    <xdr:sp macro="" textlink="">
      <xdr:nvSpPr>
        <xdr:cNvPr id="12" name="Line 7">
          <a:extLst>
            <a:ext uri="{FF2B5EF4-FFF2-40B4-BE49-F238E27FC236}">
              <a16:creationId xmlns:a16="http://schemas.microsoft.com/office/drawing/2014/main" id="{0BD2AFCD-EA18-486A-995B-FA2CF066A7F2}"/>
            </a:ext>
          </a:extLst>
        </xdr:cNvPr>
        <xdr:cNvSpPr>
          <a:spLocks noChangeShapeType="1"/>
        </xdr:cNvSpPr>
      </xdr:nvSpPr>
      <xdr:spPr bwMode="auto">
        <a:xfrm>
          <a:off x="4133850" y="5105400"/>
          <a:ext cx="19050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152400</xdr:colOff>
      <xdr:row>24</xdr:row>
      <xdr:rowOff>76200</xdr:rowOff>
    </xdr:from>
    <xdr:to>
      <xdr:col>7</xdr:col>
      <xdr:colOff>0</xdr:colOff>
      <xdr:row>29</xdr:row>
      <xdr:rowOff>76200</xdr:rowOff>
    </xdr:to>
    <xdr:sp macro="" textlink="">
      <xdr:nvSpPr>
        <xdr:cNvPr id="13" name="Line 8">
          <a:extLst>
            <a:ext uri="{FF2B5EF4-FFF2-40B4-BE49-F238E27FC236}">
              <a16:creationId xmlns:a16="http://schemas.microsoft.com/office/drawing/2014/main" id="{80263E8E-49BB-4582-9D84-ACC22319F435}"/>
            </a:ext>
          </a:extLst>
        </xdr:cNvPr>
        <xdr:cNvSpPr>
          <a:spLocks noChangeShapeType="1"/>
        </xdr:cNvSpPr>
      </xdr:nvSpPr>
      <xdr:spPr bwMode="auto">
        <a:xfrm flipV="1">
          <a:off x="3838575" y="5105400"/>
          <a:ext cx="295275" cy="10477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9</xdr:col>
      <xdr:colOff>0</xdr:colOff>
      <xdr:row>34</xdr:row>
      <xdr:rowOff>0</xdr:rowOff>
    </xdr:from>
    <xdr:to>
      <xdr:col>9</xdr:col>
      <xdr:colOff>152400</xdr:colOff>
      <xdr:row>34</xdr:row>
      <xdr:rowOff>152400</xdr:rowOff>
    </xdr:to>
    <xdr:sp macro="" textlink="">
      <xdr:nvSpPr>
        <xdr:cNvPr id="14" name="Circle 5">
          <a:extLst>
            <a:ext uri="{FF2B5EF4-FFF2-40B4-BE49-F238E27FC236}">
              <a16:creationId xmlns:a16="http://schemas.microsoft.com/office/drawing/2014/main" id="{861CB678-AB05-4F11-8D7B-AE67CCC2B060}"/>
            </a:ext>
          </a:extLst>
        </xdr:cNvPr>
        <xdr:cNvSpPr/>
      </xdr:nvSpPr>
      <xdr:spPr>
        <a:xfrm>
          <a:off x="6038850" y="7124700"/>
          <a:ext cx="152400" cy="152400"/>
        </a:xfrm>
        <a:prstGeom prst="ellipse">
          <a:avLst/>
        </a:prstGeom>
        <a:solidFill>
          <a:srgbClr val="00FF0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0</xdr:colOff>
      <xdr:row>34</xdr:row>
      <xdr:rowOff>76200</xdr:rowOff>
    </xdr:from>
    <xdr:to>
      <xdr:col>9</xdr:col>
      <xdr:colOff>0</xdr:colOff>
      <xdr:row>34</xdr:row>
      <xdr:rowOff>76200</xdr:rowOff>
    </xdr:to>
    <xdr:sp macro="" textlink="">
      <xdr:nvSpPr>
        <xdr:cNvPr id="15" name="Line 9">
          <a:extLst>
            <a:ext uri="{FF2B5EF4-FFF2-40B4-BE49-F238E27FC236}">
              <a16:creationId xmlns:a16="http://schemas.microsoft.com/office/drawing/2014/main" id="{72436FA5-3243-4B09-90F5-81FEE5B50CA9}"/>
            </a:ext>
          </a:extLst>
        </xdr:cNvPr>
        <xdr:cNvSpPr>
          <a:spLocks noChangeShapeType="1"/>
        </xdr:cNvSpPr>
      </xdr:nvSpPr>
      <xdr:spPr bwMode="auto">
        <a:xfrm>
          <a:off x="4133850" y="7200900"/>
          <a:ext cx="19050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152400</xdr:colOff>
      <xdr:row>29</xdr:row>
      <xdr:rowOff>76200</xdr:rowOff>
    </xdr:from>
    <xdr:to>
      <xdr:col>7</xdr:col>
      <xdr:colOff>0</xdr:colOff>
      <xdr:row>34</xdr:row>
      <xdr:rowOff>76200</xdr:rowOff>
    </xdr:to>
    <xdr:sp macro="" textlink="">
      <xdr:nvSpPr>
        <xdr:cNvPr id="16" name="Line 10">
          <a:extLst>
            <a:ext uri="{FF2B5EF4-FFF2-40B4-BE49-F238E27FC236}">
              <a16:creationId xmlns:a16="http://schemas.microsoft.com/office/drawing/2014/main" id="{2A587B97-2DA4-464D-B865-68458CAC92FB}"/>
            </a:ext>
          </a:extLst>
        </xdr:cNvPr>
        <xdr:cNvSpPr>
          <a:spLocks noChangeShapeType="1"/>
        </xdr:cNvSpPr>
      </xdr:nvSpPr>
      <xdr:spPr bwMode="auto">
        <a:xfrm>
          <a:off x="3838575" y="6153150"/>
          <a:ext cx="295275" cy="10477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13</xdr:col>
      <xdr:colOff>0</xdr:colOff>
      <xdr:row>22</xdr:row>
      <xdr:rowOff>0</xdr:rowOff>
    </xdr:from>
    <xdr:to>
      <xdr:col>13</xdr:col>
      <xdr:colOff>152400</xdr:colOff>
      <xdr:row>22</xdr:row>
      <xdr:rowOff>152400</xdr:rowOff>
    </xdr:to>
    <xdr:sp macro="" textlink="">
      <xdr:nvSpPr>
        <xdr:cNvPr id="17" name="Triangle 6">
          <a:extLst>
            <a:ext uri="{FF2B5EF4-FFF2-40B4-BE49-F238E27FC236}">
              <a16:creationId xmlns:a16="http://schemas.microsoft.com/office/drawing/2014/main" id="{AD0AB0AC-CEA9-436C-B7BF-96C583FF2549}"/>
            </a:ext>
          </a:extLst>
        </xdr:cNvPr>
        <xdr:cNvSpPr/>
      </xdr:nvSpPr>
      <xdr:spPr>
        <a:xfrm rot="16200000">
          <a:off x="7858125" y="4610100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11</xdr:col>
      <xdr:colOff>0</xdr:colOff>
      <xdr:row>22</xdr:row>
      <xdr:rowOff>76200</xdr:rowOff>
    </xdr:from>
    <xdr:to>
      <xdr:col>13</xdr:col>
      <xdr:colOff>0</xdr:colOff>
      <xdr:row>22</xdr:row>
      <xdr:rowOff>76200</xdr:rowOff>
    </xdr:to>
    <xdr:sp macro="" textlink="">
      <xdr:nvSpPr>
        <xdr:cNvPr id="18" name="Line 11">
          <a:extLst>
            <a:ext uri="{FF2B5EF4-FFF2-40B4-BE49-F238E27FC236}">
              <a16:creationId xmlns:a16="http://schemas.microsoft.com/office/drawing/2014/main" id="{5A71B2C1-D312-461D-B6D5-F8CCE1526DAB}"/>
            </a:ext>
          </a:extLst>
        </xdr:cNvPr>
        <xdr:cNvSpPr>
          <a:spLocks noChangeShapeType="1"/>
        </xdr:cNvSpPr>
      </xdr:nvSpPr>
      <xdr:spPr bwMode="auto">
        <a:xfrm>
          <a:off x="6486525" y="4686300"/>
          <a:ext cx="13716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9</xdr:col>
      <xdr:colOff>152400</xdr:colOff>
      <xdr:row>22</xdr:row>
      <xdr:rowOff>76200</xdr:rowOff>
    </xdr:from>
    <xdr:to>
      <xdr:col>11</xdr:col>
      <xdr:colOff>0</xdr:colOff>
      <xdr:row>24</xdr:row>
      <xdr:rowOff>76200</xdr:rowOff>
    </xdr:to>
    <xdr:sp macro="" textlink="">
      <xdr:nvSpPr>
        <xdr:cNvPr id="19" name="Line 12">
          <a:extLst>
            <a:ext uri="{FF2B5EF4-FFF2-40B4-BE49-F238E27FC236}">
              <a16:creationId xmlns:a16="http://schemas.microsoft.com/office/drawing/2014/main" id="{43BAE8DC-04A1-4575-832E-0ECEAE70E128}"/>
            </a:ext>
          </a:extLst>
        </xdr:cNvPr>
        <xdr:cNvSpPr>
          <a:spLocks noChangeShapeType="1"/>
        </xdr:cNvSpPr>
      </xdr:nvSpPr>
      <xdr:spPr bwMode="auto">
        <a:xfrm flipV="1">
          <a:off x="6191250" y="4686300"/>
          <a:ext cx="295275" cy="4191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13</xdr:col>
      <xdr:colOff>0</xdr:colOff>
      <xdr:row>27</xdr:row>
      <xdr:rowOff>0</xdr:rowOff>
    </xdr:from>
    <xdr:to>
      <xdr:col>13</xdr:col>
      <xdr:colOff>152400</xdr:colOff>
      <xdr:row>27</xdr:row>
      <xdr:rowOff>152400</xdr:rowOff>
    </xdr:to>
    <xdr:sp macro="" textlink="">
      <xdr:nvSpPr>
        <xdr:cNvPr id="20" name="Triangle 7">
          <a:extLst>
            <a:ext uri="{FF2B5EF4-FFF2-40B4-BE49-F238E27FC236}">
              <a16:creationId xmlns:a16="http://schemas.microsoft.com/office/drawing/2014/main" id="{984A83D2-B4AF-4E05-B38E-2772225FA790}"/>
            </a:ext>
          </a:extLst>
        </xdr:cNvPr>
        <xdr:cNvSpPr/>
      </xdr:nvSpPr>
      <xdr:spPr>
        <a:xfrm rot="16200000">
          <a:off x="7858125" y="5657850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11</xdr:col>
      <xdr:colOff>0</xdr:colOff>
      <xdr:row>27</xdr:row>
      <xdr:rowOff>76200</xdr:rowOff>
    </xdr:from>
    <xdr:to>
      <xdr:col>13</xdr:col>
      <xdr:colOff>0</xdr:colOff>
      <xdr:row>27</xdr:row>
      <xdr:rowOff>76200</xdr:rowOff>
    </xdr:to>
    <xdr:sp macro="" textlink="">
      <xdr:nvSpPr>
        <xdr:cNvPr id="21" name="Line 13">
          <a:extLst>
            <a:ext uri="{FF2B5EF4-FFF2-40B4-BE49-F238E27FC236}">
              <a16:creationId xmlns:a16="http://schemas.microsoft.com/office/drawing/2014/main" id="{B9602D24-C3F2-47FD-98B2-48B2445A26A9}"/>
            </a:ext>
          </a:extLst>
        </xdr:cNvPr>
        <xdr:cNvSpPr>
          <a:spLocks noChangeShapeType="1"/>
        </xdr:cNvSpPr>
      </xdr:nvSpPr>
      <xdr:spPr bwMode="auto">
        <a:xfrm>
          <a:off x="6486525" y="5734050"/>
          <a:ext cx="13716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9</xdr:col>
      <xdr:colOff>152400</xdr:colOff>
      <xdr:row>24</xdr:row>
      <xdr:rowOff>76200</xdr:rowOff>
    </xdr:from>
    <xdr:to>
      <xdr:col>11</xdr:col>
      <xdr:colOff>0</xdr:colOff>
      <xdr:row>27</xdr:row>
      <xdr:rowOff>76200</xdr:rowOff>
    </xdr:to>
    <xdr:sp macro="" textlink="">
      <xdr:nvSpPr>
        <xdr:cNvPr id="22" name="Line 14">
          <a:extLst>
            <a:ext uri="{FF2B5EF4-FFF2-40B4-BE49-F238E27FC236}">
              <a16:creationId xmlns:a16="http://schemas.microsoft.com/office/drawing/2014/main" id="{C1D33F7B-1598-403F-90DF-871A4E50562F}"/>
            </a:ext>
          </a:extLst>
        </xdr:cNvPr>
        <xdr:cNvSpPr>
          <a:spLocks noChangeShapeType="1"/>
        </xdr:cNvSpPr>
      </xdr:nvSpPr>
      <xdr:spPr bwMode="auto">
        <a:xfrm>
          <a:off x="6191250" y="5105400"/>
          <a:ext cx="295275" cy="6286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13</xdr:col>
      <xdr:colOff>0</xdr:colOff>
      <xdr:row>32</xdr:row>
      <xdr:rowOff>0</xdr:rowOff>
    </xdr:from>
    <xdr:to>
      <xdr:col>13</xdr:col>
      <xdr:colOff>152400</xdr:colOff>
      <xdr:row>32</xdr:row>
      <xdr:rowOff>152400</xdr:rowOff>
    </xdr:to>
    <xdr:sp macro="" textlink="">
      <xdr:nvSpPr>
        <xdr:cNvPr id="23" name="Triangle 8">
          <a:extLst>
            <a:ext uri="{FF2B5EF4-FFF2-40B4-BE49-F238E27FC236}">
              <a16:creationId xmlns:a16="http://schemas.microsoft.com/office/drawing/2014/main" id="{16298037-4D3B-4512-B90F-B65325138641}"/>
            </a:ext>
          </a:extLst>
        </xdr:cNvPr>
        <xdr:cNvSpPr/>
      </xdr:nvSpPr>
      <xdr:spPr>
        <a:xfrm rot="16200000">
          <a:off x="7858125" y="6705600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11</xdr:col>
      <xdr:colOff>0</xdr:colOff>
      <xdr:row>32</xdr:row>
      <xdr:rowOff>76200</xdr:rowOff>
    </xdr:from>
    <xdr:to>
      <xdr:col>13</xdr:col>
      <xdr:colOff>0</xdr:colOff>
      <xdr:row>32</xdr:row>
      <xdr:rowOff>76200</xdr:rowOff>
    </xdr:to>
    <xdr:sp macro="" textlink="">
      <xdr:nvSpPr>
        <xdr:cNvPr id="24" name="Line 15">
          <a:extLst>
            <a:ext uri="{FF2B5EF4-FFF2-40B4-BE49-F238E27FC236}">
              <a16:creationId xmlns:a16="http://schemas.microsoft.com/office/drawing/2014/main" id="{55B55B84-2945-4FD0-A6CD-49830054D740}"/>
            </a:ext>
          </a:extLst>
        </xdr:cNvPr>
        <xdr:cNvSpPr>
          <a:spLocks noChangeShapeType="1"/>
        </xdr:cNvSpPr>
      </xdr:nvSpPr>
      <xdr:spPr bwMode="auto">
        <a:xfrm>
          <a:off x="6486525" y="6781800"/>
          <a:ext cx="13716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9</xdr:col>
      <xdr:colOff>152400</xdr:colOff>
      <xdr:row>32</xdr:row>
      <xdr:rowOff>76200</xdr:rowOff>
    </xdr:from>
    <xdr:to>
      <xdr:col>11</xdr:col>
      <xdr:colOff>0</xdr:colOff>
      <xdr:row>34</xdr:row>
      <xdr:rowOff>76200</xdr:rowOff>
    </xdr:to>
    <xdr:sp macro="" textlink="">
      <xdr:nvSpPr>
        <xdr:cNvPr id="25" name="Line 16">
          <a:extLst>
            <a:ext uri="{FF2B5EF4-FFF2-40B4-BE49-F238E27FC236}">
              <a16:creationId xmlns:a16="http://schemas.microsoft.com/office/drawing/2014/main" id="{AC36484D-B7B4-4EB8-8F7C-4DFDD1EF03B1}"/>
            </a:ext>
          </a:extLst>
        </xdr:cNvPr>
        <xdr:cNvSpPr>
          <a:spLocks noChangeShapeType="1"/>
        </xdr:cNvSpPr>
      </xdr:nvSpPr>
      <xdr:spPr bwMode="auto">
        <a:xfrm flipV="1">
          <a:off x="6191250" y="6781800"/>
          <a:ext cx="295275" cy="4191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13</xdr:col>
      <xdr:colOff>0</xdr:colOff>
      <xdr:row>37</xdr:row>
      <xdr:rowOff>0</xdr:rowOff>
    </xdr:from>
    <xdr:to>
      <xdr:col>13</xdr:col>
      <xdr:colOff>152400</xdr:colOff>
      <xdr:row>37</xdr:row>
      <xdr:rowOff>152400</xdr:rowOff>
    </xdr:to>
    <xdr:sp macro="" textlink="">
      <xdr:nvSpPr>
        <xdr:cNvPr id="26" name="Triangle 9">
          <a:extLst>
            <a:ext uri="{FF2B5EF4-FFF2-40B4-BE49-F238E27FC236}">
              <a16:creationId xmlns:a16="http://schemas.microsoft.com/office/drawing/2014/main" id="{72747173-70C7-41AD-8D74-2FE3971856EF}"/>
            </a:ext>
          </a:extLst>
        </xdr:cNvPr>
        <xdr:cNvSpPr/>
      </xdr:nvSpPr>
      <xdr:spPr>
        <a:xfrm rot="16200000">
          <a:off x="7858125" y="7753350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11</xdr:col>
      <xdr:colOff>0</xdr:colOff>
      <xdr:row>37</xdr:row>
      <xdr:rowOff>76200</xdr:rowOff>
    </xdr:from>
    <xdr:to>
      <xdr:col>13</xdr:col>
      <xdr:colOff>0</xdr:colOff>
      <xdr:row>37</xdr:row>
      <xdr:rowOff>76200</xdr:rowOff>
    </xdr:to>
    <xdr:sp macro="" textlink="">
      <xdr:nvSpPr>
        <xdr:cNvPr id="27" name="Line 17">
          <a:extLst>
            <a:ext uri="{FF2B5EF4-FFF2-40B4-BE49-F238E27FC236}">
              <a16:creationId xmlns:a16="http://schemas.microsoft.com/office/drawing/2014/main" id="{9784DECB-6320-495A-89EF-07432FC27F42}"/>
            </a:ext>
          </a:extLst>
        </xdr:cNvPr>
        <xdr:cNvSpPr>
          <a:spLocks noChangeShapeType="1"/>
        </xdr:cNvSpPr>
      </xdr:nvSpPr>
      <xdr:spPr bwMode="auto">
        <a:xfrm>
          <a:off x="6486525" y="7829550"/>
          <a:ext cx="13716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9</xdr:col>
      <xdr:colOff>152400</xdr:colOff>
      <xdr:row>34</xdr:row>
      <xdr:rowOff>76200</xdr:rowOff>
    </xdr:from>
    <xdr:to>
      <xdr:col>11</xdr:col>
      <xdr:colOff>0</xdr:colOff>
      <xdr:row>37</xdr:row>
      <xdr:rowOff>76200</xdr:rowOff>
    </xdr:to>
    <xdr:sp macro="" textlink="">
      <xdr:nvSpPr>
        <xdr:cNvPr id="28" name="Line 18">
          <a:extLst>
            <a:ext uri="{FF2B5EF4-FFF2-40B4-BE49-F238E27FC236}">
              <a16:creationId xmlns:a16="http://schemas.microsoft.com/office/drawing/2014/main" id="{9C115052-72AA-4992-A0AA-AE0D7FA78336}"/>
            </a:ext>
          </a:extLst>
        </xdr:cNvPr>
        <xdr:cNvSpPr>
          <a:spLocks noChangeShapeType="1"/>
        </xdr:cNvSpPr>
      </xdr:nvSpPr>
      <xdr:spPr bwMode="auto">
        <a:xfrm>
          <a:off x="6191250" y="7200900"/>
          <a:ext cx="295275" cy="6286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152400</xdr:colOff>
      <xdr:row>2</xdr:row>
      <xdr:rowOff>152400</xdr:rowOff>
    </xdr:to>
    <xdr:sp macro="" textlink="">
      <xdr:nvSpPr>
        <xdr:cNvPr id="29" name="Triangle 10">
          <a:extLst>
            <a:ext uri="{FF2B5EF4-FFF2-40B4-BE49-F238E27FC236}">
              <a16:creationId xmlns:a16="http://schemas.microsoft.com/office/drawing/2014/main" id="{02D01E7D-01CE-42D0-AC75-3A009CF1EE41}"/>
            </a:ext>
          </a:extLst>
        </xdr:cNvPr>
        <xdr:cNvSpPr/>
      </xdr:nvSpPr>
      <xdr:spPr>
        <a:xfrm rot="16200000">
          <a:off x="6038850" y="419100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</xdr:col>
      <xdr:colOff>152400</xdr:colOff>
      <xdr:row>2</xdr:row>
      <xdr:rowOff>76200</xdr:rowOff>
    </xdr:from>
    <xdr:to>
      <xdr:col>13</xdr:col>
      <xdr:colOff>0</xdr:colOff>
      <xdr:row>2</xdr:row>
      <xdr:rowOff>76200</xdr:rowOff>
    </xdr:to>
    <xdr:sp macro="" textlink="">
      <xdr:nvSpPr>
        <xdr:cNvPr id="30" name="Line 19">
          <a:extLst>
            <a:ext uri="{FF2B5EF4-FFF2-40B4-BE49-F238E27FC236}">
              <a16:creationId xmlns:a16="http://schemas.microsoft.com/office/drawing/2014/main" id="{61A7862D-9109-44DD-9F60-3112C4AC65B1}"/>
            </a:ext>
          </a:extLst>
        </xdr:cNvPr>
        <xdr:cNvSpPr>
          <a:spLocks noChangeShapeType="1"/>
        </xdr:cNvSpPr>
      </xdr:nvSpPr>
      <xdr:spPr bwMode="auto">
        <a:xfrm>
          <a:off x="6191250" y="495300"/>
          <a:ext cx="16668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7</xdr:col>
      <xdr:colOff>0</xdr:colOff>
      <xdr:row>2</xdr:row>
      <xdr:rowOff>76200</xdr:rowOff>
    </xdr:from>
    <xdr:to>
      <xdr:col>9</xdr:col>
      <xdr:colOff>0</xdr:colOff>
      <xdr:row>2</xdr:row>
      <xdr:rowOff>76200</xdr:rowOff>
    </xdr:to>
    <xdr:sp macro="" textlink="">
      <xdr:nvSpPr>
        <xdr:cNvPr id="31" name="Line 20">
          <a:extLst>
            <a:ext uri="{FF2B5EF4-FFF2-40B4-BE49-F238E27FC236}">
              <a16:creationId xmlns:a16="http://schemas.microsoft.com/office/drawing/2014/main" id="{CCFFDB43-5D65-4B28-B5AB-C05EC6E73E52}"/>
            </a:ext>
          </a:extLst>
        </xdr:cNvPr>
        <xdr:cNvSpPr>
          <a:spLocks noChangeShapeType="1"/>
        </xdr:cNvSpPr>
      </xdr:nvSpPr>
      <xdr:spPr bwMode="auto">
        <a:xfrm>
          <a:off x="4133850" y="495300"/>
          <a:ext cx="19050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152400</xdr:colOff>
      <xdr:row>2</xdr:row>
      <xdr:rowOff>76200</xdr:rowOff>
    </xdr:from>
    <xdr:to>
      <xdr:col>7</xdr:col>
      <xdr:colOff>0</xdr:colOff>
      <xdr:row>4</xdr:row>
      <xdr:rowOff>76200</xdr:rowOff>
    </xdr:to>
    <xdr:sp macro="" textlink="">
      <xdr:nvSpPr>
        <xdr:cNvPr id="32" name="Line 21">
          <a:extLst>
            <a:ext uri="{FF2B5EF4-FFF2-40B4-BE49-F238E27FC236}">
              <a16:creationId xmlns:a16="http://schemas.microsoft.com/office/drawing/2014/main" id="{9FA53250-DCF3-45A8-BD7F-52C5A9F24126}"/>
            </a:ext>
          </a:extLst>
        </xdr:cNvPr>
        <xdr:cNvSpPr>
          <a:spLocks noChangeShapeType="1"/>
        </xdr:cNvSpPr>
      </xdr:nvSpPr>
      <xdr:spPr bwMode="auto">
        <a:xfrm flipV="1">
          <a:off x="3838575" y="495300"/>
          <a:ext cx="295275" cy="4191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9</xdr:col>
      <xdr:colOff>0</xdr:colOff>
      <xdr:row>7</xdr:row>
      <xdr:rowOff>0</xdr:rowOff>
    </xdr:from>
    <xdr:to>
      <xdr:col>9</xdr:col>
      <xdr:colOff>152400</xdr:colOff>
      <xdr:row>7</xdr:row>
      <xdr:rowOff>152400</xdr:rowOff>
    </xdr:to>
    <xdr:sp macro="" textlink="">
      <xdr:nvSpPr>
        <xdr:cNvPr id="33" name="Triangle 11">
          <a:extLst>
            <a:ext uri="{FF2B5EF4-FFF2-40B4-BE49-F238E27FC236}">
              <a16:creationId xmlns:a16="http://schemas.microsoft.com/office/drawing/2014/main" id="{02AE89C1-EF40-46FA-9C81-6BDFEA41E610}"/>
            </a:ext>
          </a:extLst>
        </xdr:cNvPr>
        <xdr:cNvSpPr/>
      </xdr:nvSpPr>
      <xdr:spPr>
        <a:xfrm rot="16200000">
          <a:off x="6038850" y="1466850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</xdr:col>
      <xdr:colOff>152400</xdr:colOff>
      <xdr:row>7</xdr:row>
      <xdr:rowOff>76200</xdr:rowOff>
    </xdr:from>
    <xdr:to>
      <xdr:col>13</xdr:col>
      <xdr:colOff>0</xdr:colOff>
      <xdr:row>7</xdr:row>
      <xdr:rowOff>76200</xdr:rowOff>
    </xdr:to>
    <xdr:sp macro="" textlink="">
      <xdr:nvSpPr>
        <xdr:cNvPr id="34" name="Line 22">
          <a:extLst>
            <a:ext uri="{FF2B5EF4-FFF2-40B4-BE49-F238E27FC236}">
              <a16:creationId xmlns:a16="http://schemas.microsoft.com/office/drawing/2014/main" id="{772912E3-F0B3-4CBC-915B-69F6E0B2D9EF}"/>
            </a:ext>
          </a:extLst>
        </xdr:cNvPr>
        <xdr:cNvSpPr>
          <a:spLocks noChangeShapeType="1"/>
        </xdr:cNvSpPr>
      </xdr:nvSpPr>
      <xdr:spPr bwMode="auto">
        <a:xfrm>
          <a:off x="6191250" y="1543050"/>
          <a:ext cx="16668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7</xdr:col>
      <xdr:colOff>0</xdr:colOff>
      <xdr:row>7</xdr:row>
      <xdr:rowOff>76200</xdr:rowOff>
    </xdr:from>
    <xdr:to>
      <xdr:col>9</xdr:col>
      <xdr:colOff>0</xdr:colOff>
      <xdr:row>7</xdr:row>
      <xdr:rowOff>76200</xdr:rowOff>
    </xdr:to>
    <xdr:sp macro="" textlink="">
      <xdr:nvSpPr>
        <xdr:cNvPr id="35" name="Line 23">
          <a:extLst>
            <a:ext uri="{FF2B5EF4-FFF2-40B4-BE49-F238E27FC236}">
              <a16:creationId xmlns:a16="http://schemas.microsoft.com/office/drawing/2014/main" id="{D62104BD-A41C-4008-9676-1C65EB869658}"/>
            </a:ext>
          </a:extLst>
        </xdr:cNvPr>
        <xdr:cNvSpPr>
          <a:spLocks noChangeShapeType="1"/>
        </xdr:cNvSpPr>
      </xdr:nvSpPr>
      <xdr:spPr bwMode="auto">
        <a:xfrm>
          <a:off x="4133850" y="1543050"/>
          <a:ext cx="19050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152400</xdr:colOff>
      <xdr:row>4</xdr:row>
      <xdr:rowOff>76200</xdr:rowOff>
    </xdr:from>
    <xdr:to>
      <xdr:col>7</xdr:col>
      <xdr:colOff>0</xdr:colOff>
      <xdr:row>7</xdr:row>
      <xdr:rowOff>76200</xdr:rowOff>
    </xdr:to>
    <xdr:sp macro="" textlink="">
      <xdr:nvSpPr>
        <xdr:cNvPr id="36" name="Line 24">
          <a:extLst>
            <a:ext uri="{FF2B5EF4-FFF2-40B4-BE49-F238E27FC236}">
              <a16:creationId xmlns:a16="http://schemas.microsoft.com/office/drawing/2014/main" id="{FD314897-54EE-4DC5-BF5E-64D405883594}"/>
            </a:ext>
          </a:extLst>
        </xdr:cNvPr>
        <xdr:cNvSpPr>
          <a:spLocks noChangeShapeType="1"/>
        </xdr:cNvSpPr>
      </xdr:nvSpPr>
      <xdr:spPr bwMode="auto">
        <a:xfrm>
          <a:off x="3838575" y="914400"/>
          <a:ext cx="295275" cy="6286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9</xdr:col>
      <xdr:colOff>0</xdr:colOff>
      <xdr:row>12</xdr:row>
      <xdr:rowOff>0</xdr:rowOff>
    </xdr:from>
    <xdr:to>
      <xdr:col>9</xdr:col>
      <xdr:colOff>152400</xdr:colOff>
      <xdr:row>12</xdr:row>
      <xdr:rowOff>152400</xdr:rowOff>
    </xdr:to>
    <xdr:sp macro="" textlink="">
      <xdr:nvSpPr>
        <xdr:cNvPr id="37" name="Triangle 12">
          <a:extLst>
            <a:ext uri="{FF2B5EF4-FFF2-40B4-BE49-F238E27FC236}">
              <a16:creationId xmlns:a16="http://schemas.microsoft.com/office/drawing/2014/main" id="{F21285E7-949E-41B3-89B1-817E1BDC6308}"/>
            </a:ext>
          </a:extLst>
        </xdr:cNvPr>
        <xdr:cNvSpPr/>
      </xdr:nvSpPr>
      <xdr:spPr>
        <a:xfrm rot="16200000">
          <a:off x="6038850" y="2514600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</xdr:col>
      <xdr:colOff>152400</xdr:colOff>
      <xdr:row>12</xdr:row>
      <xdr:rowOff>76200</xdr:rowOff>
    </xdr:from>
    <xdr:to>
      <xdr:col>13</xdr:col>
      <xdr:colOff>0</xdr:colOff>
      <xdr:row>12</xdr:row>
      <xdr:rowOff>76200</xdr:rowOff>
    </xdr:to>
    <xdr:sp macro="" textlink="">
      <xdr:nvSpPr>
        <xdr:cNvPr id="38" name="Line 25">
          <a:extLst>
            <a:ext uri="{FF2B5EF4-FFF2-40B4-BE49-F238E27FC236}">
              <a16:creationId xmlns:a16="http://schemas.microsoft.com/office/drawing/2014/main" id="{5F755055-1404-46A8-80D1-0D484E46ED24}"/>
            </a:ext>
          </a:extLst>
        </xdr:cNvPr>
        <xdr:cNvSpPr>
          <a:spLocks noChangeShapeType="1"/>
        </xdr:cNvSpPr>
      </xdr:nvSpPr>
      <xdr:spPr bwMode="auto">
        <a:xfrm>
          <a:off x="6191250" y="2590800"/>
          <a:ext cx="16668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7</xdr:col>
      <xdr:colOff>0</xdr:colOff>
      <xdr:row>12</xdr:row>
      <xdr:rowOff>76200</xdr:rowOff>
    </xdr:from>
    <xdr:to>
      <xdr:col>9</xdr:col>
      <xdr:colOff>0</xdr:colOff>
      <xdr:row>12</xdr:row>
      <xdr:rowOff>76200</xdr:rowOff>
    </xdr:to>
    <xdr:sp macro="" textlink="">
      <xdr:nvSpPr>
        <xdr:cNvPr id="39" name="Line 26">
          <a:extLst>
            <a:ext uri="{FF2B5EF4-FFF2-40B4-BE49-F238E27FC236}">
              <a16:creationId xmlns:a16="http://schemas.microsoft.com/office/drawing/2014/main" id="{D75E2ABE-1F5E-4A15-A6EE-D196209B578E}"/>
            </a:ext>
          </a:extLst>
        </xdr:cNvPr>
        <xdr:cNvSpPr>
          <a:spLocks noChangeShapeType="1"/>
        </xdr:cNvSpPr>
      </xdr:nvSpPr>
      <xdr:spPr bwMode="auto">
        <a:xfrm>
          <a:off x="4133850" y="2590800"/>
          <a:ext cx="19050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152400</xdr:colOff>
      <xdr:row>12</xdr:row>
      <xdr:rowOff>76200</xdr:rowOff>
    </xdr:from>
    <xdr:to>
      <xdr:col>7</xdr:col>
      <xdr:colOff>0</xdr:colOff>
      <xdr:row>14</xdr:row>
      <xdr:rowOff>76200</xdr:rowOff>
    </xdr:to>
    <xdr:sp macro="" textlink="">
      <xdr:nvSpPr>
        <xdr:cNvPr id="40" name="Line 27">
          <a:extLst>
            <a:ext uri="{FF2B5EF4-FFF2-40B4-BE49-F238E27FC236}">
              <a16:creationId xmlns:a16="http://schemas.microsoft.com/office/drawing/2014/main" id="{03556F00-231F-40F6-9CB5-8F92377E9688}"/>
            </a:ext>
          </a:extLst>
        </xdr:cNvPr>
        <xdr:cNvSpPr>
          <a:spLocks noChangeShapeType="1"/>
        </xdr:cNvSpPr>
      </xdr:nvSpPr>
      <xdr:spPr bwMode="auto">
        <a:xfrm flipV="1">
          <a:off x="3838575" y="2590800"/>
          <a:ext cx="295275" cy="4191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9</xdr:col>
      <xdr:colOff>0</xdr:colOff>
      <xdr:row>17</xdr:row>
      <xdr:rowOff>0</xdr:rowOff>
    </xdr:from>
    <xdr:to>
      <xdr:col>9</xdr:col>
      <xdr:colOff>152400</xdr:colOff>
      <xdr:row>17</xdr:row>
      <xdr:rowOff>152400</xdr:rowOff>
    </xdr:to>
    <xdr:sp macro="" textlink="">
      <xdr:nvSpPr>
        <xdr:cNvPr id="41" name="Triangle 13">
          <a:extLst>
            <a:ext uri="{FF2B5EF4-FFF2-40B4-BE49-F238E27FC236}">
              <a16:creationId xmlns:a16="http://schemas.microsoft.com/office/drawing/2014/main" id="{98D3106C-64A0-48D2-9C39-4647245B642E}"/>
            </a:ext>
          </a:extLst>
        </xdr:cNvPr>
        <xdr:cNvSpPr/>
      </xdr:nvSpPr>
      <xdr:spPr>
        <a:xfrm rot="16200000">
          <a:off x="6038850" y="3562350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</xdr:col>
      <xdr:colOff>152400</xdr:colOff>
      <xdr:row>17</xdr:row>
      <xdr:rowOff>76200</xdr:rowOff>
    </xdr:from>
    <xdr:to>
      <xdr:col>13</xdr:col>
      <xdr:colOff>0</xdr:colOff>
      <xdr:row>17</xdr:row>
      <xdr:rowOff>76200</xdr:rowOff>
    </xdr:to>
    <xdr:sp macro="" textlink="">
      <xdr:nvSpPr>
        <xdr:cNvPr id="42" name="Line 28">
          <a:extLst>
            <a:ext uri="{FF2B5EF4-FFF2-40B4-BE49-F238E27FC236}">
              <a16:creationId xmlns:a16="http://schemas.microsoft.com/office/drawing/2014/main" id="{5D03FC96-F60D-48D5-B699-8FE11096160C}"/>
            </a:ext>
          </a:extLst>
        </xdr:cNvPr>
        <xdr:cNvSpPr>
          <a:spLocks noChangeShapeType="1"/>
        </xdr:cNvSpPr>
      </xdr:nvSpPr>
      <xdr:spPr bwMode="auto">
        <a:xfrm>
          <a:off x="6191250" y="3638550"/>
          <a:ext cx="16668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7</xdr:col>
      <xdr:colOff>0</xdr:colOff>
      <xdr:row>17</xdr:row>
      <xdr:rowOff>76200</xdr:rowOff>
    </xdr:from>
    <xdr:to>
      <xdr:col>9</xdr:col>
      <xdr:colOff>0</xdr:colOff>
      <xdr:row>17</xdr:row>
      <xdr:rowOff>76200</xdr:rowOff>
    </xdr:to>
    <xdr:sp macro="" textlink="">
      <xdr:nvSpPr>
        <xdr:cNvPr id="43" name="Line 29">
          <a:extLst>
            <a:ext uri="{FF2B5EF4-FFF2-40B4-BE49-F238E27FC236}">
              <a16:creationId xmlns:a16="http://schemas.microsoft.com/office/drawing/2014/main" id="{6C1512C7-2F97-4769-B997-300D8152E7A3}"/>
            </a:ext>
          </a:extLst>
        </xdr:cNvPr>
        <xdr:cNvSpPr>
          <a:spLocks noChangeShapeType="1"/>
        </xdr:cNvSpPr>
      </xdr:nvSpPr>
      <xdr:spPr bwMode="auto">
        <a:xfrm>
          <a:off x="4133850" y="3638550"/>
          <a:ext cx="19050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152400</xdr:colOff>
      <xdr:row>14</xdr:row>
      <xdr:rowOff>76200</xdr:rowOff>
    </xdr:from>
    <xdr:to>
      <xdr:col>7</xdr:col>
      <xdr:colOff>0</xdr:colOff>
      <xdr:row>17</xdr:row>
      <xdr:rowOff>76200</xdr:rowOff>
    </xdr:to>
    <xdr:sp macro="" textlink="">
      <xdr:nvSpPr>
        <xdr:cNvPr id="44" name="Line 30">
          <a:extLst>
            <a:ext uri="{FF2B5EF4-FFF2-40B4-BE49-F238E27FC236}">
              <a16:creationId xmlns:a16="http://schemas.microsoft.com/office/drawing/2014/main" id="{3009D631-EAB5-47A0-BD47-2BF428239517}"/>
            </a:ext>
          </a:extLst>
        </xdr:cNvPr>
        <xdr:cNvSpPr>
          <a:spLocks noChangeShapeType="1"/>
        </xdr:cNvSpPr>
      </xdr:nvSpPr>
      <xdr:spPr bwMode="auto">
        <a:xfrm>
          <a:off x="3838575" y="3009900"/>
          <a:ext cx="295275" cy="6286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152400</xdr:colOff>
      <xdr:row>16</xdr:row>
      <xdr:rowOff>152400</xdr:rowOff>
    </xdr:to>
    <xdr:sp macro="" textlink="">
      <xdr:nvSpPr>
        <xdr:cNvPr id="45" name="Square 0">
          <a:extLst>
            <a:ext uri="{FF2B5EF4-FFF2-40B4-BE49-F238E27FC236}">
              <a16:creationId xmlns:a16="http://schemas.microsoft.com/office/drawing/2014/main" id="{F1349818-F1DA-45B1-A7D7-9E9B23B574D2}"/>
            </a:ext>
          </a:extLst>
        </xdr:cNvPr>
        <xdr:cNvSpPr/>
      </xdr:nvSpPr>
      <xdr:spPr>
        <a:xfrm>
          <a:off x="685800" y="3352800"/>
          <a:ext cx="152400" cy="152400"/>
        </a:xfrm>
        <a:prstGeom prst="rect">
          <a:avLst/>
        </a:prstGeom>
        <a:solidFill>
          <a:srgbClr val="FFFF00">
            <a:alpha val="50000"/>
          </a:srgbClr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0</xdr:colOff>
      <xdr:row>16</xdr:row>
      <xdr:rowOff>76200</xdr:rowOff>
    </xdr:from>
    <xdr:to>
      <xdr:col>1</xdr:col>
      <xdr:colOff>0</xdr:colOff>
      <xdr:row>16</xdr:row>
      <xdr:rowOff>76200</xdr:rowOff>
    </xdr:to>
    <xdr:sp macro="" textlink="">
      <xdr:nvSpPr>
        <xdr:cNvPr id="46" name="Line 31">
          <a:extLst>
            <a:ext uri="{FF2B5EF4-FFF2-40B4-BE49-F238E27FC236}">
              <a16:creationId xmlns:a16="http://schemas.microsoft.com/office/drawing/2014/main" id="{B15C6888-7EE7-4D5C-883D-53E63603456B}"/>
            </a:ext>
          </a:extLst>
        </xdr:cNvPr>
        <xdr:cNvSpPr>
          <a:spLocks noChangeShapeType="1"/>
        </xdr:cNvSpPr>
      </xdr:nvSpPr>
      <xdr:spPr bwMode="auto">
        <a:xfrm>
          <a:off x="0" y="3429000"/>
          <a:ext cx="6858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CD44B-3ADB-4D11-BFAE-4DCE758AF805}">
  <dimension ref="A1:GV1014"/>
  <sheetViews>
    <sheetView tabSelected="1" zoomScaleNormal="100" workbookViewId="0">
      <selection activeCell="T2" sqref="T2"/>
    </sheetView>
  </sheetViews>
  <sheetFormatPr defaultRowHeight="16.5"/>
  <cols>
    <col min="2" max="2" width="2.25" customWidth="1"/>
    <col min="3" max="3" width="3.625" customWidth="1"/>
    <col min="4" max="4" width="24.5" bestFit="1" customWidth="1"/>
    <col min="5" max="5" width="10.875" bestFit="1" customWidth="1"/>
    <col min="6" max="6" width="2.25" customWidth="1"/>
    <col min="7" max="7" width="3.625" customWidth="1"/>
    <col min="8" max="8" width="10.875" bestFit="1" customWidth="1"/>
    <col min="10" max="10" width="2.25" customWidth="1"/>
    <col min="11" max="11" width="3.625" customWidth="1"/>
    <col min="14" max="14" width="2.25" customWidth="1"/>
    <col min="18" max="18" width="2.25" customWidth="1"/>
    <col min="20" max="20" width="10.875" bestFit="1" customWidth="1"/>
    <col min="24" max="24" width="11" bestFit="1" customWidth="1"/>
  </cols>
  <sheetData>
    <row r="1" spans="1:31">
      <c r="A1" s="4" t="s">
        <v>18</v>
      </c>
      <c r="H1" s="3">
        <v>0.5</v>
      </c>
      <c r="O1" s="5" t="s">
        <v>19</v>
      </c>
    </row>
    <row r="2" spans="1:31">
      <c r="H2" t="s">
        <v>22</v>
      </c>
    </row>
    <row r="3" spans="1:31">
      <c r="O3">
        <f>SUM(D6,H4)</f>
        <v>1500000</v>
      </c>
      <c r="X3" t="s">
        <v>22</v>
      </c>
      <c r="Y3" s="6">
        <v>10000</v>
      </c>
      <c r="Z3" t="s">
        <v>29</v>
      </c>
    </row>
    <row r="4" spans="1:31">
      <c r="D4" t="s">
        <v>32</v>
      </c>
      <c r="H4" s="3">
        <f>Y3*Y8</f>
        <v>1500000</v>
      </c>
      <c r="I4">
        <f>O3</f>
        <v>1500000</v>
      </c>
      <c r="X4" t="s">
        <v>23</v>
      </c>
      <c r="Y4" s="6">
        <v>6000</v>
      </c>
      <c r="Z4" t="s">
        <v>29</v>
      </c>
    </row>
    <row r="5" spans="1:31">
      <c r="T5" s="7"/>
    </row>
    <row r="6" spans="1:31">
      <c r="D6" s="3"/>
      <c r="E6" s="7">
        <f>IF(ABS(1-(H1+H6))&lt;=0.00001,H1*I4+H6*I9,NA())</f>
        <v>1200000</v>
      </c>
      <c r="H6" s="3">
        <v>0.5</v>
      </c>
      <c r="X6" t="s">
        <v>24</v>
      </c>
      <c r="Y6">
        <v>180</v>
      </c>
      <c r="Z6" t="s">
        <v>27</v>
      </c>
    </row>
    <row r="7" spans="1:31">
      <c r="H7" t="s">
        <v>23</v>
      </c>
      <c r="X7" t="s">
        <v>25</v>
      </c>
      <c r="Y7">
        <v>120</v>
      </c>
      <c r="Z7" t="s">
        <v>27</v>
      </c>
    </row>
    <row r="8" spans="1:31">
      <c r="O8">
        <f>SUM(D6,H9)</f>
        <v>900000</v>
      </c>
      <c r="X8" t="s">
        <v>28</v>
      </c>
      <c r="Y8">
        <v>150</v>
      </c>
      <c r="Z8" t="s">
        <v>27</v>
      </c>
    </row>
    <row r="9" spans="1:31">
      <c r="H9" s="3">
        <f>Y4*Y8</f>
        <v>900000</v>
      </c>
      <c r="I9">
        <f>O8</f>
        <v>900000</v>
      </c>
    </row>
    <row r="10" spans="1:31" ht="17.25" thickBot="1">
      <c r="X10" s="4" t="s">
        <v>46</v>
      </c>
    </row>
    <row r="11" spans="1:31" ht="17.25" thickBot="1">
      <c r="H11" s="3">
        <v>0.5</v>
      </c>
      <c r="X11" s="21" t="s">
        <v>30</v>
      </c>
      <c r="Y11" s="22"/>
      <c r="Z11" s="22"/>
      <c r="AA11" s="22"/>
      <c r="AB11" s="22"/>
      <c r="AC11" s="22"/>
      <c r="AD11" s="22"/>
      <c r="AE11" s="23"/>
    </row>
    <row r="12" spans="1:31">
      <c r="H12" t="s">
        <v>28</v>
      </c>
    </row>
    <row r="13" spans="1:31">
      <c r="O13">
        <f>SUM(D16,H14)</f>
        <v>1200000</v>
      </c>
    </row>
    <row r="14" spans="1:31">
      <c r="D14" t="s">
        <v>35</v>
      </c>
      <c r="H14" s="9">
        <f>E6</f>
        <v>1200000</v>
      </c>
      <c r="I14">
        <f>O13</f>
        <v>1200000</v>
      </c>
    </row>
    <row r="16" spans="1:31">
      <c r="D16" s="3"/>
      <c r="E16">
        <f>IF(ABS(1-(H11+H16))&lt;=0.00001,H11*I14+H16*I19,NA())</f>
        <v>1218000</v>
      </c>
      <c r="H16" s="3">
        <v>0.5</v>
      </c>
    </row>
    <row r="17" spans="1:15">
      <c r="B17">
        <f>IF(A18=E6,1,IF(A18=E16,2,IF(A18=E31,3)))</f>
        <v>3</v>
      </c>
      <c r="H17" t="s">
        <v>21</v>
      </c>
    </row>
    <row r="18" spans="1:15">
      <c r="A18">
        <f>MAX(E6,E16,E31)</f>
        <v>1236000</v>
      </c>
      <c r="O18">
        <f>SUM(D16,H19)</f>
        <v>1236000</v>
      </c>
    </row>
    <row r="19" spans="1:15">
      <c r="H19" s="3">
        <f>E31</f>
        <v>1236000</v>
      </c>
      <c r="I19">
        <f>O18</f>
        <v>1236000</v>
      </c>
    </row>
    <row r="21" spans="1:15">
      <c r="L21" s="3">
        <v>0.5</v>
      </c>
    </row>
    <row r="22" spans="1:15">
      <c r="L22" t="s">
        <v>24</v>
      </c>
    </row>
    <row r="23" spans="1:15">
      <c r="H23" s="3">
        <v>0.5</v>
      </c>
      <c r="O23">
        <f>SUM(D31,H26,L24)</f>
        <v>1800000</v>
      </c>
    </row>
    <row r="24" spans="1:15">
      <c r="H24" t="s">
        <v>22</v>
      </c>
      <c r="L24" s="3">
        <f>Y3*Y6</f>
        <v>1800000</v>
      </c>
      <c r="M24">
        <f>O23</f>
        <v>1800000</v>
      </c>
    </row>
    <row r="26" spans="1:15">
      <c r="H26" s="3"/>
      <c r="I26">
        <f>IF(ABS(1-(L21+L26))&lt;=0.00001,L21*M24+L26*M29,NA())</f>
        <v>1500000</v>
      </c>
      <c r="L26" s="3">
        <v>0.5</v>
      </c>
    </row>
    <row r="27" spans="1:15">
      <c r="L27" t="s">
        <v>25</v>
      </c>
    </row>
    <row r="28" spans="1:15">
      <c r="O28">
        <f>SUM(D31,H26,L29)</f>
        <v>1200000</v>
      </c>
    </row>
    <row r="29" spans="1:15">
      <c r="D29" t="s">
        <v>21</v>
      </c>
      <c r="L29" s="3">
        <f>Y3*Y7</f>
        <v>1200000</v>
      </c>
      <c r="M29">
        <f>O28</f>
        <v>1200000</v>
      </c>
    </row>
    <row r="31" spans="1:15">
      <c r="D31" s="3">
        <v>0</v>
      </c>
      <c r="E31">
        <f>IF(ABS(1-(H23+H33))&lt;=0.00001,H23*I26+H33*I36,NA())</f>
        <v>1236000</v>
      </c>
      <c r="L31" s="3">
        <v>0.7</v>
      </c>
    </row>
    <row r="32" spans="1:15">
      <c r="L32" t="s">
        <v>24</v>
      </c>
    </row>
    <row r="33" spans="8:15">
      <c r="H33" s="3">
        <v>0.5</v>
      </c>
      <c r="O33">
        <f>SUM(D31,H36,L34)</f>
        <v>1080000</v>
      </c>
    </row>
    <row r="34" spans="8:15">
      <c r="H34" t="s">
        <v>23</v>
      </c>
      <c r="L34" s="3">
        <f>Y4*Y6</f>
        <v>1080000</v>
      </c>
      <c r="M34">
        <f>O33</f>
        <v>1080000</v>
      </c>
    </row>
    <row r="36" spans="8:15">
      <c r="H36" s="3">
        <v>0</v>
      </c>
      <c r="I36">
        <f>IF(ABS(1-(L31+L36))&lt;=0.00001,L31*M34+L36*M39,NA())</f>
        <v>972000</v>
      </c>
      <c r="L36" s="3">
        <v>0.3</v>
      </c>
    </row>
    <row r="37" spans="8:15">
      <c r="L37" t="s">
        <v>25</v>
      </c>
    </row>
    <row r="38" spans="8:15">
      <c r="O38">
        <f>SUM(D31,H36,L39)</f>
        <v>720000</v>
      </c>
    </row>
    <row r="39" spans="8:15">
      <c r="L39" s="3">
        <f>Y4*Y7</f>
        <v>720000</v>
      </c>
      <c r="M39">
        <f>O38</f>
        <v>720000</v>
      </c>
    </row>
    <row r="1000" spans="190:204">
      <c r="GH1000" s="1" t="s">
        <v>0</v>
      </c>
      <c r="GI1000" s="1" t="s">
        <v>1</v>
      </c>
      <c r="GJ1000" s="1" t="s">
        <v>2</v>
      </c>
      <c r="GK1000" s="1" t="s">
        <v>3</v>
      </c>
      <c r="GL1000" s="1" t="s">
        <v>5</v>
      </c>
      <c r="GM1000" s="1" t="s">
        <v>6</v>
      </c>
      <c r="GN1000" s="1" t="s">
        <v>7</v>
      </c>
      <c r="GO1000" s="1" t="s">
        <v>8</v>
      </c>
      <c r="GP1000" s="1" t="s">
        <v>9</v>
      </c>
      <c r="GQ1000" s="1" t="s">
        <v>10</v>
      </c>
      <c r="GR1000" s="1" t="s">
        <v>11</v>
      </c>
      <c r="GS1000" s="1" t="s">
        <v>12</v>
      </c>
      <c r="GT1000" s="1" t="s">
        <v>13</v>
      </c>
      <c r="GU1000" s="1" t="s">
        <v>14</v>
      </c>
      <c r="GV1000" s="1" t="s">
        <v>15</v>
      </c>
    </row>
    <row r="1001" spans="190:204">
      <c r="GH1001" s="1">
        <v>0</v>
      </c>
      <c r="GI1001" s="1" t="s">
        <v>4</v>
      </c>
      <c r="GJ1001" s="1">
        <v>0</v>
      </c>
      <c r="GK1001" s="1">
        <v>0</v>
      </c>
      <c r="GL1001" s="1">
        <v>0</v>
      </c>
      <c r="GM1001" s="1" t="s">
        <v>16</v>
      </c>
      <c r="GN1001" s="1">
        <v>3</v>
      </c>
      <c r="GO1001" s="1">
        <v>1</v>
      </c>
      <c r="GP1001" s="1">
        <v>2</v>
      </c>
      <c r="GQ1001" s="1">
        <v>3</v>
      </c>
      <c r="GR1001" s="1">
        <v>0</v>
      </c>
      <c r="GS1001" s="1">
        <v>0</v>
      </c>
      <c r="GT1001" s="2">
        <v>16</v>
      </c>
      <c r="GU1001" s="2">
        <v>1</v>
      </c>
      <c r="GV1001" s="2" t="b">
        <v>1</v>
      </c>
    </row>
    <row r="1002" spans="190:204">
      <c r="GH1002" s="1">
        <v>1</v>
      </c>
      <c r="GK1002">
        <v>0</v>
      </c>
      <c r="GL1002" s="1">
        <v>0</v>
      </c>
      <c r="GM1002" s="1" t="s">
        <v>20</v>
      </c>
      <c r="GN1002" s="1">
        <v>2</v>
      </c>
      <c r="GO1002" s="1">
        <v>10</v>
      </c>
      <c r="GP1002" s="1">
        <v>11</v>
      </c>
      <c r="GQ1002" s="1">
        <v>0</v>
      </c>
      <c r="GR1002" s="1">
        <v>0</v>
      </c>
      <c r="GS1002" s="1">
        <v>0</v>
      </c>
      <c r="GT1002" s="2">
        <v>4</v>
      </c>
      <c r="GU1002" s="2">
        <v>5</v>
      </c>
      <c r="GV1002" s="2" t="b">
        <v>1</v>
      </c>
    </row>
    <row r="1003" spans="190:204">
      <c r="GH1003" s="1">
        <v>2</v>
      </c>
      <c r="GK1003">
        <v>0</v>
      </c>
      <c r="GL1003" s="1">
        <v>0</v>
      </c>
      <c r="GM1003" s="1" t="s">
        <v>20</v>
      </c>
      <c r="GN1003" s="1">
        <v>2</v>
      </c>
      <c r="GO1003" s="1">
        <v>12</v>
      </c>
      <c r="GP1003" s="1">
        <v>13</v>
      </c>
      <c r="GQ1003" s="1">
        <v>0</v>
      </c>
      <c r="GR1003" s="1">
        <v>0</v>
      </c>
      <c r="GS1003" s="1">
        <v>0</v>
      </c>
      <c r="GT1003" s="2">
        <v>14</v>
      </c>
      <c r="GU1003" s="2">
        <v>5</v>
      </c>
      <c r="GV1003" s="2" t="b">
        <v>1</v>
      </c>
    </row>
    <row r="1004" spans="190:204">
      <c r="GH1004">
        <v>3</v>
      </c>
      <c r="GK1004">
        <v>0</v>
      </c>
      <c r="GL1004">
        <v>0</v>
      </c>
      <c r="GM1004" t="s">
        <v>20</v>
      </c>
      <c r="GN1004">
        <v>2</v>
      </c>
      <c r="GO1004">
        <v>4</v>
      </c>
      <c r="GP1004">
        <v>5</v>
      </c>
      <c r="GQ1004">
        <v>0</v>
      </c>
      <c r="GR1004">
        <v>0</v>
      </c>
      <c r="GS1004">
        <v>0</v>
      </c>
      <c r="GT1004">
        <v>29</v>
      </c>
      <c r="GU1004">
        <v>5</v>
      </c>
      <c r="GV1004" t="b">
        <v>1</v>
      </c>
    </row>
    <row r="1005" spans="190:204">
      <c r="GH1005">
        <v>4</v>
      </c>
      <c r="GL1005">
        <v>3</v>
      </c>
      <c r="GM1005" t="s">
        <v>20</v>
      </c>
      <c r="GN1005">
        <v>2</v>
      </c>
      <c r="GO1005">
        <v>6</v>
      </c>
      <c r="GP1005">
        <v>7</v>
      </c>
      <c r="GQ1005">
        <v>0</v>
      </c>
      <c r="GR1005">
        <v>0</v>
      </c>
      <c r="GS1005">
        <v>0</v>
      </c>
      <c r="GT1005">
        <v>24</v>
      </c>
      <c r="GU1005">
        <v>9</v>
      </c>
      <c r="GV1005" t="b">
        <v>1</v>
      </c>
    </row>
    <row r="1006" spans="190:204">
      <c r="GH1006">
        <v>5</v>
      </c>
      <c r="GL1006">
        <v>3</v>
      </c>
      <c r="GM1006" t="s">
        <v>20</v>
      </c>
      <c r="GN1006">
        <v>2</v>
      </c>
      <c r="GO1006">
        <v>8</v>
      </c>
      <c r="GP1006">
        <v>9</v>
      </c>
      <c r="GQ1006">
        <v>0</v>
      </c>
      <c r="GR1006">
        <v>0</v>
      </c>
      <c r="GS1006">
        <v>0</v>
      </c>
      <c r="GT1006">
        <v>34</v>
      </c>
      <c r="GU1006">
        <v>9</v>
      </c>
      <c r="GV1006" t="b">
        <v>1</v>
      </c>
    </row>
    <row r="1007" spans="190:204">
      <c r="GH1007">
        <v>6</v>
      </c>
      <c r="GL1007">
        <v>4</v>
      </c>
      <c r="GM1007" t="s">
        <v>17</v>
      </c>
      <c r="GN1007">
        <v>0</v>
      </c>
      <c r="GO1007">
        <v>0</v>
      </c>
      <c r="GP1007">
        <v>0</v>
      </c>
      <c r="GQ1007">
        <v>0</v>
      </c>
      <c r="GR1007">
        <v>0</v>
      </c>
      <c r="GS1007">
        <v>0</v>
      </c>
      <c r="GT1007">
        <v>22</v>
      </c>
      <c r="GU1007">
        <v>13</v>
      </c>
      <c r="GV1007" t="b">
        <v>1</v>
      </c>
    </row>
    <row r="1008" spans="190:204">
      <c r="GH1008">
        <v>7</v>
      </c>
      <c r="GL1008">
        <v>4</v>
      </c>
      <c r="GM1008" t="s">
        <v>17</v>
      </c>
      <c r="GN1008">
        <v>0</v>
      </c>
      <c r="GO1008">
        <v>0</v>
      </c>
      <c r="GP1008">
        <v>0</v>
      </c>
      <c r="GQ1008">
        <v>0</v>
      </c>
      <c r="GR1008">
        <v>0</v>
      </c>
      <c r="GS1008">
        <v>0</v>
      </c>
      <c r="GT1008">
        <v>27</v>
      </c>
      <c r="GU1008">
        <v>13</v>
      </c>
      <c r="GV1008" t="b">
        <v>1</v>
      </c>
    </row>
    <row r="1009" spans="190:204">
      <c r="GH1009">
        <v>8</v>
      </c>
      <c r="GL1009">
        <v>5</v>
      </c>
      <c r="GM1009" t="s">
        <v>17</v>
      </c>
      <c r="GN1009">
        <v>0</v>
      </c>
      <c r="GO1009">
        <v>0</v>
      </c>
      <c r="GP1009">
        <v>0</v>
      </c>
      <c r="GQ1009">
        <v>0</v>
      </c>
      <c r="GR1009">
        <v>0</v>
      </c>
      <c r="GS1009">
        <v>0</v>
      </c>
      <c r="GT1009">
        <v>32</v>
      </c>
      <c r="GU1009">
        <v>13</v>
      </c>
      <c r="GV1009" t="b">
        <v>1</v>
      </c>
    </row>
    <row r="1010" spans="190:204">
      <c r="GH1010">
        <v>9</v>
      </c>
      <c r="GL1010">
        <v>5</v>
      </c>
      <c r="GM1010" t="s">
        <v>17</v>
      </c>
      <c r="GN1010">
        <v>0</v>
      </c>
      <c r="GO1010">
        <v>0</v>
      </c>
      <c r="GP1010">
        <v>0</v>
      </c>
      <c r="GQ1010">
        <v>0</v>
      </c>
      <c r="GR1010">
        <v>0</v>
      </c>
      <c r="GS1010">
        <v>0</v>
      </c>
      <c r="GT1010">
        <v>37</v>
      </c>
      <c r="GU1010">
        <v>13</v>
      </c>
      <c r="GV1010" t="b">
        <v>1</v>
      </c>
    </row>
    <row r="1011" spans="190:204">
      <c r="GH1011">
        <v>10</v>
      </c>
      <c r="GL1011">
        <v>1</v>
      </c>
      <c r="GM1011" t="s">
        <v>17</v>
      </c>
      <c r="GN1011">
        <v>0</v>
      </c>
      <c r="GO1011">
        <v>0</v>
      </c>
      <c r="GP1011">
        <v>0</v>
      </c>
      <c r="GQ1011">
        <v>0</v>
      </c>
      <c r="GR1011">
        <v>0</v>
      </c>
      <c r="GS1011">
        <v>0</v>
      </c>
      <c r="GT1011">
        <v>2</v>
      </c>
      <c r="GU1011">
        <v>9</v>
      </c>
      <c r="GV1011" t="b">
        <v>1</v>
      </c>
    </row>
    <row r="1012" spans="190:204">
      <c r="GH1012">
        <v>11</v>
      </c>
      <c r="GL1012">
        <v>1</v>
      </c>
      <c r="GM1012" t="s">
        <v>17</v>
      </c>
      <c r="GN1012">
        <v>0</v>
      </c>
      <c r="GO1012">
        <v>0</v>
      </c>
      <c r="GP1012">
        <v>0</v>
      </c>
      <c r="GQ1012">
        <v>0</v>
      </c>
      <c r="GR1012">
        <v>0</v>
      </c>
      <c r="GS1012">
        <v>0</v>
      </c>
      <c r="GT1012">
        <v>7</v>
      </c>
      <c r="GU1012">
        <v>9</v>
      </c>
      <c r="GV1012" t="b">
        <v>1</v>
      </c>
    </row>
    <row r="1013" spans="190:204">
      <c r="GH1013">
        <v>12</v>
      </c>
      <c r="GL1013">
        <v>2</v>
      </c>
      <c r="GM1013" t="s">
        <v>17</v>
      </c>
      <c r="GN1013">
        <v>0</v>
      </c>
      <c r="GO1013">
        <v>0</v>
      </c>
      <c r="GP1013">
        <v>0</v>
      </c>
      <c r="GQ1013">
        <v>0</v>
      </c>
      <c r="GR1013">
        <v>0</v>
      </c>
      <c r="GS1013">
        <v>0</v>
      </c>
      <c r="GT1013">
        <v>12</v>
      </c>
      <c r="GU1013">
        <v>9</v>
      </c>
      <c r="GV1013" t="b">
        <v>1</v>
      </c>
    </row>
    <row r="1014" spans="190:204">
      <c r="GH1014">
        <v>13</v>
      </c>
      <c r="GL1014">
        <v>2</v>
      </c>
      <c r="GM1014" t="s">
        <v>17</v>
      </c>
      <c r="GN1014">
        <v>0</v>
      </c>
      <c r="GO1014">
        <v>0</v>
      </c>
      <c r="GP1014">
        <v>0</v>
      </c>
      <c r="GQ1014">
        <v>0</v>
      </c>
      <c r="GR1014">
        <v>0</v>
      </c>
      <c r="GS1014">
        <v>0</v>
      </c>
      <c r="GT1014">
        <v>17</v>
      </c>
      <c r="GU1014">
        <v>9</v>
      </c>
      <c r="GV1014" t="b">
        <v>1</v>
      </c>
    </row>
  </sheetData>
  <mergeCells count="1">
    <mergeCell ref="X11:AE11"/>
  </mergeCells>
  <phoneticPr fontId="5" type="noConversion"/>
  <pageMargins left="0.7" right="0.7" top="0.75" bottom="0.75" header="0.3" footer="0.3"/>
  <pageSetup orientation="portrait" verticalDpi="0" r:id="rId1"/>
  <headerFooter>
    <oddFooter>&amp;L&amp;BTreePlan Student License, For Education Only&amp;R&amp;BTreePlan.com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CC33A-BBCF-4D84-B704-B1013AA6ADD5}">
  <dimension ref="A1:GV1014"/>
  <sheetViews>
    <sheetView zoomScaleNormal="100" workbookViewId="0">
      <selection activeCell="X17" sqref="X17:AA17"/>
    </sheetView>
  </sheetViews>
  <sheetFormatPr defaultRowHeight="16.5"/>
  <cols>
    <col min="2" max="2" width="2.25" customWidth="1"/>
    <col min="3" max="3" width="3.625" customWidth="1"/>
    <col min="4" max="4" width="24.5" bestFit="1" customWidth="1"/>
    <col min="6" max="6" width="2.25" customWidth="1"/>
    <col min="7" max="7" width="3.625" customWidth="1"/>
    <col min="8" max="8" width="12.25" bestFit="1" customWidth="1"/>
    <col min="9" max="9" width="12.75" bestFit="1" customWidth="1"/>
    <col min="10" max="10" width="2.25" customWidth="1"/>
    <col min="11" max="11" width="3.625" customWidth="1"/>
    <col min="14" max="14" width="2.25" customWidth="1"/>
    <col min="15" max="15" width="19.5" bestFit="1" customWidth="1"/>
    <col min="18" max="18" width="2.25" customWidth="1"/>
    <col min="20" max="20" width="10.875" bestFit="1" customWidth="1"/>
    <col min="24" max="24" width="32.375" customWidth="1"/>
    <col min="25" max="25" width="12.875" bestFit="1" customWidth="1"/>
    <col min="26" max="27" width="21.625" bestFit="1" customWidth="1"/>
  </cols>
  <sheetData>
    <row r="1" spans="1:39">
      <c r="A1" s="4" t="s">
        <v>18</v>
      </c>
      <c r="H1" s="3">
        <v>0.5</v>
      </c>
      <c r="O1" s="5" t="s">
        <v>19</v>
      </c>
    </row>
    <row r="2" spans="1:39">
      <c r="H2" t="s">
        <v>22</v>
      </c>
      <c r="X2" s="4" t="s">
        <v>45</v>
      </c>
    </row>
    <row r="3" spans="1:39">
      <c r="O3">
        <f>SUM(D6,H4)</f>
        <v>1500000</v>
      </c>
      <c r="X3" t="s">
        <v>22</v>
      </c>
      <c r="Y3" s="6">
        <v>10000</v>
      </c>
      <c r="Z3" t="s">
        <v>29</v>
      </c>
      <c r="AM3" s="6"/>
    </row>
    <row r="4" spans="1:39">
      <c r="D4" t="s">
        <v>32</v>
      </c>
      <c r="H4" s="3">
        <f>Y3*Y8</f>
        <v>1500000</v>
      </c>
      <c r="I4">
        <f>O3</f>
        <v>1500000</v>
      </c>
      <c r="X4" t="s">
        <v>23</v>
      </c>
      <c r="Y4" s="6">
        <v>6000</v>
      </c>
      <c r="Z4" t="s">
        <v>29</v>
      </c>
      <c r="AM4" s="6"/>
    </row>
    <row r="5" spans="1:39">
      <c r="I5">
        <f>A-B*EXP(-I4/RT)</f>
        <v>0.99944691562985222</v>
      </c>
      <c r="T5" s="7"/>
    </row>
    <row r="6" spans="1:39">
      <c r="D6" s="3"/>
      <c r="E6">
        <f>-LN((A-E7)/B)*RT</f>
        <v>1028911.9657972422</v>
      </c>
      <c r="H6" s="3">
        <v>0.5</v>
      </c>
      <c r="X6" t="s">
        <v>24</v>
      </c>
      <c r="Y6" s="12">
        <v>180</v>
      </c>
      <c r="Z6" t="s">
        <v>27</v>
      </c>
    </row>
    <row r="7" spans="1:39">
      <c r="E7">
        <f>IF(ABS(1-(H1+H6))&lt;=0.00001,H1*I5+H6*I10,NA())</f>
        <v>0.99416895954580498</v>
      </c>
      <c r="H7" t="s">
        <v>23</v>
      </c>
      <c r="X7" t="s">
        <v>25</v>
      </c>
      <c r="Y7" s="12">
        <v>120</v>
      </c>
      <c r="Z7" t="s">
        <v>27</v>
      </c>
    </row>
    <row r="8" spans="1:39">
      <c r="O8">
        <f>SUM(D6,H9)</f>
        <v>900000</v>
      </c>
      <c r="X8" t="s">
        <v>28</v>
      </c>
      <c r="Y8" s="12">
        <v>150</v>
      </c>
      <c r="Z8" t="s">
        <v>27</v>
      </c>
    </row>
    <row r="9" spans="1:39">
      <c r="H9" s="3">
        <f>Y4*Y8</f>
        <v>900000</v>
      </c>
      <c r="I9">
        <f>O8</f>
        <v>900000</v>
      </c>
    </row>
    <row r="10" spans="1:39">
      <c r="I10">
        <f>A-B*EXP(-I9/RT)</f>
        <v>0.98889100346175773</v>
      </c>
      <c r="X10" t="s">
        <v>31</v>
      </c>
      <c r="Y10" s="12">
        <v>200000</v>
      </c>
      <c r="Z10" t="s">
        <v>26</v>
      </c>
      <c r="AM10" s="6"/>
    </row>
    <row r="11" spans="1:39">
      <c r="H11" s="3">
        <v>0.5</v>
      </c>
      <c r="Y11" s="12"/>
    </row>
    <row r="12" spans="1:39">
      <c r="H12" t="s">
        <v>28</v>
      </c>
      <c r="X12" s="4" t="s">
        <v>46</v>
      </c>
      <c r="AL12" s="4"/>
    </row>
    <row r="13" spans="1:39">
      <c r="O13" s="10">
        <f>SUM(D16,H14)</f>
        <v>1200000</v>
      </c>
      <c r="X13" t="s">
        <v>30</v>
      </c>
    </row>
    <row r="14" spans="1:39">
      <c r="D14" t="s">
        <v>35</v>
      </c>
      <c r="H14" s="9">
        <v>1200000</v>
      </c>
      <c r="I14" s="10">
        <f>O13</f>
        <v>1200000</v>
      </c>
    </row>
    <row r="15" spans="1:39">
      <c r="I15">
        <f>A-B*EXP(-I14/RT)</f>
        <v>0.99752124782333362</v>
      </c>
      <c r="X15" s="4" t="s">
        <v>33</v>
      </c>
    </row>
    <row r="16" spans="1:39" ht="17.25" thickBot="1">
      <c r="D16" s="3"/>
      <c r="E16">
        <f>-LN((A-E17)/B)*RT</f>
        <v>1217191.0911438307</v>
      </c>
      <c r="H16" s="3">
        <v>0.5</v>
      </c>
      <c r="X16" t="s">
        <v>39</v>
      </c>
      <c r="AL16" s="4"/>
    </row>
    <row r="17" spans="1:39" ht="17.25" thickBot="1">
      <c r="B17">
        <f>IF(A18=E6,1,IF(A18=E16,2,IF(A18=E31,3)))</f>
        <v>2</v>
      </c>
      <c r="E17">
        <f>IF(ABS(1-(H11+H16))&lt;=0.00001,H11*I15+H16*I20,NA())</f>
        <v>0.99772540998434667</v>
      </c>
      <c r="H17" t="s">
        <v>21</v>
      </c>
      <c r="X17" s="21" t="s">
        <v>42</v>
      </c>
      <c r="Y17" s="22"/>
      <c r="Z17" s="22"/>
      <c r="AA17" s="23"/>
    </row>
    <row r="18" spans="1:39">
      <c r="A18">
        <f>MAX(E6,E16,E31)</f>
        <v>1217191.0911438307</v>
      </c>
      <c r="O18">
        <f>SUM(D16,H19)</f>
        <v>1236000</v>
      </c>
    </row>
    <row r="19" spans="1:39">
      <c r="A19">
        <f>A-B*EXP(-A18/RT)</f>
        <v>0.99772540998434667</v>
      </c>
      <c r="H19" s="3">
        <v>1236000</v>
      </c>
      <c r="I19">
        <f>O18</f>
        <v>1236000</v>
      </c>
      <c r="X19" s="4" t="s">
        <v>34</v>
      </c>
    </row>
    <row r="20" spans="1:39" ht="17.25" thickBot="1">
      <c r="I20">
        <f>A-B*EXP(-I19/RT)</f>
        <v>0.99792957214535971</v>
      </c>
      <c r="X20" t="s">
        <v>36</v>
      </c>
    </row>
    <row r="21" spans="1:39">
      <c r="L21" s="3">
        <v>0.5</v>
      </c>
      <c r="X21" s="24" t="s">
        <v>40</v>
      </c>
      <c r="Y21" s="25">
        <f>E7</f>
        <v>0.99416895954580498</v>
      </c>
    </row>
    <row r="22" spans="1:39">
      <c r="L22" t="s">
        <v>24</v>
      </c>
      <c r="X22" s="26" t="s">
        <v>43</v>
      </c>
      <c r="Y22" s="27">
        <f>E6</f>
        <v>1028911.9657972422</v>
      </c>
    </row>
    <row r="23" spans="1:39">
      <c r="H23" s="3">
        <v>0.5</v>
      </c>
      <c r="O23">
        <f>SUM(D31,H26,L24)</f>
        <v>1800000</v>
      </c>
      <c r="X23" s="26" t="s">
        <v>41</v>
      </c>
      <c r="Y23" s="28">
        <f>AVERAGE(Y3:Y4)</f>
        <v>8000</v>
      </c>
      <c r="AM23" s="6"/>
    </row>
    <row r="24" spans="1:39">
      <c r="H24" t="s">
        <v>22</v>
      </c>
      <c r="L24" s="3">
        <f>Y3*Y6</f>
        <v>1800000</v>
      </c>
      <c r="M24">
        <f>O23</f>
        <v>1800000</v>
      </c>
      <c r="X24" s="26"/>
      <c r="Y24" s="29">
        <f>Y22/Y23</f>
        <v>128.61399572465527</v>
      </c>
      <c r="AM24" s="8"/>
    </row>
    <row r="25" spans="1:39" ht="17.25" thickBot="1">
      <c r="M25">
        <f>A-B*EXP(-M24/RT)</f>
        <v>0.99987659019591335</v>
      </c>
      <c r="X25" s="30" t="s">
        <v>44</v>
      </c>
      <c r="Y25" s="31">
        <v>128.61000000000001</v>
      </c>
    </row>
    <row r="26" spans="1:39">
      <c r="H26" s="3"/>
      <c r="I26">
        <f>-LN((A-I27)/B)*RT</f>
        <v>1328911.9657972415</v>
      </c>
      <c r="L26" s="3">
        <v>0.5</v>
      </c>
      <c r="Z26" s="11"/>
      <c r="AA26" s="11"/>
    </row>
    <row r="27" spans="1:39">
      <c r="I27">
        <f>IF(ABS(1-(L21+L26))&lt;=0.00001,L21*M25+L26*M30,NA())</f>
        <v>0.99869891900962349</v>
      </c>
      <c r="L27" t="s">
        <v>25</v>
      </c>
      <c r="X27" s="4"/>
    </row>
    <row r="28" spans="1:39">
      <c r="O28">
        <f>SUM(D31,H26,L29)</f>
        <v>1200000</v>
      </c>
    </row>
    <row r="29" spans="1:39">
      <c r="D29" t="s">
        <v>21</v>
      </c>
      <c r="L29" s="3">
        <f>Y3*Y7</f>
        <v>1200000</v>
      </c>
      <c r="M29">
        <f>O28</f>
        <v>1200000</v>
      </c>
      <c r="W29" s="14"/>
      <c r="X29" s="14"/>
      <c r="Y29" s="14"/>
      <c r="Z29" s="14"/>
      <c r="AL29" s="4"/>
    </row>
    <row r="30" spans="1:39">
      <c r="M30">
        <f>A-B*EXP(-M29/RT)</f>
        <v>0.99752124782333362</v>
      </c>
      <c r="W30" s="14"/>
      <c r="X30" s="14"/>
      <c r="Y30" s="16"/>
      <c r="Z30" s="14"/>
    </row>
    <row r="31" spans="1:39">
      <c r="D31" s="3">
        <v>0</v>
      </c>
      <c r="E31">
        <f>-LN((A-E32)/B)*RT</f>
        <v>1012494.0988830338</v>
      </c>
      <c r="L31" s="3">
        <v>0.7</v>
      </c>
      <c r="W31" s="14"/>
      <c r="X31" s="14"/>
      <c r="Y31" s="16"/>
      <c r="Z31" s="14"/>
    </row>
    <row r="32" spans="1:39">
      <c r="E32">
        <f>IF(ABS(1-(H23+H33))&lt;=0.00001,H23*I27+H33*I37,NA())</f>
        <v>0.99367009780780347</v>
      </c>
      <c r="L32" t="s">
        <v>24</v>
      </c>
      <c r="W32" s="14"/>
      <c r="X32" s="14"/>
      <c r="Y32" s="14"/>
      <c r="Z32" s="14"/>
    </row>
    <row r="33" spans="8:26">
      <c r="H33" s="3">
        <v>0.5</v>
      </c>
      <c r="O33">
        <f>SUM(D31,H36,L34)</f>
        <v>1080000</v>
      </c>
      <c r="W33" s="14"/>
      <c r="X33" s="14"/>
      <c r="Y33" s="14"/>
      <c r="Z33" s="14"/>
    </row>
    <row r="34" spans="8:26">
      <c r="H34" t="s">
        <v>23</v>
      </c>
      <c r="L34" s="3">
        <f>Y4*Y6</f>
        <v>1080000</v>
      </c>
      <c r="M34">
        <f>O33</f>
        <v>1080000</v>
      </c>
    </row>
    <row r="35" spans="8:26">
      <c r="M35">
        <f>A-B*EXP(-M34/RT)</f>
        <v>0.99548341905738735</v>
      </c>
    </row>
    <row r="36" spans="8:26">
      <c r="H36" s="3">
        <v>0</v>
      </c>
      <c r="I36">
        <f>-LN((A-I37)/B)*RT</f>
        <v>895553.84985823953</v>
      </c>
      <c r="L36" s="3">
        <v>0.3</v>
      </c>
    </row>
    <row r="37" spans="8:26">
      <c r="I37">
        <f>IF(ABS(1-(L31+L36))&lt;=0.00001,L31*M35+L36*M40,NA())</f>
        <v>0.98864127660598333</v>
      </c>
      <c r="L37" t="s">
        <v>25</v>
      </c>
    </row>
    <row r="38" spans="8:26">
      <c r="O38">
        <f>SUM(D31,H36,L39)</f>
        <v>720000</v>
      </c>
    </row>
    <row r="39" spans="8:26">
      <c r="L39" s="3">
        <f>Y4*Y7</f>
        <v>720000</v>
      </c>
      <c r="M39">
        <f>O38</f>
        <v>720000</v>
      </c>
    </row>
    <row r="40" spans="8:26">
      <c r="M40">
        <f>A-B*EXP(-M39/RT)</f>
        <v>0.97267627755270747</v>
      </c>
    </row>
    <row r="1000" spans="190:204">
      <c r="GH1000" s="1" t="s">
        <v>0</v>
      </c>
      <c r="GI1000" s="1" t="s">
        <v>1</v>
      </c>
      <c r="GJ1000" s="1" t="s">
        <v>2</v>
      </c>
      <c r="GK1000" s="1" t="s">
        <v>3</v>
      </c>
      <c r="GL1000" s="1" t="s">
        <v>5</v>
      </c>
      <c r="GM1000" s="1" t="s">
        <v>6</v>
      </c>
      <c r="GN1000" s="1" t="s">
        <v>7</v>
      </c>
      <c r="GO1000" s="1" t="s">
        <v>8</v>
      </c>
      <c r="GP1000" s="1" t="s">
        <v>9</v>
      </c>
      <c r="GQ1000" s="1" t="s">
        <v>10</v>
      </c>
      <c r="GR1000" s="1" t="s">
        <v>11</v>
      </c>
      <c r="GS1000" s="1" t="s">
        <v>12</v>
      </c>
      <c r="GT1000" s="1" t="s">
        <v>13</v>
      </c>
      <c r="GU1000" s="1" t="s">
        <v>14</v>
      </c>
      <c r="GV1000" s="1" t="s">
        <v>15</v>
      </c>
    </row>
    <row r="1001" spans="190:204">
      <c r="GH1001" s="1">
        <v>0</v>
      </c>
      <c r="GI1001" s="1" t="s">
        <v>4</v>
      </c>
      <c r="GJ1001" s="1">
        <v>0</v>
      </c>
      <c r="GK1001" s="1">
        <v>0</v>
      </c>
      <c r="GL1001" s="1">
        <v>0</v>
      </c>
      <c r="GM1001" s="1" t="s">
        <v>16</v>
      </c>
      <c r="GN1001" s="1">
        <v>3</v>
      </c>
      <c r="GO1001" s="1">
        <v>1</v>
      </c>
      <c r="GP1001" s="1">
        <v>2</v>
      </c>
      <c r="GQ1001" s="1">
        <v>3</v>
      </c>
      <c r="GR1001" s="1">
        <v>0</v>
      </c>
      <c r="GS1001" s="1">
        <v>0</v>
      </c>
      <c r="GT1001" s="2">
        <v>16</v>
      </c>
      <c r="GU1001" s="2">
        <v>1</v>
      </c>
      <c r="GV1001" s="2" t="b">
        <v>1</v>
      </c>
    </row>
    <row r="1002" spans="190:204">
      <c r="GH1002" s="1">
        <v>1</v>
      </c>
      <c r="GK1002">
        <v>0</v>
      </c>
      <c r="GL1002" s="1">
        <v>0</v>
      </c>
      <c r="GM1002" s="1" t="s">
        <v>20</v>
      </c>
      <c r="GN1002" s="1">
        <v>2</v>
      </c>
      <c r="GO1002" s="1">
        <v>10</v>
      </c>
      <c r="GP1002" s="1">
        <v>11</v>
      </c>
      <c r="GQ1002" s="1">
        <v>0</v>
      </c>
      <c r="GR1002" s="1">
        <v>0</v>
      </c>
      <c r="GS1002" s="1">
        <v>0</v>
      </c>
      <c r="GT1002" s="2">
        <v>4</v>
      </c>
      <c r="GU1002" s="2">
        <v>5</v>
      </c>
      <c r="GV1002" s="2" t="b">
        <v>1</v>
      </c>
    </row>
    <row r="1003" spans="190:204">
      <c r="GH1003" s="1">
        <v>2</v>
      </c>
      <c r="GK1003">
        <v>0</v>
      </c>
      <c r="GL1003" s="1">
        <v>0</v>
      </c>
      <c r="GM1003" s="1" t="s">
        <v>20</v>
      </c>
      <c r="GN1003" s="1">
        <v>2</v>
      </c>
      <c r="GO1003" s="1">
        <v>12</v>
      </c>
      <c r="GP1003" s="1">
        <v>13</v>
      </c>
      <c r="GQ1003" s="1">
        <v>0</v>
      </c>
      <c r="GR1003" s="1">
        <v>0</v>
      </c>
      <c r="GS1003" s="1">
        <v>0</v>
      </c>
      <c r="GT1003" s="2">
        <v>14</v>
      </c>
      <c r="GU1003" s="2">
        <v>5</v>
      </c>
      <c r="GV1003" s="2" t="b">
        <v>1</v>
      </c>
    </row>
    <row r="1004" spans="190:204">
      <c r="GH1004">
        <v>3</v>
      </c>
      <c r="GK1004">
        <v>0</v>
      </c>
      <c r="GL1004">
        <v>0</v>
      </c>
      <c r="GM1004" t="s">
        <v>20</v>
      </c>
      <c r="GN1004">
        <v>2</v>
      </c>
      <c r="GO1004">
        <v>4</v>
      </c>
      <c r="GP1004">
        <v>5</v>
      </c>
      <c r="GQ1004">
        <v>0</v>
      </c>
      <c r="GR1004">
        <v>0</v>
      </c>
      <c r="GS1004">
        <v>0</v>
      </c>
      <c r="GT1004">
        <v>29</v>
      </c>
      <c r="GU1004">
        <v>5</v>
      </c>
      <c r="GV1004" t="b">
        <v>1</v>
      </c>
    </row>
    <row r="1005" spans="190:204">
      <c r="GH1005">
        <v>4</v>
      </c>
      <c r="GL1005">
        <v>3</v>
      </c>
      <c r="GM1005" t="s">
        <v>20</v>
      </c>
      <c r="GN1005">
        <v>2</v>
      </c>
      <c r="GO1005">
        <v>6</v>
      </c>
      <c r="GP1005">
        <v>7</v>
      </c>
      <c r="GQ1005">
        <v>0</v>
      </c>
      <c r="GR1005">
        <v>0</v>
      </c>
      <c r="GS1005">
        <v>0</v>
      </c>
      <c r="GT1005">
        <v>24</v>
      </c>
      <c r="GU1005">
        <v>9</v>
      </c>
      <c r="GV1005" t="b">
        <v>1</v>
      </c>
    </row>
    <row r="1006" spans="190:204">
      <c r="GH1006">
        <v>5</v>
      </c>
      <c r="GL1006">
        <v>3</v>
      </c>
      <c r="GM1006" t="s">
        <v>20</v>
      </c>
      <c r="GN1006">
        <v>2</v>
      </c>
      <c r="GO1006">
        <v>8</v>
      </c>
      <c r="GP1006">
        <v>9</v>
      </c>
      <c r="GQ1006">
        <v>0</v>
      </c>
      <c r="GR1006">
        <v>0</v>
      </c>
      <c r="GS1006">
        <v>0</v>
      </c>
      <c r="GT1006">
        <v>34</v>
      </c>
      <c r="GU1006">
        <v>9</v>
      </c>
      <c r="GV1006" t="b">
        <v>1</v>
      </c>
    </row>
    <row r="1007" spans="190:204">
      <c r="GH1007">
        <v>6</v>
      </c>
      <c r="GL1007">
        <v>4</v>
      </c>
      <c r="GM1007" t="s">
        <v>17</v>
      </c>
      <c r="GN1007">
        <v>0</v>
      </c>
      <c r="GO1007">
        <v>0</v>
      </c>
      <c r="GP1007">
        <v>0</v>
      </c>
      <c r="GQ1007">
        <v>0</v>
      </c>
      <c r="GR1007">
        <v>0</v>
      </c>
      <c r="GS1007">
        <v>0</v>
      </c>
      <c r="GT1007">
        <v>22</v>
      </c>
      <c r="GU1007">
        <v>13</v>
      </c>
      <c r="GV1007" t="b">
        <v>1</v>
      </c>
    </row>
    <row r="1008" spans="190:204">
      <c r="GH1008">
        <v>7</v>
      </c>
      <c r="GL1008">
        <v>4</v>
      </c>
      <c r="GM1008" t="s">
        <v>17</v>
      </c>
      <c r="GN1008">
        <v>0</v>
      </c>
      <c r="GO1008">
        <v>0</v>
      </c>
      <c r="GP1008">
        <v>0</v>
      </c>
      <c r="GQ1008">
        <v>0</v>
      </c>
      <c r="GR1008">
        <v>0</v>
      </c>
      <c r="GS1008">
        <v>0</v>
      </c>
      <c r="GT1008">
        <v>27</v>
      </c>
      <c r="GU1008">
        <v>13</v>
      </c>
      <c r="GV1008" t="b">
        <v>1</v>
      </c>
    </row>
    <row r="1009" spans="190:204">
      <c r="GH1009">
        <v>8</v>
      </c>
      <c r="GL1009">
        <v>5</v>
      </c>
      <c r="GM1009" t="s">
        <v>17</v>
      </c>
      <c r="GN1009">
        <v>0</v>
      </c>
      <c r="GO1009">
        <v>0</v>
      </c>
      <c r="GP1009">
        <v>0</v>
      </c>
      <c r="GQ1009">
        <v>0</v>
      </c>
      <c r="GR1009">
        <v>0</v>
      </c>
      <c r="GS1009">
        <v>0</v>
      </c>
      <c r="GT1009">
        <v>32</v>
      </c>
      <c r="GU1009">
        <v>13</v>
      </c>
      <c r="GV1009" t="b">
        <v>1</v>
      </c>
    </row>
    <row r="1010" spans="190:204">
      <c r="GH1010">
        <v>9</v>
      </c>
      <c r="GL1010">
        <v>5</v>
      </c>
      <c r="GM1010" t="s">
        <v>17</v>
      </c>
      <c r="GN1010">
        <v>0</v>
      </c>
      <c r="GO1010">
        <v>0</v>
      </c>
      <c r="GP1010">
        <v>0</v>
      </c>
      <c r="GQ1010">
        <v>0</v>
      </c>
      <c r="GR1010">
        <v>0</v>
      </c>
      <c r="GS1010">
        <v>0</v>
      </c>
      <c r="GT1010">
        <v>37</v>
      </c>
      <c r="GU1010">
        <v>13</v>
      </c>
      <c r="GV1010" t="b">
        <v>1</v>
      </c>
    </row>
    <row r="1011" spans="190:204">
      <c r="GH1011">
        <v>10</v>
      </c>
      <c r="GL1011">
        <v>1</v>
      </c>
      <c r="GM1011" t="s">
        <v>17</v>
      </c>
      <c r="GN1011">
        <v>0</v>
      </c>
      <c r="GO1011">
        <v>0</v>
      </c>
      <c r="GP1011">
        <v>0</v>
      </c>
      <c r="GQ1011">
        <v>0</v>
      </c>
      <c r="GR1011">
        <v>0</v>
      </c>
      <c r="GS1011">
        <v>0</v>
      </c>
      <c r="GT1011">
        <v>2</v>
      </c>
      <c r="GU1011">
        <v>9</v>
      </c>
      <c r="GV1011" t="b">
        <v>1</v>
      </c>
    </row>
    <row r="1012" spans="190:204">
      <c r="GH1012">
        <v>11</v>
      </c>
      <c r="GL1012">
        <v>1</v>
      </c>
      <c r="GM1012" t="s">
        <v>17</v>
      </c>
      <c r="GN1012">
        <v>0</v>
      </c>
      <c r="GO1012">
        <v>0</v>
      </c>
      <c r="GP1012">
        <v>0</v>
      </c>
      <c r="GQ1012">
        <v>0</v>
      </c>
      <c r="GR1012">
        <v>0</v>
      </c>
      <c r="GS1012">
        <v>0</v>
      </c>
      <c r="GT1012">
        <v>7</v>
      </c>
      <c r="GU1012">
        <v>9</v>
      </c>
      <c r="GV1012" t="b">
        <v>1</v>
      </c>
    </row>
    <row r="1013" spans="190:204">
      <c r="GH1013">
        <v>12</v>
      </c>
      <c r="GL1013">
        <v>2</v>
      </c>
      <c r="GM1013" t="s">
        <v>17</v>
      </c>
      <c r="GN1013">
        <v>0</v>
      </c>
      <c r="GO1013">
        <v>0</v>
      </c>
      <c r="GP1013">
        <v>0</v>
      </c>
      <c r="GQ1013">
        <v>0</v>
      </c>
      <c r="GR1013">
        <v>0</v>
      </c>
      <c r="GS1013">
        <v>0</v>
      </c>
      <c r="GT1013">
        <v>12</v>
      </c>
      <c r="GU1013">
        <v>9</v>
      </c>
      <c r="GV1013" t="b">
        <v>1</v>
      </c>
    </row>
    <row r="1014" spans="190:204">
      <c r="GH1014">
        <v>13</v>
      </c>
      <c r="GL1014">
        <v>2</v>
      </c>
      <c r="GM1014" t="s">
        <v>17</v>
      </c>
      <c r="GN1014">
        <v>0</v>
      </c>
      <c r="GO1014">
        <v>0</v>
      </c>
      <c r="GP1014">
        <v>0</v>
      </c>
      <c r="GQ1014">
        <v>0</v>
      </c>
      <c r="GR1014">
        <v>0</v>
      </c>
      <c r="GS1014">
        <v>0</v>
      </c>
      <c r="GT1014">
        <v>17</v>
      </c>
      <c r="GU1014">
        <v>9</v>
      </c>
      <c r="GV1014" t="b">
        <v>1</v>
      </c>
    </row>
  </sheetData>
  <mergeCells count="1">
    <mergeCell ref="X17:AA17"/>
  </mergeCells>
  <phoneticPr fontId="5" type="noConversion"/>
  <pageMargins left="0.7" right="0.7" top="0.75" bottom="0.75" header="0.3" footer="0.3"/>
  <pageSetup orientation="portrait" verticalDpi="0" r:id="rId1"/>
  <headerFooter>
    <oddFooter>&amp;L&amp;BTreePlan Student License, For Education Only&amp;R&amp;BTreePlan.com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004BB-AE94-4A56-B3B8-932B9BA1E77A}">
  <dimension ref="A1:GV1014"/>
  <sheetViews>
    <sheetView zoomScaleNormal="100" workbookViewId="0">
      <selection activeCell="X13" sqref="X13"/>
    </sheetView>
  </sheetViews>
  <sheetFormatPr defaultRowHeight="16.5"/>
  <cols>
    <col min="2" max="2" width="2.25" customWidth="1"/>
    <col min="3" max="3" width="3.625" customWidth="1"/>
    <col min="4" max="4" width="24.5" bestFit="1" customWidth="1"/>
    <col min="6" max="6" width="2.25" customWidth="1"/>
    <col min="7" max="7" width="3.625" customWidth="1"/>
    <col min="8" max="8" width="12.25" bestFit="1" customWidth="1"/>
    <col min="9" max="9" width="12.75" bestFit="1" customWidth="1"/>
    <col min="10" max="10" width="2.25" customWidth="1"/>
    <col min="11" max="11" width="3.625" customWidth="1"/>
    <col min="14" max="14" width="2.25" customWidth="1"/>
    <col min="15" max="15" width="19.5" bestFit="1" customWidth="1"/>
    <col min="18" max="18" width="2.25" customWidth="1"/>
    <col min="20" max="20" width="10.875" bestFit="1" customWidth="1"/>
    <col min="24" max="24" width="32.375" customWidth="1"/>
    <col min="25" max="25" width="12.875" bestFit="1" customWidth="1"/>
    <col min="26" max="27" width="21.625" bestFit="1" customWidth="1"/>
  </cols>
  <sheetData>
    <row r="1" spans="1:39">
      <c r="A1" s="4" t="s">
        <v>18</v>
      </c>
      <c r="H1" s="3">
        <v>0.5</v>
      </c>
      <c r="O1" s="5" t="s">
        <v>19</v>
      </c>
    </row>
    <row r="2" spans="1:39">
      <c r="H2" t="s">
        <v>22</v>
      </c>
      <c r="X2" s="4" t="s">
        <v>45</v>
      </c>
    </row>
    <row r="3" spans="1:39">
      <c r="O3">
        <f>SUM(D6,H4)</f>
        <v>1500000</v>
      </c>
      <c r="X3" t="s">
        <v>22</v>
      </c>
      <c r="Y3" s="6">
        <v>10000</v>
      </c>
      <c r="Z3" t="s">
        <v>29</v>
      </c>
      <c r="AM3" s="6"/>
    </row>
    <row r="4" spans="1:39">
      <c r="D4" t="s">
        <v>32</v>
      </c>
      <c r="H4" s="3">
        <f>Y3*Y8</f>
        <v>1500000</v>
      </c>
      <c r="I4">
        <f>O3</f>
        <v>1500000</v>
      </c>
      <c r="X4" t="s">
        <v>23</v>
      </c>
      <c r="Y4" s="6">
        <v>6000</v>
      </c>
      <c r="Z4" t="s">
        <v>29</v>
      </c>
      <c r="AM4" s="6"/>
    </row>
    <row r="5" spans="1:39">
      <c r="I5">
        <f>A-B*EXP(-I4/RT)</f>
        <v>0.99944691562985222</v>
      </c>
      <c r="T5" s="7"/>
    </row>
    <row r="6" spans="1:39">
      <c r="D6" s="3"/>
      <c r="E6">
        <f>-LN((A-E7)/B)*RT</f>
        <v>1028911.9657972422</v>
      </c>
      <c r="H6" s="3">
        <v>0.5</v>
      </c>
      <c r="X6" t="s">
        <v>24</v>
      </c>
      <c r="Y6" s="12">
        <v>180</v>
      </c>
      <c r="Z6" t="s">
        <v>27</v>
      </c>
    </row>
    <row r="7" spans="1:39">
      <c r="E7">
        <f>IF(ABS(1-(H1+H6))&lt;=0.00001,H1*I5+H6*I10,NA())</f>
        <v>0.99416895954580498</v>
      </c>
      <c r="H7" t="s">
        <v>23</v>
      </c>
      <c r="X7" t="s">
        <v>25</v>
      </c>
      <c r="Y7" s="12">
        <v>120</v>
      </c>
      <c r="Z7" t="s">
        <v>27</v>
      </c>
    </row>
    <row r="8" spans="1:39">
      <c r="O8">
        <f>SUM(D6,H9)</f>
        <v>900000</v>
      </c>
      <c r="X8" t="s">
        <v>28</v>
      </c>
      <c r="Y8" s="12">
        <v>150</v>
      </c>
      <c r="Z8" t="s">
        <v>27</v>
      </c>
    </row>
    <row r="9" spans="1:39">
      <c r="H9" s="3">
        <f>Y4*Y8</f>
        <v>900000</v>
      </c>
      <c r="I9">
        <f>O8</f>
        <v>900000</v>
      </c>
    </row>
    <row r="10" spans="1:39">
      <c r="I10">
        <f>A-B*EXP(-I9/RT)</f>
        <v>0.98889100346175773</v>
      </c>
      <c r="X10" t="s">
        <v>31</v>
      </c>
      <c r="Y10" s="12">
        <v>200000</v>
      </c>
      <c r="Z10" t="s">
        <v>26</v>
      </c>
      <c r="AM10" s="6"/>
    </row>
    <row r="11" spans="1:39">
      <c r="H11" s="3">
        <v>0.5</v>
      </c>
      <c r="Y11" s="12"/>
    </row>
    <row r="12" spans="1:39">
      <c r="H12" t="s">
        <v>28</v>
      </c>
      <c r="X12" s="4" t="s">
        <v>46</v>
      </c>
      <c r="AL12" s="4"/>
    </row>
    <row r="13" spans="1:39">
      <c r="O13" s="10">
        <f>SUM(D16,H14)</f>
        <v>605954.76336366148</v>
      </c>
      <c r="X13" t="s">
        <v>30</v>
      </c>
    </row>
    <row r="14" spans="1:39">
      <c r="D14" t="s">
        <v>35</v>
      </c>
      <c r="H14" s="9">
        <f>1200000*Y31</f>
        <v>605954.76336366148</v>
      </c>
      <c r="I14" s="10">
        <f>O13</f>
        <v>605954.76336366148</v>
      </c>
    </row>
    <row r="15" spans="1:39">
      <c r="I15">
        <f>A-B*EXP(-I14/RT)</f>
        <v>0.95167343245319636</v>
      </c>
      <c r="X15" s="4" t="s">
        <v>33</v>
      </c>
    </row>
    <row r="16" spans="1:39" ht="17.25" thickBot="1">
      <c r="D16" s="3"/>
      <c r="E16">
        <f>-LN((A-E17)/B)*RT</f>
        <v>608888.8357582707</v>
      </c>
      <c r="H16" s="3">
        <v>0.5</v>
      </c>
      <c r="X16" t="s">
        <v>39</v>
      </c>
      <c r="AL16" s="4"/>
    </row>
    <row r="17" spans="1:39" ht="17.25" thickBot="1">
      <c r="B17">
        <f>IF(A18=E6,1,IF(A18=E16,2,IF(A18=E31,3)))</f>
        <v>1</v>
      </c>
      <c r="E17" s="17">
        <f>IF(ABS(1-(H11+H16))&lt;=0.00001,H11*I15+H16*I20,NA())</f>
        <v>0.95237722561931526</v>
      </c>
      <c r="H17" t="s">
        <v>21</v>
      </c>
      <c r="X17" s="21" t="s">
        <v>42</v>
      </c>
      <c r="Y17" s="22"/>
      <c r="Z17" s="22"/>
      <c r="AA17" s="23"/>
    </row>
    <row r="18" spans="1:39">
      <c r="A18">
        <f>MAX(E6,E16,E31)</f>
        <v>1028911.9657972422</v>
      </c>
      <c r="O18">
        <f>SUM(D16,H19)</f>
        <v>611866.59373542876</v>
      </c>
    </row>
    <row r="19" spans="1:39">
      <c r="A19">
        <f>A-B*EXP(-A18/RT)</f>
        <v>0.99416895954580498</v>
      </c>
      <c r="H19" s="3">
        <f>Y32*1236000</f>
        <v>611866.59373542876</v>
      </c>
      <c r="I19">
        <f>O18</f>
        <v>611866.59373542876</v>
      </c>
      <c r="X19" s="4" t="s">
        <v>34</v>
      </c>
    </row>
    <row r="20" spans="1:39" ht="17.25" thickBot="1">
      <c r="I20">
        <f>A-B*EXP(-I19/RT)</f>
        <v>0.95308101878543405</v>
      </c>
      <c r="X20" t="s">
        <v>36</v>
      </c>
    </row>
    <row r="21" spans="1:39">
      <c r="L21" s="3">
        <v>0.5</v>
      </c>
      <c r="X21" s="24" t="s">
        <v>40</v>
      </c>
      <c r="Y21" s="25">
        <f>E7</f>
        <v>0.99416895954580498</v>
      </c>
    </row>
    <row r="22" spans="1:39">
      <c r="L22" t="s">
        <v>24</v>
      </c>
      <c r="X22" s="26" t="s">
        <v>43</v>
      </c>
      <c r="Y22" s="27">
        <f>E6</f>
        <v>1028911.9657972422</v>
      </c>
    </row>
    <row r="23" spans="1:39">
      <c r="H23" s="3">
        <v>0.5</v>
      </c>
      <c r="O23">
        <f>SUM(D31,H26,L24)</f>
        <v>1800000</v>
      </c>
      <c r="X23" s="26" t="s">
        <v>41</v>
      </c>
      <c r="Y23" s="28">
        <f>AVERAGE(Y3:Y4)</f>
        <v>8000</v>
      </c>
      <c r="AM23" s="6"/>
    </row>
    <row r="24" spans="1:39">
      <c r="H24" t="s">
        <v>22</v>
      </c>
      <c r="L24" s="3">
        <f>Y3*Y6</f>
        <v>1800000</v>
      </c>
      <c r="M24">
        <f>O23</f>
        <v>1800000</v>
      </c>
      <c r="X24" s="26"/>
      <c r="Y24" s="29">
        <f>Y22/Y23</f>
        <v>128.61399572465527</v>
      </c>
      <c r="AM24" s="8"/>
    </row>
    <row r="25" spans="1:39" ht="17.25" thickBot="1">
      <c r="M25">
        <f>A-B*EXP(-M24/RT)</f>
        <v>0.99987659019591335</v>
      </c>
      <c r="X25" s="30" t="s">
        <v>44</v>
      </c>
      <c r="Y25" s="31">
        <v>128.61000000000001</v>
      </c>
    </row>
    <row r="26" spans="1:39">
      <c r="H26" s="3"/>
      <c r="I26">
        <f>-LN((A-I27)/B)*RT</f>
        <v>1328911.9657972415</v>
      </c>
      <c r="L26" s="3">
        <v>0.5</v>
      </c>
      <c r="Z26" s="11"/>
      <c r="AA26" s="11"/>
    </row>
    <row r="27" spans="1:39">
      <c r="I27">
        <f>IF(ABS(1-(L21+L26))&lt;=0.00001,L21*M25+L26*M30,NA())</f>
        <v>0.99869891900962349</v>
      </c>
      <c r="L27" t="s">
        <v>25</v>
      </c>
      <c r="X27" s="4" t="s">
        <v>37</v>
      </c>
    </row>
    <row r="28" spans="1:39">
      <c r="O28">
        <f>SUM(D31,H26,L29)</f>
        <v>1200000</v>
      </c>
      <c r="X28" t="s">
        <v>38</v>
      </c>
    </row>
    <row r="29" spans="1:39">
      <c r="D29" t="s">
        <v>21</v>
      </c>
      <c r="L29" s="3">
        <f>Y3*Y7</f>
        <v>1200000</v>
      </c>
      <c r="M29">
        <f>O28</f>
        <v>1200000</v>
      </c>
      <c r="W29" s="14"/>
      <c r="X29" s="20" t="s">
        <v>50</v>
      </c>
      <c r="Y29" s="16"/>
      <c r="Z29" s="14"/>
      <c r="AL29" s="4"/>
    </row>
    <row r="30" spans="1:39">
      <c r="M30">
        <f>A-B*EXP(-M29/RT)</f>
        <v>0.99752124782333362</v>
      </c>
      <c r="W30" s="14"/>
      <c r="X30" s="17" t="s">
        <v>47</v>
      </c>
      <c r="Y30">
        <f>E17</f>
        <v>0.95237722561931526</v>
      </c>
    </row>
    <row r="31" spans="1:39">
      <c r="D31" s="3">
        <v>0</v>
      </c>
      <c r="E31">
        <f>-LN((A-E32)/B)*RT</f>
        <v>1012494.0988830338</v>
      </c>
      <c r="L31" s="3">
        <v>0.7</v>
      </c>
      <c r="X31" s="13" t="s">
        <v>48</v>
      </c>
      <c r="Y31" s="18">
        <v>0.50496230280305121</v>
      </c>
      <c r="Z31" t="s">
        <v>51</v>
      </c>
    </row>
    <row r="32" spans="1:39">
      <c r="E32">
        <f>IF(ABS(1-(H23+H33))&lt;=0.00001,H23*I27+H33*I37,NA())</f>
        <v>0.99367009780780347</v>
      </c>
      <c r="L32" t="s">
        <v>24</v>
      </c>
      <c r="X32" s="14"/>
      <c r="Y32" s="18">
        <f>1-Y31</f>
        <v>0.49503769719694879</v>
      </c>
      <c r="Z32" t="s">
        <v>52</v>
      </c>
    </row>
    <row r="33" spans="8:27">
      <c r="H33" s="3">
        <v>0.5</v>
      </c>
      <c r="O33">
        <f>SUM(D31,H36,L34)</f>
        <v>1080000</v>
      </c>
      <c r="X33" s="15" t="s">
        <v>49</v>
      </c>
      <c r="Y33" s="15" t="s">
        <v>53</v>
      </c>
    </row>
    <row r="34" spans="8:27">
      <c r="H34" t="s">
        <v>23</v>
      </c>
      <c r="L34" s="3">
        <f>Y4*Y6</f>
        <v>1080000</v>
      </c>
      <c r="M34">
        <f>O33</f>
        <v>1080000</v>
      </c>
      <c r="Y34" s="19" t="s">
        <v>54</v>
      </c>
    </row>
    <row r="35" spans="8:27">
      <c r="M35">
        <f>A-B*EXP(-M34/RT)</f>
        <v>0.99548341905738735</v>
      </c>
      <c r="Y35" s="19" t="s">
        <v>55</v>
      </c>
    </row>
    <row r="36" spans="8:27" ht="17.25" thickBot="1">
      <c r="H36" s="3">
        <v>0</v>
      </c>
      <c r="I36">
        <f>-LN((A-I37)/B)*RT</f>
        <v>895553.84985823953</v>
      </c>
      <c r="L36" s="3">
        <v>0.3</v>
      </c>
    </row>
    <row r="37" spans="8:27" ht="17.25" thickBot="1">
      <c r="I37">
        <f>IF(ABS(1-(L31+L36))&lt;=0.00001,L31*M35+L36*M40,NA())</f>
        <v>0.98864127660598333</v>
      </c>
      <c r="L37" t="s">
        <v>25</v>
      </c>
      <c r="X37" s="21" t="s">
        <v>56</v>
      </c>
      <c r="Y37" s="22"/>
      <c r="Z37" s="22"/>
      <c r="AA37" s="23"/>
    </row>
    <row r="38" spans="8:27">
      <c r="O38">
        <f>SUM(D31,H36,L39)</f>
        <v>720000</v>
      </c>
    </row>
    <row r="39" spans="8:27">
      <c r="L39" s="3">
        <f>Y4*Y7</f>
        <v>720000</v>
      </c>
      <c r="M39">
        <f>O38</f>
        <v>720000</v>
      </c>
    </row>
    <row r="40" spans="8:27">
      <c r="M40">
        <f>A-B*EXP(-M39/RT)</f>
        <v>0.97267627755270747</v>
      </c>
    </row>
    <row r="1000" spans="190:204">
      <c r="GH1000" s="1" t="s">
        <v>0</v>
      </c>
      <c r="GI1000" s="1" t="s">
        <v>1</v>
      </c>
      <c r="GJ1000" s="1" t="s">
        <v>2</v>
      </c>
      <c r="GK1000" s="1" t="s">
        <v>3</v>
      </c>
      <c r="GL1000" s="1" t="s">
        <v>5</v>
      </c>
      <c r="GM1000" s="1" t="s">
        <v>6</v>
      </c>
      <c r="GN1000" s="1" t="s">
        <v>7</v>
      </c>
      <c r="GO1000" s="1" t="s">
        <v>8</v>
      </c>
      <c r="GP1000" s="1" t="s">
        <v>9</v>
      </c>
      <c r="GQ1000" s="1" t="s">
        <v>10</v>
      </c>
      <c r="GR1000" s="1" t="s">
        <v>11</v>
      </c>
      <c r="GS1000" s="1" t="s">
        <v>12</v>
      </c>
      <c r="GT1000" s="1" t="s">
        <v>13</v>
      </c>
      <c r="GU1000" s="1" t="s">
        <v>14</v>
      </c>
      <c r="GV1000" s="1" t="s">
        <v>15</v>
      </c>
    </row>
    <row r="1001" spans="190:204">
      <c r="GH1001" s="1">
        <v>0</v>
      </c>
      <c r="GI1001" s="1" t="s">
        <v>4</v>
      </c>
      <c r="GJ1001" s="1">
        <v>0</v>
      </c>
      <c r="GK1001" s="1">
        <v>0</v>
      </c>
      <c r="GL1001" s="1">
        <v>0</v>
      </c>
      <c r="GM1001" s="1" t="s">
        <v>16</v>
      </c>
      <c r="GN1001" s="1">
        <v>3</v>
      </c>
      <c r="GO1001" s="1">
        <v>1</v>
      </c>
      <c r="GP1001" s="1">
        <v>2</v>
      </c>
      <c r="GQ1001" s="1">
        <v>3</v>
      </c>
      <c r="GR1001" s="1">
        <v>0</v>
      </c>
      <c r="GS1001" s="1">
        <v>0</v>
      </c>
      <c r="GT1001" s="2">
        <v>16</v>
      </c>
      <c r="GU1001" s="2">
        <v>1</v>
      </c>
      <c r="GV1001" s="2" t="b">
        <v>1</v>
      </c>
    </row>
    <row r="1002" spans="190:204">
      <c r="GH1002" s="1">
        <v>1</v>
      </c>
      <c r="GK1002">
        <v>0</v>
      </c>
      <c r="GL1002" s="1">
        <v>0</v>
      </c>
      <c r="GM1002" s="1" t="s">
        <v>20</v>
      </c>
      <c r="GN1002" s="1">
        <v>2</v>
      </c>
      <c r="GO1002" s="1">
        <v>10</v>
      </c>
      <c r="GP1002" s="1">
        <v>11</v>
      </c>
      <c r="GQ1002" s="1">
        <v>0</v>
      </c>
      <c r="GR1002" s="1">
        <v>0</v>
      </c>
      <c r="GS1002" s="1">
        <v>0</v>
      </c>
      <c r="GT1002" s="2">
        <v>4</v>
      </c>
      <c r="GU1002" s="2">
        <v>5</v>
      </c>
      <c r="GV1002" s="2" t="b">
        <v>1</v>
      </c>
    </row>
    <row r="1003" spans="190:204">
      <c r="GH1003" s="1">
        <v>2</v>
      </c>
      <c r="GK1003">
        <v>0</v>
      </c>
      <c r="GL1003" s="1">
        <v>0</v>
      </c>
      <c r="GM1003" s="1" t="s">
        <v>20</v>
      </c>
      <c r="GN1003" s="1">
        <v>2</v>
      </c>
      <c r="GO1003" s="1">
        <v>12</v>
      </c>
      <c r="GP1003" s="1">
        <v>13</v>
      </c>
      <c r="GQ1003" s="1">
        <v>0</v>
      </c>
      <c r="GR1003" s="1">
        <v>0</v>
      </c>
      <c r="GS1003" s="1">
        <v>0</v>
      </c>
      <c r="GT1003" s="2">
        <v>14</v>
      </c>
      <c r="GU1003" s="2">
        <v>5</v>
      </c>
      <c r="GV1003" s="2" t="b">
        <v>1</v>
      </c>
    </row>
    <row r="1004" spans="190:204">
      <c r="GH1004">
        <v>3</v>
      </c>
      <c r="GK1004">
        <v>0</v>
      </c>
      <c r="GL1004">
        <v>0</v>
      </c>
      <c r="GM1004" t="s">
        <v>20</v>
      </c>
      <c r="GN1004">
        <v>2</v>
      </c>
      <c r="GO1004">
        <v>4</v>
      </c>
      <c r="GP1004">
        <v>5</v>
      </c>
      <c r="GQ1004">
        <v>0</v>
      </c>
      <c r="GR1004">
        <v>0</v>
      </c>
      <c r="GS1004">
        <v>0</v>
      </c>
      <c r="GT1004">
        <v>29</v>
      </c>
      <c r="GU1004">
        <v>5</v>
      </c>
      <c r="GV1004" t="b">
        <v>1</v>
      </c>
    </row>
    <row r="1005" spans="190:204">
      <c r="GH1005">
        <v>4</v>
      </c>
      <c r="GL1005">
        <v>3</v>
      </c>
      <c r="GM1005" t="s">
        <v>20</v>
      </c>
      <c r="GN1005">
        <v>2</v>
      </c>
      <c r="GO1005">
        <v>6</v>
      </c>
      <c r="GP1005">
        <v>7</v>
      </c>
      <c r="GQ1005">
        <v>0</v>
      </c>
      <c r="GR1005">
        <v>0</v>
      </c>
      <c r="GS1005">
        <v>0</v>
      </c>
      <c r="GT1005">
        <v>24</v>
      </c>
      <c r="GU1005">
        <v>9</v>
      </c>
      <c r="GV1005" t="b">
        <v>1</v>
      </c>
    </row>
    <row r="1006" spans="190:204">
      <c r="GH1006">
        <v>5</v>
      </c>
      <c r="GL1006">
        <v>3</v>
      </c>
      <c r="GM1006" t="s">
        <v>20</v>
      </c>
      <c r="GN1006">
        <v>2</v>
      </c>
      <c r="GO1006">
        <v>8</v>
      </c>
      <c r="GP1006">
        <v>9</v>
      </c>
      <c r="GQ1006">
        <v>0</v>
      </c>
      <c r="GR1006">
        <v>0</v>
      </c>
      <c r="GS1006">
        <v>0</v>
      </c>
      <c r="GT1006">
        <v>34</v>
      </c>
      <c r="GU1006">
        <v>9</v>
      </c>
      <c r="GV1006" t="b">
        <v>1</v>
      </c>
    </row>
    <row r="1007" spans="190:204">
      <c r="GH1007">
        <v>6</v>
      </c>
      <c r="GL1007">
        <v>4</v>
      </c>
      <c r="GM1007" t="s">
        <v>17</v>
      </c>
      <c r="GN1007">
        <v>0</v>
      </c>
      <c r="GO1007">
        <v>0</v>
      </c>
      <c r="GP1007">
        <v>0</v>
      </c>
      <c r="GQ1007">
        <v>0</v>
      </c>
      <c r="GR1007">
        <v>0</v>
      </c>
      <c r="GS1007">
        <v>0</v>
      </c>
      <c r="GT1007">
        <v>22</v>
      </c>
      <c r="GU1007">
        <v>13</v>
      </c>
      <c r="GV1007" t="b">
        <v>1</v>
      </c>
    </row>
    <row r="1008" spans="190:204">
      <c r="GH1008">
        <v>7</v>
      </c>
      <c r="GL1008">
        <v>4</v>
      </c>
      <c r="GM1008" t="s">
        <v>17</v>
      </c>
      <c r="GN1008">
        <v>0</v>
      </c>
      <c r="GO1008">
        <v>0</v>
      </c>
      <c r="GP1008">
        <v>0</v>
      </c>
      <c r="GQ1008">
        <v>0</v>
      </c>
      <c r="GR1008">
        <v>0</v>
      </c>
      <c r="GS1008">
        <v>0</v>
      </c>
      <c r="GT1008">
        <v>27</v>
      </c>
      <c r="GU1008">
        <v>13</v>
      </c>
      <c r="GV1008" t="b">
        <v>1</v>
      </c>
    </row>
    <row r="1009" spans="190:204">
      <c r="GH1009">
        <v>8</v>
      </c>
      <c r="GL1009">
        <v>5</v>
      </c>
      <c r="GM1009" t="s">
        <v>17</v>
      </c>
      <c r="GN1009">
        <v>0</v>
      </c>
      <c r="GO1009">
        <v>0</v>
      </c>
      <c r="GP1009">
        <v>0</v>
      </c>
      <c r="GQ1009">
        <v>0</v>
      </c>
      <c r="GR1009">
        <v>0</v>
      </c>
      <c r="GS1009">
        <v>0</v>
      </c>
      <c r="GT1009">
        <v>32</v>
      </c>
      <c r="GU1009">
        <v>13</v>
      </c>
      <c r="GV1009" t="b">
        <v>1</v>
      </c>
    </row>
    <row r="1010" spans="190:204">
      <c r="GH1010">
        <v>9</v>
      </c>
      <c r="GL1010">
        <v>5</v>
      </c>
      <c r="GM1010" t="s">
        <v>17</v>
      </c>
      <c r="GN1010">
        <v>0</v>
      </c>
      <c r="GO1010">
        <v>0</v>
      </c>
      <c r="GP1010">
        <v>0</v>
      </c>
      <c r="GQ1010">
        <v>0</v>
      </c>
      <c r="GR1010">
        <v>0</v>
      </c>
      <c r="GS1010">
        <v>0</v>
      </c>
      <c r="GT1010">
        <v>37</v>
      </c>
      <c r="GU1010">
        <v>13</v>
      </c>
      <c r="GV1010" t="b">
        <v>1</v>
      </c>
    </row>
    <row r="1011" spans="190:204">
      <c r="GH1011">
        <v>10</v>
      </c>
      <c r="GL1011">
        <v>1</v>
      </c>
      <c r="GM1011" t="s">
        <v>17</v>
      </c>
      <c r="GN1011">
        <v>0</v>
      </c>
      <c r="GO1011">
        <v>0</v>
      </c>
      <c r="GP1011">
        <v>0</v>
      </c>
      <c r="GQ1011">
        <v>0</v>
      </c>
      <c r="GR1011">
        <v>0</v>
      </c>
      <c r="GS1011">
        <v>0</v>
      </c>
      <c r="GT1011">
        <v>2</v>
      </c>
      <c r="GU1011">
        <v>9</v>
      </c>
      <c r="GV1011" t="b">
        <v>1</v>
      </c>
    </row>
    <row r="1012" spans="190:204">
      <c r="GH1012">
        <v>11</v>
      </c>
      <c r="GL1012">
        <v>1</v>
      </c>
      <c r="GM1012" t="s">
        <v>17</v>
      </c>
      <c r="GN1012">
        <v>0</v>
      </c>
      <c r="GO1012">
        <v>0</v>
      </c>
      <c r="GP1012">
        <v>0</v>
      </c>
      <c r="GQ1012">
        <v>0</v>
      </c>
      <c r="GR1012">
        <v>0</v>
      </c>
      <c r="GS1012">
        <v>0</v>
      </c>
      <c r="GT1012">
        <v>7</v>
      </c>
      <c r="GU1012">
        <v>9</v>
      </c>
      <c r="GV1012" t="b">
        <v>1</v>
      </c>
    </row>
    <row r="1013" spans="190:204">
      <c r="GH1013">
        <v>12</v>
      </c>
      <c r="GL1013">
        <v>2</v>
      </c>
      <c r="GM1013" t="s">
        <v>17</v>
      </c>
      <c r="GN1013">
        <v>0</v>
      </c>
      <c r="GO1013">
        <v>0</v>
      </c>
      <c r="GP1013">
        <v>0</v>
      </c>
      <c r="GQ1013">
        <v>0</v>
      </c>
      <c r="GR1013">
        <v>0</v>
      </c>
      <c r="GS1013">
        <v>0</v>
      </c>
      <c r="GT1013">
        <v>12</v>
      </c>
      <c r="GU1013">
        <v>9</v>
      </c>
      <c r="GV1013" t="b">
        <v>1</v>
      </c>
    </row>
    <row r="1014" spans="190:204">
      <c r="GH1014">
        <v>13</v>
      </c>
      <c r="GL1014">
        <v>2</v>
      </c>
      <c r="GM1014" t="s">
        <v>17</v>
      </c>
      <c r="GN1014">
        <v>0</v>
      </c>
      <c r="GO1014">
        <v>0</v>
      </c>
      <c r="GP1014">
        <v>0</v>
      </c>
      <c r="GQ1014">
        <v>0</v>
      </c>
      <c r="GR1014">
        <v>0</v>
      </c>
      <c r="GS1014">
        <v>0</v>
      </c>
      <c r="GT1014">
        <v>17</v>
      </c>
      <c r="GU1014">
        <v>9</v>
      </c>
      <c r="GV1014" t="b">
        <v>1</v>
      </c>
    </row>
  </sheetData>
  <mergeCells count="2">
    <mergeCell ref="X37:AA37"/>
    <mergeCell ref="X17:AA17"/>
  </mergeCells>
  <phoneticPr fontId="5" type="noConversion"/>
  <pageMargins left="0.7" right="0.7" top="0.75" bottom="0.75" header="0.3" footer="0.3"/>
  <pageSetup orientation="portrait" verticalDpi="0" r:id="rId1"/>
  <headerFooter>
    <oddFooter>&amp;L&amp;BTreePlan Student License, For Education Only&amp;R&amp;BTreePlan.com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11</vt:i4>
      </vt:variant>
    </vt:vector>
  </HeadingPairs>
  <TitlesOfParts>
    <vt:vector size="14" baseType="lpstr">
      <vt:lpstr>Part (A)</vt:lpstr>
      <vt:lpstr>Part (B,C)</vt:lpstr>
      <vt:lpstr>Part (D)</vt:lpstr>
      <vt:lpstr>'Part (D)'!RT</vt:lpstr>
      <vt:lpstr>RT</vt:lpstr>
      <vt:lpstr>'Part (A)'!TreeData</vt:lpstr>
      <vt:lpstr>'Part (B,C)'!TreeData</vt:lpstr>
      <vt:lpstr>'Part (D)'!TreeData</vt:lpstr>
      <vt:lpstr>'Part (A)'!TreeDiagBase</vt:lpstr>
      <vt:lpstr>'Part (B,C)'!TreeDiagBase</vt:lpstr>
      <vt:lpstr>'Part (D)'!TreeDiagBase</vt:lpstr>
      <vt:lpstr>'Part (A)'!TreeDiagram</vt:lpstr>
      <vt:lpstr>'Part (B,C)'!TreeDiagram</vt:lpstr>
      <vt:lpstr>'Part (D)'!TreeDiagram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Sunpil Howang</dc:creator>
  <cp:lastModifiedBy>Sunpil Howang</cp:lastModifiedBy>
  <dcterms:created xsi:type="dcterms:W3CDTF">2021-10-24T01:41:29Z</dcterms:created>
  <dcterms:modified xsi:type="dcterms:W3CDTF">2021-10-25T02:12:16Z</dcterms:modified>
</cp:coreProperties>
</file>