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wa\iCloudDrive\Desktop\1. School\1. George Washington University\1. Semester\Fall 2021\DNSC 6306 Decision Model\Assignment\"/>
    </mc:Choice>
  </mc:AlternateContent>
  <xr:revisionPtr revIDLastSave="0" documentId="8_{2BA65888-4DE5-487F-897E-DB9D59CFABCF}" xr6:coauthVersionLast="46" xr6:coauthVersionMax="46" xr10:uidLastSave="{00000000-0000-0000-0000-000000000000}"/>
  <bookViews>
    <workbookView xWindow="-28920" yWindow="-120" windowWidth="29040" windowHeight="15840" xr2:uid="{44734084-E424-488A-A441-AACC6A354EB2}"/>
  </bookViews>
  <sheets>
    <sheet name="GSD data" sheetId="1" r:id="rId1"/>
  </sheets>
  <definedNames>
    <definedName name="solver_adj" localSheetId="0" hidden="1">'GSD data'!$J$22:$M$25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'GSD data'!$J$13:$L$13</definedName>
    <definedName name="solver_lhs2" localSheetId="0" hidden="1">'GSD data'!$N$22:$N$25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'GSD data'!$J$33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'GSD data'!$B$7:$D$7</definedName>
    <definedName name="solver_rhs2" localSheetId="0" hidden="1">'GSD data'!$Q$22:$Q$25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L14" i="1"/>
  <c r="J33" i="1"/>
  <c r="J32" i="1"/>
  <c r="J31" i="1"/>
  <c r="J30" i="1"/>
  <c r="J29" i="1"/>
  <c r="J28" i="1"/>
  <c r="J15" i="1"/>
  <c r="J13" i="1"/>
  <c r="N22" i="1"/>
  <c r="J17" i="1"/>
  <c r="L20" i="1" l="1"/>
  <c r="K13" i="1"/>
  <c r="J18" i="1"/>
  <c r="K18" i="1"/>
  <c r="L18" i="1"/>
  <c r="J19" i="1"/>
  <c r="K19" i="1"/>
  <c r="L19" i="1"/>
  <c r="J20" i="1"/>
  <c r="K20" i="1"/>
  <c r="K17" i="1"/>
  <c r="L17" i="1"/>
  <c r="N23" i="1"/>
  <c r="N24" i="1"/>
  <c r="N25" i="1"/>
  <c r="L13" i="1" l="1"/>
  <c r="L15" i="1" l="1"/>
  <c r="K14" i="1"/>
  <c r="K15" i="1" s="1"/>
</calcChain>
</file>

<file path=xl/sharedStrings.xml><?xml version="1.0" encoding="utf-8"?>
<sst xmlns="http://schemas.openxmlformats.org/spreadsheetml/2006/main" count="67" uniqueCount="37">
  <si>
    <t>GRAND SUD DISTRIBUTION, S.A.</t>
  </si>
  <si>
    <t>Case data</t>
  </si>
  <si>
    <t>Exhibit 1.  Production Center Data</t>
  </si>
  <si>
    <t xml:space="preserve"> Production Center</t>
  </si>
  <si>
    <t>Avignon</t>
  </si>
  <si>
    <t>Marseille</t>
  </si>
  <si>
    <t>Perpignan</t>
  </si>
  <si>
    <t xml:space="preserve"> Production and packaging costs</t>
  </si>
  <si>
    <t xml:space="preserve">   (€ per kilogram of meat)</t>
  </si>
  <si>
    <t>Exhibit 2.  Cost of Outside Suppliers</t>
  </si>
  <si>
    <t xml:space="preserve"> Distribution Center</t>
  </si>
  <si>
    <t>Nîmes</t>
  </si>
  <si>
    <t>Nice</t>
  </si>
  <si>
    <t>Lyon</t>
  </si>
  <si>
    <t xml:space="preserve"> Cost per kilo of meat delivered</t>
  </si>
  <si>
    <t xml:space="preserve">   (€/kilogram)</t>
  </si>
  <si>
    <t>Exhibit 3.  Distances from Production to Distribution Centers</t>
  </si>
  <si>
    <t>Distance (kilometers)</t>
  </si>
  <si>
    <t>Exhibit 4.  Daily Demand at Distribution Centers (a typical example)</t>
  </si>
  <si>
    <t xml:space="preserve">  </t>
  </si>
  <si>
    <t xml:space="preserve"> Tons of meat needed</t>
  </si>
  <si>
    <t xml:space="preserve"> Outside Suppliers</t>
  </si>
  <si>
    <t>Kilograms of meat processed daily</t>
  </si>
  <si>
    <t>Daily Demand(kg)</t>
  </si>
  <si>
    <t>Cost of Outside Suppliers(€/kg)</t>
  </si>
  <si>
    <t>Transported Weight (including packing)(kg)</t>
  </si>
  <si>
    <t>Transported Weight (excluding packing)(kg)</t>
  </si>
  <si>
    <t>Total Transported(kg)</t>
  </si>
  <si>
    <t>To local distributors(kg)</t>
  </si>
  <si>
    <t>Total production(kg)</t>
  </si>
  <si>
    <t>Total dilivered(kg)</t>
  </si>
  <si>
    <t>Cost of Production(€)</t>
  </si>
  <si>
    <t>Cost of Transportation(€)</t>
  </si>
  <si>
    <t>Cost of Outside Suppliers(€)</t>
  </si>
  <si>
    <t>Revenue from local independent distributors(€)</t>
  </si>
  <si>
    <t>Revenue from client supermarkets(€)</t>
  </si>
  <si>
    <t>Profit(€)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</si>
</sst>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맑은 고딕"/>
      <family val="2"/>
      <scheme val="minor"/>
    </font>
    <font>
      <b/>
      <sz val="14"/>
      <name val="맑은 고딕"/>
      <family val="2"/>
      <scheme val="minor"/>
    </font>
    <font>
      <b/>
      <sz val="11"/>
      <color indexed="63"/>
      <name val="맑은 고딕"/>
      <family val="2"/>
      <scheme val="minor"/>
    </font>
    <font>
      <b/>
      <sz val="11"/>
      <name val="맑은 고딕"/>
      <family val="2"/>
      <scheme val="minor"/>
    </font>
    <font>
      <sz val="1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indent="2"/>
    </xf>
    <xf numFmtId="0" fontId="4" fillId="0" borderId="6" xfId="0" applyFont="1" applyBorder="1" applyAlignment="1">
      <alignment horizontal="left" indent="2"/>
    </xf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 indent="2"/>
    </xf>
    <xf numFmtId="0" fontId="4" fillId="0" borderId="13" xfId="0" applyFont="1" applyBorder="1" applyAlignment="1">
      <alignment horizontal="left" indent="2"/>
    </xf>
    <xf numFmtId="0" fontId="4" fillId="0" borderId="1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15" xfId="0" applyBorder="1"/>
    <xf numFmtId="0" fontId="0" fillId="3" borderId="10" xfId="0" applyFill="1" applyBorder="1"/>
    <xf numFmtId="0" fontId="4" fillId="0" borderId="22" xfId="0" applyFont="1" applyBorder="1" applyAlignment="1">
      <alignment horizontal="left"/>
    </xf>
    <xf numFmtId="0" fontId="0" fillId="0" borderId="11" xfId="0" applyBorder="1"/>
    <xf numFmtId="0" fontId="0" fillId="0" borderId="23" xfId="0" applyBorder="1"/>
    <xf numFmtId="0" fontId="4" fillId="2" borderId="24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25" xfId="0" applyFont="1" applyFill="1" applyBorder="1" applyAlignment="1"/>
    <xf numFmtId="0" fontId="0" fillId="0" borderId="12" xfId="0" applyBorder="1" applyAlignment="1"/>
    <xf numFmtId="0" fontId="0" fillId="0" borderId="13" xfId="0" applyBorder="1" applyAlignment="1"/>
    <xf numFmtId="0" fontId="4" fillId="0" borderId="26" xfId="0" applyFont="1" applyFill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7" xfId="0" applyBorder="1"/>
    <xf numFmtId="2" fontId="0" fillId="0" borderId="18" xfId="0" applyNumberFormat="1" applyBorder="1"/>
    <xf numFmtId="2" fontId="0" fillId="0" borderId="19" xfId="0" applyNumberFormat="1" applyBorder="1"/>
    <xf numFmtId="0" fontId="0" fillId="0" borderId="27" xfId="0" applyBorder="1"/>
    <xf numFmtId="2" fontId="0" fillId="0" borderId="28" xfId="0" applyNumberFormat="1" applyBorder="1"/>
    <xf numFmtId="0" fontId="0" fillId="0" borderId="29" xfId="0" applyBorder="1"/>
    <xf numFmtId="0" fontId="0" fillId="0" borderId="30" xfId="0" applyBorder="1"/>
    <xf numFmtId="176" fontId="0" fillId="0" borderId="20" xfId="0" applyNumberForma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87E3-2C85-49B5-9052-E66E10C32435}">
  <dimension ref="A1:Q33"/>
  <sheetViews>
    <sheetView tabSelected="1" zoomScale="90" zoomScaleNormal="90" workbookViewId="0">
      <selection activeCell="J14" sqref="J14"/>
    </sheetView>
  </sheetViews>
  <sheetFormatPr defaultColWidth="8.875" defaultRowHeight="16.5" x14ac:dyDescent="0.3"/>
  <cols>
    <col min="1" max="1" width="67.875" bestFit="1" customWidth="1"/>
    <col min="2" max="5" width="10" customWidth="1"/>
    <col min="9" max="9" width="45.375" bestFit="1" customWidth="1"/>
    <col min="10" max="12" width="10" customWidth="1"/>
    <col min="13" max="13" width="16" customWidth="1"/>
    <col min="14" max="14" width="17.75" bestFit="1" customWidth="1"/>
    <col min="16" max="16" width="23.875" customWidth="1"/>
    <col min="17" max="17" width="17.375" customWidth="1"/>
  </cols>
  <sheetData>
    <row r="1" spans="1:12" ht="20.25" x14ac:dyDescent="0.35">
      <c r="A1" s="1" t="s">
        <v>0</v>
      </c>
    </row>
    <row r="2" spans="1:12" ht="20.25" x14ac:dyDescent="0.35">
      <c r="A2" s="1" t="s">
        <v>1</v>
      </c>
    </row>
    <row r="4" spans="1:12" x14ac:dyDescent="0.3">
      <c r="A4" s="2" t="s">
        <v>2</v>
      </c>
      <c r="B4" s="3"/>
      <c r="C4" s="3"/>
      <c r="D4" s="3"/>
      <c r="E4" s="4"/>
    </row>
    <row r="5" spans="1:12" ht="17.25" thickBot="1" x14ac:dyDescent="0.35">
      <c r="A5" s="3"/>
      <c r="B5" s="3"/>
      <c r="C5" s="3"/>
      <c r="D5" s="3"/>
      <c r="E5" s="4"/>
    </row>
    <row r="6" spans="1:12" x14ac:dyDescent="0.3">
      <c r="A6" s="5" t="s">
        <v>3</v>
      </c>
      <c r="B6" s="6" t="s">
        <v>4</v>
      </c>
      <c r="C6" s="6" t="s">
        <v>5</v>
      </c>
      <c r="D6" s="6" t="s">
        <v>6</v>
      </c>
    </row>
    <row r="7" spans="1:12" x14ac:dyDescent="0.3">
      <c r="A7" s="7" t="s">
        <v>22</v>
      </c>
      <c r="B7" s="19">
        <v>50000</v>
      </c>
      <c r="C7" s="19">
        <v>30000</v>
      </c>
      <c r="D7" s="19">
        <v>25000</v>
      </c>
    </row>
    <row r="8" spans="1:12" x14ac:dyDescent="0.3">
      <c r="A8" s="7" t="s">
        <v>7</v>
      </c>
      <c r="B8" s="9">
        <v>3.92</v>
      </c>
      <c r="C8" s="9">
        <v>4.2</v>
      </c>
      <c r="D8" s="9">
        <v>3.9</v>
      </c>
    </row>
    <row r="9" spans="1:12" ht="17.25" thickBot="1" x14ac:dyDescent="0.35">
      <c r="A9" s="10" t="s">
        <v>8</v>
      </c>
      <c r="B9" s="11"/>
      <c r="C9" s="11"/>
      <c r="D9" s="11"/>
    </row>
    <row r="11" spans="1:12" ht="17.25" thickBot="1" x14ac:dyDescent="0.35"/>
    <row r="12" spans="1:12" x14ac:dyDescent="0.3">
      <c r="A12" s="12" t="s">
        <v>9</v>
      </c>
      <c r="B12" s="4"/>
      <c r="C12" s="4"/>
      <c r="D12" s="4"/>
      <c r="E12" s="4"/>
      <c r="I12" s="41"/>
      <c r="J12" s="6" t="s">
        <v>4</v>
      </c>
      <c r="K12" s="6" t="s">
        <v>5</v>
      </c>
      <c r="L12" s="21" t="s">
        <v>6</v>
      </c>
    </row>
    <row r="13" spans="1:12" ht="17.25" thickBot="1" x14ac:dyDescent="0.35">
      <c r="A13" s="10"/>
      <c r="B13" s="11"/>
      <c r="C13" s="11"/>
      <c r="D13" s="11"/>
      <c r="E13" s="11"/>
      <c r="I13" s="22" t="s">
        <v>27</v>
      </c>
      <c r="J13" s="56">
        <f>SUM(J17:J20)</f>
        <v>50000</v>
      </c>
      <c r="K13" s="57">
        <f>SUM(K17:K20)</f>
        <v>30000.000000000007</v>
      </c>
      <c r="L13" s="42">
        <f>SUM(L17:L20)</f>
        <v>0</v>
      </c>
    </row>
    <row r="14" spans="1:12" x14ac:dyDescent="0.3">
      <c r="A14" s="5" t="s">
        <v>10</v>
      </c>
      <c r="B14" s="6" t="s">
        <v>11</v>
      </c>
      <c r="C14" s="6" t="s">
        <v>12</v>
      </c>
      <c r="D14" s="6" t="s">
        <v>5</v>
      </c>
      <c r="E14" s="6" t="s">
        <v>13</v>
      </c>
      <c r="I14" s="22" t="s">
        <v>28</v>
      </c>
      <c r="J14" s="62">
        <f>B7-J13</f>
        <v>0</v>
      </c>
      <c r="K14" s="23">
        <f>C7-K13</f>
        <v>0</v>
      </c>
      <c r="L14" s="24">
        <f>D7-L13</f>
        <v>25000</v>
      </c>
    </row>
    <row r="15" spans="1:12" ht="17.25" thickBot="1" x14ac:dyDescent="0.35">
      <c r="A15" s="7" t="s">
        <v>14</v>
      </c>
      <c r="B15" s="9">
        <v>4.57</v>
      </c>
      <c r="C15" s="9">
        <v>4.6500000000000004</v>
      </c>
      <c r="D15" s="9">
        <v>4.7300000000000004</v>
      </c>
      <c r="E15" s="9">
        <v>4.72</v>
      </c>
      <c r="I15" s="58" t="s">
        <v>29</v>
      </c>
      <c r="J15" s="59">
        <f>SUM(J13:J14)</f>
        <v>50000</v>
      </c>
      <c r="K15" s="60">
        <f t="shared" ref="K15:L15" si="0">SUM(K13:K14)</f>
        <v>30000.000000000007</v>
      </c>
      <c r="L15" s="61">
        <f t="shared" si="0"/>
        <v>25000</v>
      </c>
    </row>
    <row r="16" spans="1:12" ht="17.25" thickBot="1" x14ac:dyDescent="0.35">
      <c r="A16" s="10" t="s">
        <v>15</v>
      </c>
      <c r="B16" s="11"/>
      <c r="C16" s="11"/>
      <c r="D16" s="11"/>
      <c r="E16" s="11"/>
      <c r="I16" s="40" t="s">
        <v>26</v>
      </c>
      <c r="J16" s="14" t="s">
        <v>4</v>
      </c>
      <c r="K16" s="14" t="s">
        <v>5</v>
      </c>
      <c r="L16" s="37" t="s">
        <v>6</v>
      </c>
    </row>
    <row r="17" spans="1:17" x14ac:dyDescent="0.3">
      <c r="I17" s="26" t="s">
        <v>11</v>
      </c>
      <c r="J17" s="44">
        <f>J22/1.05</f>
        <v>14285.714285714284</v>
      </c>
      <c r="K17" s="44">
        <f t="shared" ref="K17:L17" si="1">K22/1.05</f>
        <v>0</v>
      </c>
      <c r="L17" s="45">
        <f t="shared" si="1"/>
        <v>0</v>
      </c>
    </row>
    <row r="18" spans="1:17" x14ac:dyDescent="0.3">
      <c r="I18" s="26" t="s">
        <v>12</v>
      </c>
      <c r="J18" s="44">
        <f t="shared" ref="J18:L18" si="2">J23/1.05</f>
        <v>13809.523809523813</v>
      </c>
      <c r="K18" s="44">
        <f t="shared" si="2"/>
        <v>10952.380952380963</v>
      </c>
      <c r="L18" s="45">
        <f t="shared" si="2"/>
        <v>0</v>
      </c>
    </row>
    <row r="19" spans="1:17" x14ac:dyDescent="0.3">
      <c r="A19" s="12" t="s">
        <v>16</v>
      </c>
      <c r="I19" s="26" t="s">
        <v>5</v>
      </c>
      <c r="J19" s="44">
        <f t="shared" ref="J19:L19" si="3">J24/1.05</f>
        <v>0</v>
      </c>
      <c r="K19" s="44">
        <f t="shared" si="3"/>
        <v>19047.619047619046</v>
      </c>
      <c r="L19" s="45">
        <f t="shared" si="3"/>
        <v>0</v>
      </c>
    </row>
    <row r="20" spans="1:17" ht="17.25" thickBot="1" x14ac:dyDescent="0.35">
      <c r="A20" s="11"/>
      <c r="B20" s="11"/>
      <c r="C20" s="11"/>
      <c r="D20" s="11"/>
      <c r="I20" s="26" t="s">
        <v>13</v>
      </c>
      <c r="J20" s="44">
        <f t="shared" ref="J20:L20" si="4">J25/1.05</f>
        <v>21904.761904761905</v>
      </c>
      <c r="K20" s="44">
        <f t="shared" si="4"/>
        <v>0</v>
      </c>
      <c r="L20" s="45">
        <f>L25/1.05</f>
        <v>0</v>
      </c>
    </row>
    <row r="21" spans="1:17" x14ac:dyDescent="0.3">
      <c r="A21" s="13" t="s">
        <v>17</v>
      </c>
      <c r="B21" s="14" t="s">
        <v>4</v>
      </c>
      <c r="C21" s="14" t="s">
        <v>5</v>
      </c>
      <c r="D21" s="14" t="s">
        <v>6</v>
      </c>
      <c r="I21" s="25" t="s">
        <v>25</v>
      </c>
      <c r="J21" s="33" t="s">
        <v>4</v>
      </c>
      <c r="K21" s="33" t="s">
        <v>5</v>
      </c>
      <c r="L21" s="33" t="s">
        <v>6</v>
      </c>
      <c r="M21" s="28" t="s">
        <v>21</v>
      </c>
      <c r="N21" s="51" t="s">
        <v>30</v>
      </c>
      <c r="P21" s="54" t="s">
        <v>24</v>
      </c>
      <c r="Q21" s="55" t="s">
        <v>23</v>
      </c>
    </row>
    <row r="22" spans="1:17" x14ac:dyDescent="0.3">
      <c r="A22" s="15" t="s">
        <v>11</v>
      </c>
      <c r="B22" s="8">
        <v>50</v>
      </c>
      <c r="C22" s="8">
        <v>120</v>
      </c>
      <c r="D22" s="8">
        <v>200</v>
      </c>
      <c r="I22" s="26" t="s">
        <v>11</v>
      </c>
      <c r="J22" s="34">
        <v>15000</v>
      </c>
      <c r="K22" s="35">
        <v>0</v>
      </c>
      <c r="L22" s="35">
        <v>0</v>
      </c>
      <c r="M22" s="35">
        <v>0</v>
      </c>
      <c r="N22" s="31">
        <f>SUM(J22:M22)</f>
        <v>15000</v>
      </c>
      <c r="P22" s="52">
        <v>4.57</v>
      </c>
      <c r="Q22" s="46">
        <v>15000</v>
      </c>
    </row>
    <row r="23" spans="1:17" x14ac:dyDescent="0.3">
      <c r="A23" s="15" t="s">
        <v>12</v>
      </c>
      <c r="B23" s="8">
        <v>265</v>
      </c>
      <c r="C23" s="8">
        <v>200</v>
      </c>
      <c r="D23" s="8">
        <v>500</v>
      </c>
      <c r="I23" s="26" t="s">
        <v>12</v>
      </c>
      <c r="J23" s="36">
        <v>14500.000000000004</v>
      </c>
      <c r="K23" s="29">
        <v>11500.000000000011</v>
      </c>
      <c r="L23" s="29">
        <v>0</v>
      </c>
      <c r="M23" s="29">
        <v>23999.999999999993</v>
      </c>
      <c r="N23" s="31">
        <f t="shared" ref="N23:N25" si="5">SUM(J23:M23)</f>
        <v>50000.000000000007</v>
      </c>
      <c r="P23" s="52">
        <v>4.6500000000000004</v>
      </c>
      <c r="Q23" s="46">
        <v>50000</v>
      </c>
    </row>
    <row r="24" spans="1:17" x14ac:dyDescent="0.3">
      <c r="A24" s="15" t="s">
        <v>5</v>
      </c>
      <c r="B24" s="8">
        <v>100</v>
      </c>
      <c r="C24" s="8">
        <v>30</v>
      </c>
      <c r="D24" s="8">
        <v>325</v>
      </c>
      <c r="I24" s="26" t="s">
        <v>5</v>
      </c>
      <c r="J24" s="36">
        <v>0</v>
      </c>
      <c r="K24" s="29">
        <v>20000</v>
      </c>
      <c r="L24" s="29">
        <v>0</v>
      </c>
      <c r="M24" s="29">
        <v>0</v>
      </c>
      <c r="N24" s="31">
        <f t="shared" si="5"/>
        <v>20000</v>
      </c>
      <c r="P24" s="52">
        <v>4.7300000000000004</v>
      </c>
      <c r="Q24" s="46">
        <v>20000</v>
      </c>
    </row>
    <row r="25" spans="1:17" ht="17.25" thickBot="1" x14ac:dyDescent="0.35">
      <c r="A25" s="16" t="s">
        <v>13</v>
      </c>
      <c r="B25" s="17">
        <v>190</v>
      </c>
      <c r="C25" s="17">
        <v>325</v>
      </c>
      <c r="D25" s="17">
        <v>450</v>
      </c>
      <c r="I25" s="27" t="s">
        <v>13</v>
      </c>
      <c r="J25" s="43">
        <v>23000</v>
      </c>
      <c r="K25" s="30">
        <v>0</v>
      </c>
      <c r="L25" s="30">
        <v>0</v>
      </c>
      <c r="M25" s="30">
        <v>0</v>
      </c>
      <c r="N25" s="32">
        <f t="shared" si="5"/>
        <v>23000</v>
      </c>
      <c r="P25" s="53">
        <v>4.72</v>
      </c>
      <c r="Q25" s="47">
        <v>23000</v>
      </c>
    </row>
    <row r="27" spans="1:17" ht="17.25" thickBot="1" x14ac:dyDescent="0.35"/>
    <row r="28" spans="1:17" x14ac:dyDescent="0.3">
      <c r="A28" s="12" t="s">
        <v>18</v>
      </c>
      <c r="B28" s="4"/>
      <c r="C28" s="4"/>
      <c r="D28" s="4"/>
      <c r="E28" s="4"/>
      <c r="I28" s="48" t="s">
        <v>31</v>
      </c>
      <c r="J28" s="38">
        <f>SUMPRODUCT(J15:L15,B8:D8)</f>
        <v>419500</v>
      </c>
    </row>
    <row r="29" spans="1:17" ht="17.25" thickBot="1" x14ac:dyDescent="0.35">
      <c r="A29" s="10" t="s">
        <v>19</v>
      </c>
      <c r="B29" s="11"/>
      <c r="C29" s="11"/>
      <c r="D29" s="11"/>
      <c r="E29" s="11"/>
      <c r="I29" s="49" t="s">
        <v>32</v>
      </c>
      <c r="J29" s="24">
        <f>SUMPRODUCT(B22:D25,J22:L25)*2.5/1000</f>
        <v>29656.250000000007</v>
      </c>
    </row>
    <row r="30" spans="1:17" x14ac:dyDescent="0.3">
      <c r="A30" s="18" t="s">
        <v>10</v>
      </c>
      <c r="B30" s="14" t="s">
        <v>11</v>
      </c>
      <c r="C30" s="14" t="s">
        <v>12</v>
      </c>
      <c r="D30" s="14" t="s">
        <v>5</v>
      </c>
      <c r="E30" s="14" t="s">
        <v>13</v>
      </c>
      <c r="I30" s="49" t="s">
        <v>33</v>
      </c>
      <c r="J30" s="24">
        <f>SUMPRODUCT(M22:M25,P22:P25)</f>
        <v>111599.99999999997</v>
      </c>
    </row>
    <row r="31" spans="1:17" ht="17.25" thickBot="1" x14ac:dyDescent="0.35">
      <c r="A31" s="10" t="s">
        <v>20</v>
      </c>
      <c r="B31" s="20">
        <v>15</v>
      </c>
      <c r="C31" s="20">
        <v>50</v>
      </c>
      <c r="D31" s="20">
        <v>20</v>
      </c>
      <c r="E31" s="20">
        <v>23</v>
      </c>
      <c r="I31" s="49" t="s">
        <v>34</v>
      </c>
      <c r="J31" s="24">
        <f>SUM(J14:L14)*4</f>
        <v>100000</v>
      </c>
    </row>
    <row r="32" spans="1:17" x14ac:dyDescent="0.3">
      <c r="I32" s="49" t="s">
        <v>35</v>
      </c>
      <c r="J32" s="24">
        <f>SUM(J22:M25)*4.83</f>
        <v>521640</v>
      </c>
    </row>
    <row r="33" spans="9:10" ht="17.25" thickBot="1" x14ac:dyDescent="0.35">
      <c r="I33" s="50" t="s">
        <v>36</v>
      </c>
      <c r="J33" s="39">
        <f>J32+J31-SUM(J28:J30)</f>
        <v>60883.75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GSD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Ph.Delquié</dc:creator>
  <cp:lastModifiedBy>Sunpil Howang</cp:lastModifiedBy>
  <dcterms:created xsi:type="dcterms:W3CDTF">2020-09-20T13:02:26Z</dcterms:created>
  <dcterms:modified xsi:type="dcterms:W3CDTF">2021-10-08T03:53:24Z</dcterms:modified>
</cp:coreProperties>
</file>