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1. School/1. George Washington University/1. Semester/Fall 2021/DNSC 6306 Decision Model/Assignment/"/>
    </mc:Choice>
  </mc:AlternateContent>
  <xr:revisionPtr revIDLastSave="0" documentId="13_ncr:1_{320A7185-AE98-ED41-8272-261DF107C472}" xr6:coauthVersionLast="47" xr6:coauthVersionMax="47" xr10:uidLastSave="{00000000-0000-0000-0000-000000000000}"/>
  <bookViews>
    <workbookView xWindow="0" yWindow="500" windowWidth="28800" windowHeight="16020" xr2:uid="{44734084-E424-488A-A441-AACC6A354EB2}"/>
  </bookViews>
  <sheets>
    <sheet name="GSD data" sheetId="1" r:id="rId1"/>
    <sheet name="Sensitivity Report 2" sheetId="3" r:id="rId2"/>
  </sheets>
  <definedNames>
    <definedName name="solver_adj" localSheetId="0" hidden="1">'GSD data'!$H$7:$K$10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'GSD data'!$H$11:$J$11</definedName>
    <definedName name="solver_lhs2" localSheetId="0" hidden="1">'GSD data'!$M$7:$M$10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'GSD data'!$H$19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'GSD data'!$H$13:$J$13</definedName>
    <definedName name="solver_rhs2" localSheetId="0" hidden="1">'GSD data'!$N$7:$N$10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2" i="1"/>
  <c r="H11" i="1"/>
  <c r="H14" i="1"/>
  <c r="I11" i="1"/>
  <c r="I12" i="1" s="1"/>
  <c r="J11" i="1"/>
  <c r="J12" i="1" s="1"/>
  <c r="M8" i="1" l="1"/>
  <c r="M9" i="1"/>
  <c r="M10" i="1"/>
  <c r="M7" i="1"/>
</calcChain>
</file>

<file path=xl/sharedStrings.xml><?xml version="1.0" encoding="utf-8"?>
<sst xmlns="http://schemas.openxmlformats.org/spreadsheetml/2006/main" count="141" uniqueCount="112">
  <si>
    <t>GRAND SUD DISTRIBUTION, S.A.</t>
  </si>
  <si>
    <t>Case data</t>
  </si>
  <si>
    <t>Exhibit 1.  Production Center Data</t>
  </si>
  <si>
    <t xml:space="preserve"> Production Center</t>
  </si>
  <si>
    <t>Avignon</t>
  </si>
  <si>
    <t>Marseille</t>
  </si>
  <si>
    <t>Perpignan</t>
  </si>
  <si>
    <t xml:space="preserve"> Production and packaging costs</t>
  </si>
  <si>
    <t xml:space="preserve">   (€ per kilogram of meat)</t>
  </si>
  <si>
    <t>Exhibit 2.  Cost of Outside Suppliers</t>
  </si>
  <si>
    <t xml:space="preserve"> Distribution Center</t>
  </si>
  <si>
    <t>Nîmes</t>
  </si>
  <si>
    <t>Nice</t>
  </si>
  <si>
    <t>Lyon</t>
  </si>
  <si>
    <t xml:space="preserve"> Cost per kilo of meat delivered</t>
  </si>
  <si>
    <t xml:space="preserve">   (€/kilogram)</t>
  </si>
  <si>
    <t>Exhibit 3.  Distances from Production to Distribution Centers</t>
  </si>
  <si>
    <t>Distance (kilometers)</t>
  </si>
  <si>
    <t>Exhibit 4.  Daily Demand at Distribution Centers (a typical example)</t>
  </si>
  <si>
    <t xml:space="preserve">  </t>
  </si>
  <si>
    <t xml:space="preserve"> Tons of meat needed</t>
  </si>
  <si>
    <t xml:space="preserve"> Outside Suppliers</t>
  </si>
  <si>
    <t>Daily Demand(kg)</t>
  </si>
  <si>
    <t>Cost of Outside Suppliers(€/kg)</t>
  </si>
  <si>
    <t>Total dilivered(kg)</t>
  </si>
  <si>
    <t>Cost of Production(€)</t>
  </si>
  <si>
    <t>Cost of Transportation(€)</t>
  </si>
  <si>
    <t>Cost of Outside Suppliers(€)</t>
  </si>
  <si>
    <t>Revenue from local independent distributors(€)</t>
  </si>
  <si>
    <t>Revenue from client supermarkets(€)</t>
  </si>
  <si>
    <t>Profit(€)</t>
  </si>
  <si>
    <t>Tons of meat processed daily</t>
  </si>
  <si>
    <t>Transported Weight (Meat without package)(kg)</t>
  </si>
  <si>
    <t>Tons of meat processed daily(kg)</t>
  </si>
  <si>
    <t>Solver settings:</t>
  </si>
  <si>
    <r>
      <t>Objective function</t>
    </r>
    <r>
      <rPr>
        <b/>
        <sz val="11"/>
        <color rgb="FF000000"/>
        <rFont val="Calibri"/>
        <family val="2"/>
        <scheme val="minor"/>
      </rPr>
      <t>:</t>
    </r>
  </si>
  <si>
    <t>Decision Variebles:</t>
  </si>
  <si>
    <t>Constraints:</t>
  </si>
  <si>
    <t xml:space="preserve">Solving Method: </t>
  </si>
  <si>
    <t>Simplex LP</t>
  </si>
  <si>
    <t>Minimizing Profit (H19)</t>
  </si>
  <si>
    <t>To meet the daily demand(M7:M10=N7:N10)</t>
  </si>
  <si>
    <t>Weight of transported meat and purchased meat from outside suppliers (H7:K10)</t>
  </si>
  <si>
    <t>Local distributors(kg)(Total processed-transported)</t>
  </si>
  <si>
    <t>Total tranported (kg)</t>
  </si>
  <si>
    <t>Microsoft Excel 16.53 Sensitivity Report</t>
  </si>
  <si>
    <t>Worksheet: [GSD case data2.xlsx]GSD data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</si>
  <si>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</si>
  <si>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</si>
  <si>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</si>
  <si>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</si>
  <si>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</si>
  <si>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</si>
  <si>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</si>
  <si>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</si>
  <si>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</si>
  <si>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</si>
  <si>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</si>
  <si>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</si>
  <si>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</si>
  <si>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</si>
  <si>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</si>
  <si>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</si>
  <si>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</si>
  <si>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$H$7</t>
  </si>
  <si>
    <t>Nîmes Avignon</t>
  </si>
  <si>
    <t>$I$7</t>
  </si>
  <si>
    <t>Nîmes Marseille</t>
  </si>
  <si>
    <t>$J$7</t>
  </si>
  <si>
    <t>Nîmes Perpignan</t>
  </si>
  <si>
    <t>$K$7</t>
  </si>
  <si>
    <t>Nîmes  Outside Suppliers</t>
  </si>
  <si>
    <t>$H$8</t>
  </si>
  <si>
    <t>Nice Avignon</t>
  </si>
  <si>
    <t>$I$8</t>
  </si>
  <si>
    <t>Nice Marseille</t>
  </si>
  <si>
    <t>$J$8</t>
  </si>
  <si>
    <t>Nice Perpignan</t>
  </si>
  <si>
    <t>$K$8</t>
  </si>
  <si>
    <t>Nice  Outside Suppliers</t>
  </si>
  <si>
    <t>$H$9</t>
  </si>
  <si>
    <t>Marseille Avignon</t>
  </si>
  <si>
    <t>$I$9</t>
  </si>
  <si>
    <t>Marseille Marseille</t>
  </si>
  <si>
    <t>$J$9</t>
  </si>
  <si>
    <t>Marseille Perpignan</t>
  </si>
  <si>
    <t>$K$9</t>
  </si>
  <si>
    <t>Marseille  Outside Suppliers</t>
  </si>
  <si>
    <t>$H$10</t>
  </si>
  <si>
    <t>Lyon Avignon</t>
  </si>
  <si>
    <t>$I$10</t>
  </si>
  <si>
    <t>Lyon Marseille</t>
  </si>
  <si>
    <t>$J$10</t>
  </si>
  <si>
    <t>Lyon Perpignan</t>
  </si>
  <si>
    <t>$K$10</t>
  </si>
  <si>
    <t>Lyon  Outside Suppliers</t>
  </si>
  <si>
    <t>$M$7</t>
  </si>
  <si>
    <t>Nîmes Total dilivered(kg)</t>
  </si>
  <si>
    <t>$M$8</t>
  </si>
  <si>
    <t>Nice Total dilivered(kg)</t>
  </si>
  <si>
    <t>$M$9</t>
  </si>
  <si>
    <t>Marseille Total dilivered(kg)</t>
  </si>
  <si>
    <t>$M$10</t>
  </si>
  <si>
    <t>Lyon Total dilivered(kg)</t>
  </si>
  <si>
    <t>Report Created: 10/8/21 12:17:51 PM</t>
  </si>
  <si>
    <t>$H$11</t>
  </si>
  <si>
    <t>Total tranported (kg) Avignon</t>
  </si>
  <si>
    <t>$I$11</t>
  </si>
  <si>
    <t>Total tranported (kg) Marseille</t>
  </si>
  <si>
    <t>$J$11</t>
  </si>
  <si>
    <t>Total tranported (kg) Perpignan</t>
  </si>
  <si>
    <t>Total transported is no more than total processed (H11:J11&lt;=H13:J13)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</si>
</sst>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0" fillId="0" borderId="0" xfId="0" applyBorder="1"/>
    <xf numFmtId="0" fontId="0" fillId="0" borderId="13" xfId="0" applyBorder="1"/>
    <xf numFmtId="2" fontId="4" fillId="0" borderId="0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5" fillId="0" borderId="8" xfId="0" applyNumberFormat="1" applyFon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0" fillId="0" borderId="12" xfId="0" applyNumberFormat="1" applyBorder="1"/>
    <xf numFmtId="2" fontId="4" fillId="0" borderId="15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3" xfId="0" applyFont="1" applyBorder="1" applyAlignment="1">
      <alignment horizontal="left" indent="2"/>
    </xf>
    <xf numFmtId="0" fontId="4" fillId="0" borderId="14" xfId="0" applyFont="1" applyBorder="1"/>
    <xf numFmtId="2" fontId="4" fillId="0" borderId="15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0" fillId="0" borderId="7" xfId="0" applyNumberFormat="1" applyBorder="1"/>
    <xf numFmtId="2" fontId="0" fillId="0" borderId="16" xfId="0" applyNumberFormat="1" applyBorder="1"/>
    <xf numFmtId="0" fontId="4" fillId="0" borderId="10" xfId="0" applyFont="1" applyFill="1" applyBorder="1" applyAlignment="1"/>
    <xf numFmtId="2" fontId="0" fillId="0" borderId="18" xfId="0" applyNumberFormat="1" applyBorder="1"/>
    <xf numFmtId="0" fontId="0" fillId="0" borderId="19" xfId="0" applyBorder="1" applyAlignment="1"/>
    <xf numFmtId="2" fontId="0" fillId="0" borderId="20" xfId="0" applyNumberFormat="1" applyBorder="1"/>
    <xf numFmtId="0" fontId="0" fillId="0" borderId="21" xfId="0" applyBorder="1" applyAlignment="1"/>
    <xf numFmtId="2" fontId="0" fillId="3" borderId="22" xfId="0" applyNumberFormat="1" applyFill="1" applyBorder="1"/>
    <xf numFmtId="2" fontId="4" fillId="0" borderId="17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 indent="2"/>
    </xf>
    <xf numFmtId="0" fontId="4" fillId="0" borderId="14" xfId="0" applyFont="1" applyBorder="1" applyAlignment="1">
      <alignment horizontal="left" indent="2"/>
    </xf>
    <xf numFmtId="2" fontId="4" fillId="0" borderId="17" xfId="0" applyNumberFormat="1" applyFont="1" applyBorder="1" applyAlignment="1">
      <alignment horizontal="center"/>
    </xf>
    <xf numFmtId="2" fontId="0" fillId="0" borderId="15" xfId="0" applyNumberFormat="1" applyBorder="1"/>
    <xf numFmtId="2" fontId="5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7" fillId="4" borderId="15" xfId="0" applyFont="1" applyFill="1" applyBorder="1" applyAlignment="1">
      <alignment horizontal="left" vertical="center"/>
    </xf>
    <xf numFmtId="0" fontId="8" fillId="4" borderId="23" xfId="0" applyFont="1" applyFill="1" applyBorder="1" applyAlignment="1">
      <alignment horizontal="left" vertical="center" readingOrder="1"/>
    </xf>
    <xf numFmtId="0" fontId="8" fillId="4" borderId="15" xfId="0" applyFont="1" applyFill="1" applyBorder="1" applyAlignment="1">
      <alignment horizontal="left" vertical="center" readingOrder="1"/>
    </xf>
    <xf numFmtId="0" fontId="0" fillId="4" borderId="16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2" fontId="4" fillId="0" borderId="16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7" xfId="0" applyFont="1" applyFill="1" applyBorder="1" applyAlignment="1"/>
    <xf numFmtId="2" fontId="0" fillId="0" borderId="1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7" fillId="0" borderId="0" xfId="0" applyFont="1"/>
    <xf numFmtId="0" fontId="0" fillId="0" borderId="28" xfId="0" applyFill="1" applyBorder="1" applyAlignment="1"/>
    <xf numFmtId="0" fontId="0" fillId="0" borderId="29" xfId="0" applyFill="1" applyBorder="1" applyAlignment="1"/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 readingOrder="1"/>
    </xf>
    <xf numFmtId="0" fontId="6" fillId="4" borderId="11" xfId="0" applyFont="1" applyFill="1" applyBorder="1" applyAlignment="1">
      <alignment horizontal="center" vertical="center" readingOrder="1"/>
    </xf>
    <xf numFmtId="0" fontId="6" fillId="4" borderId="12" xfId="0" applyFont="1" applyFill="1" applyBorder="1" applyAlignment="1">
      <alignment horizontal="center" vertical="center" readingOrder="1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 readingOrder="1"/>
    </xf>
    <xf numFmtId="0" fontId="9" fillId="4" borderId="24" xfId="0" applyFont="1" applyFill="1" applyBorder="1" applyAlignment="1">
      <alignment horizontal="left" vertical="center" readingOrder="1"/>
    </xf>
    <xf numFmtId="0" fontId="9" fillId="4" borderId="25" xfId="0" applyFont="1" applyFill="1" applyBorder="1" applyAlignment="1">
      <alignment horizontal="left" vertical="center" readingOrder="1"/>
    </xf>
    <xf numFmtId="0" fontId="9" fillId="4" borderId="7" xfId="0" applyFont="1" applyFill="1" applyBorder="1" applyAlignment="1">
      <alignment horizontal="left" vertical="center" readingOrder="1"/>
    </xf>
    <xf numFmtId="0" fontId="9" fillId="4" borderId="0" xfId="0" applyFont="1" applyFill="1" applyBorder="1" applyAlignment="1">
      <alignment horizontal="left" vertical="center" readingOrder="1"/>
    </xf>
    <xf numFmtId="0" fontId="9" fillId="4" borderId="8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87E3-2C85-49B5-9052-E66E10C32435}">
  <dimension ref="A1:P34"/>
  <sheetViews>
    <sheetView tabSelected="1" workbookViewId="0">
      <selection activeCell="L31" sqref="L31"/>
    </sheetView>
  </sheetViews>
  <sheetFormatPr baseColWidth="10" defaultColWidth="8.83203125" defaultRowHeight="15" x14ac:dyDescent="0.2"/>
  <cols>
    <col min="1" max="1" width="26.5" customWidth="1"/>
    <col min="2" max="5" width="10" customWidth="1"/>
    <col min="7" max="7" width="39.83203125" customWidth="1"/>
    <col min="8" max="8" width="9.6640625" bestFit="1" customWidth="1"/>
    <col min="9" max="9" width="10.83203125" customWidth="1"/>
    <col min="10" max="10" width="10" customWidth="1"/>
    <col min="11" max="11" width="14.6640625" bestFit="1" customWidth="1"/>
    <col min="12" max="12" width="10" customWidth="1"/>
    <col min="13" max="13" width="14.6640625" bestFit="1" customWidth="1"/>
    <col min="14" max="14" width="14.33203125" bestFit="1" customWidth="1"/>
    <col min="15" max="15" width="13.6640625" customWidth="1"/>
    <col min="16" max="16" width="16.1640625" customWidth="1"/>
    <col min="17" max="17" width="23.83203125" customWidth="1"/>
    <col min="18" max="18" width="17.33203125" customWidth="1"/>
  </cols>
  <sheetData>
    <row r="1" spans="1:16" ht="19" x14ac:dyDescent="0.25">
      <c r="A1" s="1" t="s">
        <v>0</v>
      </c>
    </row>
    <row r="2" spans="1:16" ht="19" x14ac:dyDescent="0.25">
      <c r="A2" s="1" t="s">
        <v>1</v>
      </c>
    </row>
    <row r="4" spans="1:16" x14ac:dyDescent="0.2">
      <c r="A4" s="2" t="s">
        <v>2</v>
      </c>
      <c r="B4" s="3"/>
      <c r="C4" s="3"/>
      <c r="D4" s="3"/>
      <c r="E4" s="4"/>
    </row>
    <row r="5" spans="1:16" ht="16" thickBot="1" x14ac:dyDescent="0.25">
      <c r="A5" s="3"/>
      <c r="B5" s="3"/>
      <c r="C5" s="3"/>
      <c r="D5" s="3"/>
      <c r="E5" s="4"/>
    </row>
    <row r="6" spans="1:16" ht="16" thickBot="1" x14ac:dyDescent="0.25">
      <c r="A6" s="5" t="s">
        <v>3</v>
      </c>
      <c r="B6" s="6" t="s">
        <v>4</v>
      </c>
      <c r="C6" s="6" t="s">
        <v>5</v>
      </c>
      <c r="D6" s="6" t="s">
        <v>6</v>
      </c>
      <c r="G6" s="35" t="s">
        <v>32</v>
      </c>
      <c r="H6" s="31" t="s">
        <v>4</v>
      </c>
      <c r="I6" s="29" t="s">
        <v>5</v>
      </c>
      <c r="J6" s="32" t="s">
        <v>6</v>
      </c>
      <c r="K6" s="50" t="s">
        <v>21</v>
      </c>
      <c r="L6" s="39" t="s">
        <v>23</v>
      </c>
      <c r="M6" s="38" t="s">
        <v>24</v>
      </c>
      <c r="N6" s="30" t="s">
        <v>22</v>
      </c>
    </row>
    <row r="7" spans="1:16" x14ac:dyDescent="0.2">
      <c r="A7" s="7" t="s">
        <v>31</v>
      </c>
      <c r="B7" s="8">
        <v>50</v>
      </c>
      <c r="C7" s="8">
        <v>30</v>
      </c>
      <c r="D7" s="8">
        <v>25</v>
      </c>
      <c r="E7" s="7"/>
      <c r="G7" s="58" t="s">
        <v>11</v>
      </c>
      <c r="H7" s="53">
        <v>15000</v>
      </c>
      <c r="I7" s="54">
        <v>0</v>
      </c>
      <c r="J7" s="55">
        <v>0</v>
      </c>
      <c r="K7" s="56">
        <v>0</v>
      </c>
      <c r="L7" s="60">
        <v>4.57</v>
      </c>
      <c r="M7" s="61">
        <f>SUM(H7:K7)</f>
        <v>15000</v>
      </c>
      <c r="N7" s="62">
        <v>15000</v>
      </c>
    </row>
    <row r="8" spans="1:16" x14ac:dyDescent="0.2">
      <c r="A8" s="7" t="s">
        <v>7</v>
      </c>
      <c r="B8" s="9">
        <v>3.92</v>
      </c>
      <c r="C8" s="9">
        <v>4.2</v>
      </c>
      <c r="D8" s="9">
        <v>3.9</v>
      </c>
      <c r="E8" s="7"/>
      <c r="G8" s="36" t="s">
        <v>12</v>
      </c>
      <c r="H8" s="33">
        <v>0</v>
      </c>
      <c r="I8" s="23">
        <v>10000</v>
      </c>
      <c r="J8" s="24">
        <v>0</v>
      </c>
      <c r="K8" s="51">
        <v>40000</v>
      </c>
      <c r="L8" s="63">
        <v>4.6500000000000004</v>
      </c>
      <c r="M8" s="42">
        <f t="shared" ref="M8:M10" si="0">SUM(H8:K8)</f>
        <v>50000</v>
      </c>
      <c r="N8" s="26">
        <v>50000</v>
      </c>
      <c r="O8" s="19"/>
      <c r="P8" s="19"/>
    </row>
    <row r="9" spans="1:16" ht="16" thickBot="1" x14ac:dyDescent="0.25">
      <c r="A9" s="10" t="s">
        <v>8</v>
      </c>
      <c r="B9" s="10"/>
      <c r="C9" s="10"/>
      <c r="D9" s="10"/>
      <c r="E9" s="7"/>
      <c r="G9" s="36" t="s">
        <v>5</v>
      </c>
      <c r="H9" s="33">
        <v>0</v>
      </c>
      <c r="I9" s="23">
        <v>20000</v>
      </c>
      <c r="J9" s="24">
        <v>0</v>
      </c>
      <c r="K9" s="51">
        <v>0</v>
      </c>
      <c r="L9" s="63">
        <v>4.7300000000000004</v>
      </c>
      <c r="M9" s="42">
        <f t="shared" si="0"/>
        <v>20000</v>
      </c>
      <c r="N9" s="26">
        <v>20000</v>
      </c>
      <c r="O9" s="25"/>
      <c r="P9" s="25"/>
    </row>
    <row r="10" spans="1:16" ht="16" thickBot="1" x14ac:dyDescent="0.25">
      <c r="B10" s="7"/>
      <c r="C10" s="7"/>
      <c r="D10" s="7"/>
      <c r="E10" s="7"/>
      <c r="G10" s="59" t="s">
        <v>13</v>
      </c>
      <c r="H10" s="40">
        <v>23000</v>
      </c>
      <c r="I10" s="27">
        <v>0</v>
      </c>
      <c r="J10" s="57">
        <v>0</v>
      </c>
      <c r="K10" s="52">
        <v>0</v>
      </c>
      <c r="L10" s="64">
        <v>4.72</v>
      </c>
      <c r="M10" s="43">
        <f t="shared" si="0"/>
        <v>23000</v>
      </c>
      <c r="N10" s="28">
        <v>23000</v>
      </c>
      <c r="O10" s="25"/>
      <c r="P10" s="25"/>
    </row>
    <row r="11" spans="1:16" x14ac:dyDescent="0.2">
      <c r="B11" s="7"/>
      <c r="C11" s="7"/>
      <c r="D11" s="7"/>
      <c r="E11" s="7"/>
      <c r="G11" s="72" t="s">
        <v>44</v>
      </c>
      <c r="H11" s="73">
        <f>SUM(H7:H10)</f>
        <v>38000</v>
      </c>
      <c r="I11" s="74">
        <f t="shared" ref="I11:J11" si="1">SUM(I7:I10)</f>
        <v>30000</v>
      </c>
      <c r="J11" s="75">
        <f t="shared" si="1"/>
        <v>0</v>
      </c>
      <c r="K11" s="25"/>
      <c r="L11" s="25"/>
      <c r="M11" s="25"/>
      <c r="N11" s="25"/>
      <c r="O11" s="25"/>
      <c r="P11" s="25"/>
    </row>
    <row r="12" spans="1:16" x14ac:dyDescent="0.2">
      <c r="A12" s="12" t="s">
        <v>9</v>
      </c>
      <c r="B12" s="4"/>
      <c r="C12" s="4"/>
      <c r="D12" s="4"/>
      <c r="E12" s="4"/>
      <c r="G12" s="20" t="s">
        <v>43</v>
      </c>
      <c r="H12" s="34">
        <f>H13-H11</f>
        <v>12000</v>
      </c>
      <c r="I12" s="21">
        <f t="shared" ref="I12:J12" si="2">I13-I11</f>
        <v>0</v>
      </c>
      <c r="J12" s="22">
        <f t="shared" si="2"/>
        <v>25000</v>
      </c>
      <c r="K12" s="25"/>
      <c r="L12" s="25"/>
      <c r="M12" s="25"/>
      <c r="N12" s="25"/>
      <c r="O12" s="25"/>
      <c r="P12" s="25"/>
    </row>
    <row r="13" spans="1:16" ht="16" thickBot="1" x14ac:dyDescent="0.25">
      <c r="A13" s="10"/>
      <c r="B13" s="10"/>
      <c r="C13" s="10"/>
      <c r="D13" s="10"/>
      <c r="E13" s="10"/>
      <c r="G13" s="37" t="s">
        <v>33</v>
      </c>
      <c r="H13" s="70">
        <v>50000</v>
      </c>
      <c r="I13" s="71">
        <v>30000</v>
      </c>
      <c r="J13" s="41">
        <v>25000</v>
      </c>
      <c r="K13" s="25"/>
      <c r="L13" s="25"/>
      <c r="M13" s="25"/>
      <c r="N13" s="25"/>
      <c r="O13" s="25"/>
      <c r="P13" s="25"/>
    </row>
    <row r="14" spans="1:16" x14ac:dyDescent="0.2">
      <c r="A14" s="5" t="s">
        <v>10</v>
      </c>
      <c r="B14" s="6" t="s">
        <v>11</v>
      </c>
      <c r="C14" s="6" t="s">
        <v>12</v>
      </c>
      <c r="D14" s="6" t="s">
        <v>5</v>
      </c>
      <c r="E14" s="6" t="s">
        <v>13</v>
      </c>
      <c r="G14" s="44" t="s">
        <v>25</v>
      </c>
      <c r="H14" s="45">
        <f>SUMPRODUCT(H13:J13,B8:D8)</f>
        <v>419500</v>
      </c>
      <c r="I14" s="21"/>
      <c r="J14" s="21"/>
      <c r="K14" s="25"/>
      <c r="L14" s="25"/>
      <c r="M14" s="25"/>
      <c r="N14" s="25"/>
      <c r="O14" s="25"/>
      <c r="P14" s="25"/>
    </row>
    <row r="15" spans="1:16" x14ac:dyDescent="0.2">
      <c r="A15" s="7" t="s">
        <v>14</v>
      </c>
      <c r="B15" s="9">
        <v>4.57</v>
      </c>
      <c r="C15" s="9">
        <v>4.6500000000000004</v>
      </c>
      <c r="D15" s="9">
        <v>4.7300000000000004</v>
      </c>
      <c r="E15" s="9">
        <v>4.72</v>
      </c>
      <c r="G15" s="46" t="s">
        <v>26</v>
      </c>
      <c r="H15" s="47">
        <f>SUMPRODUCT(B22:D25,H7:J10)*1.05*2.5/1000</f>
        <v>20265</v>
      </c>
      <c r="I15" s="21"/>
      <c r="J15" s="21"/>
      <c r="K15" s="25"/>
      <c r="L15" s="25"/>
      <c r="M15" s="25"/>
      <c r="N15" s="25"/>
      <c r="O15" s="25"/>
      <c r="P15" s="25"/>
    </row>
    <row r="16" spans="1:16" ht="16" thickBot="1" x14ac:dyDescent="0.25">
      <c r="A16" s="10" t="s">
        <v>15</v>
      </c>
      <c r="B16" s="10"/>
      <c r="C16" s="10"/>
      <c r="D16" s="10"/>
      <c r="E16" s="10"/>
      <c r="G16" s="46" t="s">
        <v>27</v>
      </c>
      <c r="H16" s="47">
        <f>SUMPRODUCT(K7:K10,L7:L10)</f>
        <v>186000</v>
      </c>
      <c r="I16" s="25"/>
      <c r="J16" s="25"/>
      <c r="K16" s="25"/>
      <c r="L16" s="25"/>
      <c r="M16" s="25"/>
      <c r="N16" s="25"/>
    </row>
    <row r="17" spans="1:16" x14ac:dyDescent="0.2">
      <c r="B17" s="7"/>
      <c r="C17" s="7"/>
      <c r="D17" s="7"/>
      <c r="E17" s="7"/>
      <c r="G17" s="46" t="s">
        <v>28</v>
      </c>
      <c r="H17" s="47">
        <f>SUM(H12:J12)*4</f>
        <v>148000</v>
      </c>
      <c r="I17" s="25"/>
      <c r="J17" s="25"/>
      <c r="K17" s="25"/>
      <c r="L17" s="25"/>
      <c r="M17" s="25"/>
      <c r="N17" s="25"/>
    </row>
    <row r="18" spans="1:16" x14ac:dyDescent="0.2">
      <c r="B18" s="7"/>
      <c r="C18" s="7"/>
      <c r="D18" s="7"/>
      <c r="E18" s="7"/>
      <c r="G18" s="46" t="s">
        <v>29</v>
      </c>
      <c r="H18" s="47">
        <f>SUM(H7:K10)*4.83</f>
        <v>521640</v>
      </c>
      <c r="I18" s="25"/>
      <c r="J18" s="25"/>
      <c r="K18" s="25"/>
      <c r="L18" s="25"/>
      <c r="M18" s="25"/>
      <c r="N18" s="25"/>
    </row>
    <row r="19" spans="1:16" ht="16" thickBot="1" x14ac:dyDescent="0.25">
      <c r="A19" s="12" t="s">
        <v>16</v>
      </c>
      <c r="B19" s="7"/>
      <c r="C19" s="7"/>
      <c r="D19" s="7"/>
      <c r="E19" s="7"/>
      <c r="G19" s="48" t="s">
        <v>30</v>
      </c>
      <c r="H19" s="49">
        <f>SUM(H17:H18)-SUM(H14:H16)</f>
        <v>43875</v>
      </c>
      <c r="I19" s="25"/>
      <c r="J19" s="25"/>
      <c r="K19" s="25"/>
      <c r="L19" s="25"/>
      <c r="M19" s="25"/>
      <c r="N19" s="25"/>
    </row>
    <row r="20" spans="1:16" ht="16" thickBot="1" x14ac:dyDescent="0.25">
      <c r="A20" s="11"/>
      <c r="B20" s="10"/>
      <c r="C20" s="10"/>
      <c r="D20" s="10"/>
      <c r="E20" s="7"/>
    </row>
    <row r="21" spans="1:16" ht="16" thickBot="1" x14ac:dyDescent="0.25">
      <c r="A21" s="13" t="s">
        <v>17</v>
      </c>
      <c r="B21" s="14" t="s">
        <v>4</v>
      </c>
      <c r="C21" s="14" t="s">
        <v>5</v>
      </c>
      <c r="D21" s="14" t="s">
        <v>6</v>
      </c>
      <c r="E21" s="7"/>
    </row>
    <row r="22" spans="1:16" ht="16" thickBot="1" x14ac:dyDescent="0.25">
      <c r="A22" s="15" t="s">
        <v>11</v>
      </c>
      <c r="B22" s="8">
        <v>50</v>
      </c>
      <c r="C22" s="8">
        <v>120</v>
      </c>
      <c r="D22" s="8">
        <v>200</v>
      </c>
      <c r="E22" s="7"/>
      <c r="G22" s="84" t="s">
        <v>34</v>
      </c>
      <c r="H22" s="85"/>
      <c r="I22" s="85"/>
      <c r="J22" s="85"/>
      <c r="K22" s="85"/>
      <c r="L22" s="85"/>
      <c r="M22" s="86"/>
    </row>
    <row r="23" spans="1:16" ht="16" thickBot="1" x14ac:dyDescent="0.25">
      <c r="A23" s="15" t="s">
        <v>12</v>
      </c>
      <c r="B23" s="8">
        <v>265</v>
      </c>
      <c r="C23" s="8">
        <v>200</v>
      </c>
      <c r="D23" s="8">
        <v>500</v>
      </c>
      <c r="E23" s="7"/>
      <c r="G23" s="65" t="s">
        <v>35</v>
      </c>
      <c r="H23" s="87" t="s">
        <v>40</v>
      </c>
      <c r="I23" s="88"/>
      <c r="J23" s="88"/>
      <c r="K23" s="88"/>
      <c r="L23" s="88"/>
      <c r="M23" s="89"/>
    </row>
    <row r="24" spans="1:16" ht="16" thickBot="1" x14ac:dyDescent="0.25">
      <c r="A24" s="15" t="s">
        <v>5</v>
      </c>
      <c r="B24" s="8">
        <v>100</v>
      </c>
      <c r="C24" s="8">
        <v>30</v>
      </c>
      <c r="D24" s="8">
        <v>325</v>
      </c>
      <c r="E24" s="7"/>
      <c r="G24" s="66" t="s">
        <v>36</v>
      </c>
      <c r="H24" s="90" t="s">
        <v>42</v>
      </c>
      <c r="I24" s="91"/>
      <c r="J24" s="91"/>
      <c r="K24" s="91"/>
      <c r="L24" s="91"/>
      <c r="M24" s="92"/>
    </row>
    <row r="25" spans="1:16" ht="16" thickBot="1" x14ac:dyDescent="0.25">
      <c r="A25" s="16" t="s">
        <v>13</v>
      </c>
      <c r="B25" s="17">
        <v>190</v>
      </c>
      <c r="C25" s="17">
        <v>325</v>
      </c>
      <c r="D25" s="17">
        <v>450</v>
      </c>
      <c r="E25" s="7"/>
      <c r="G25" s="67" t="s">
        <v>37</v>
      </c>
      <c r="H25" s="93" t="s">
        <v>41</v>
      </c>
      <c r="I25" s="94"/>
      <c r="J25" s="94"/>
      <c r="K25" s="94"/>
      <c r="L25" s="94"/>
      <c r="M25" s="95"/>
    </row>
    <row r="26" spans="1:16" ht="16" thickBot="1" x14ac:dyDescent="0.25">
      <c r="B26" s="7"/>
      <c r="C26" s="7"/>
      <c r="D26" s="7"/>
      <c r="E26" s="7"/>
      <c r="G26" s="68"/>
      <c r="H26" s="93" t="s">
        <v>111</v>
      </c>
      <c r="I26" s="94"/>
      <c r="J26" s="94"/>
      <c r="K26" s="94"/>
      <c r="L26" s="94"/>
      <c r="M26" s="95"/>
    </row>
    <row r="27" spans="1:16" ht="16" thickBot="1" x14ac:dyDescent="0.25">
      <c r="B27" s="7"/>
      <c r="C27" s="7"/>
      <c r="D27" s="7"/>
      <c r="E27" s="7"/>
      <c r="G27" s="69" t="s">
        <v>38</v>
      </c>
      <c r="H27" s="81" t="s">
        <v>39</v>
      </c>
      <c r="I27" s="82"/>
      <c r="J27" s="82"/>
      <c r="K27" s="82"/>
      <c r="L27" s="82"/>
      <c r="M27" s="83"/>
    </row>
    <row r="28" spans="1:16" x14ac:dyDescent="0.2">
      <c r="A28" s="12" t="s">
        <v>18</v>
      </c>
      <c r="B28" s="4"/>
      <c r="C28" s="4"/>
      <c r="D28" s="4"/>
      <c r="E28" s="4"/>
    </row>
    <row r="29" spans="1:16" ht="16" thickBot="1" x14ac:dyDescent="0.25">
      <c r="A29" s="10" t="s">
        <v>19</v>
      </c>
      <c r="B29" s="10"/>
      <c r="C29" s="10"/>
      <c r="D29" s="10"/>
      <c r="E29" s="10"/>
    </row>
    <row r="30" spans="1:16" x14ac:dyDescent="0.2">
      <c r="A30" s="18" t="s">
        <v>10</v>
      </c>
      <c r="B30" s="14" t="s">
        <v>11</v>
      </c>
      <c r="C30" s="14" t="s">
        <v>12</v>
      </c>
      <c r="D30" s="14" t="s">
        <v>5</v>
      </c>
      <c r="E30" s="14" t="s">
        <v>13</v>
      </c>
      <c r="K30" s="25"/>
      <c r="L30" s="25"/>
      <c r="M30" s="25"/>
      <c r="N30" s="25"/>
      <c r="O30" s="25"/>
      <c r="P30" s="25"/>
    </row>
    <row r="31" spans="1:16" ht="16" thickBot="1" x14ac:dyDescent="0.25">
      <c r="A31" s="10" t="s">
        <v>20</v>
      </c>
      <c r="B31" s="17">
        <v>15</v>
      </c>
      <c r="C31" s="17">
        <v>50</v>
      </c>
      <c r="D31" s="17">
        <v>20</v>
      </c>
      <c r="E31" s="17">
        <v>23</v>
      </c>
      <c r="K31" s="25"/>
      <c r="L31" s="25"/>
      <c r="M31" s="25"/>
      <c r="N31" s="25"/>
      <c r="O31" s="25"/>
      <c r="P31" s="25"/>
    </row>
    <row r="32" spans="1:16" x14ac:dyDescent="0.2">
      <c r="K32" s="25"/>
      <c r="L32" s="25"/>
      <c r="M32" s="25"/>
      <c r="N32" s="25"/>
      <c r="O32" s="25"/>
      <c r="P32" s="25"/>
    </row>
    <row r="33" spans="9:16" x14ac:dyDescent="0.2">
      <c r="K33" s="25"/>
      <c r="L33" s="25"/>
      <c r="M33" s="25"/>
      <c r="N33" s="25"/>
      <c r="O33" s="25"/>
      <c r="P33" s="25"/>
    </row>
    <row r="34" spans="9:16" x14ac:dyDescent="0.2">
      <c r="I34" s="19"/>
      <c r="J34" s="19"/>
      <c r="K34" s="19"/>
      <c r="L34" s="19"/>
      <c r="M34" s="19"/>
      <c r="N34" s="19"/>
      <c r="O34" s="19"/>
      <c r="P34" s="19"/>
    </row>
  </sheetData>
  <mergeCells count="6">
    <mergeCell ref="H27:M27"/>
    <mergeCell ref="G22:M22"/>
    <mergeCell ref="H23:M23"/>
    <mergeCell ref="H24:M24"/>
    <mergeCell ref="H25:M25"/>
    <mergeCell ref="H26:M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C1D1-1D28-034D-A246-742278B4E416}">
  <dimension ref="A1:H35"/>
  <sheetViews>
    <sheetView showGridLines="0" topLeftCell="A6" workbookViewId="0">
      <selection activeCell="F23" sqref="F23"/>
    </sheetView>
  </sheetViews>
  <sheetFormatPr baseColWidth="10" defaultRowHeight="15" x14ac:dyDescent="0.2"/>
  <cols>
    <col min="1" max="1" width="2.33203125" customWidth="1"/>
    <col min="2" max="2" width="6.6640625" bestFit="1" customWidth="1"/>
    <col min="3" max="3" width="25" bestFit="1" customWidth="1"/>
    <col min="4" max="4" width="6.1640625" bestFit="1" customWidth="1"/>
    <col min="5" max="6" width="9.6640625" bestFit="1" customWidth="1"/>
    <col min="7" max="8" width="9.1640625" bestFit="1" customWidth="1"/>
  </cols>
  <sheetData>
    <row r="1" spans="1:8" x14ac:dyDescent="0.2">
      <c r="A1" s="76" t="s">
        <v>45</v>
      </c>
    </row>
    <row r="2" spans="1:8" x14ac:dyDescent="0.2">
      <c r="A2" s="76" t="s">
        <v>46</v>
      </c>
    </row>
    <row r="3" spans="1:8" x14ac:dyDescent="0.2">
      <c r="A3" s="76" t="s">
        <v>104</v>
      </c>
    </row>
    <row r="6" spans="1:8" ht="16" thickBot="1" x14ac:dyDescent="0.25">
      <c r="A6" t="s">
        <v>47</v>
      </c>
    </row>
    <row r="7" spans="1:8" x14ac:dyDescent="0.2">
      <c r="B7" s="79"/>
      <c r="C7" s="79"/>
      <c r="D7" s="79" t="s">
        <v>50</v>
      </c>
      <c r="E7" s="79" t="s">
        <v>52</v>
      </c>
      <c r="F7" s="79" t="s">
        <v>54</v>
      </c>
      <c r="G7" s="79" t="s">
        <v>56</v>
      </c>
      <c r="H7" s="79" t="s">
        <v>56</v>
      </c>
    </row>
    <row r="8" spans="1:8" ht="16" thickBot="1" x14ac:dyDescent="0.25">
      <c r="B8" s="80" t="s">
        <v>48</v>
      </c>
      <c r="C8" s="80" t="s">
        <v>49</v>
      </c>
      <c r="D8" s="80" t="s">
        <v>51</v>
      </c>
      <c r="E8" s="80" t="s">
        <v>53</v>
      </c>
      <c r="F8" s="80" t="s">
        <v>55</v>
      </c>
      <c r="G8" s="80" t="s">
        <v>57</v>
      </c>
      <c r="H8" s="80" t="s">
        <v>58</v>
      </c>
    </row>
    <row r="9" spans="1:8" x14ac:dyDescent="0.2">
      <c r="B9" s="77" t="s">
        <v>64</v>
      </c>
      <c r="C9" s="77" t="s">
        <v>65</v>
      </c>
      <c r="D9" s="77">
        <v>15000</v>
      </c>
      <c r="E9" s="77">
        <v>0</v>
      </c>
      <c r="F9" s="77">
        <v>0.69875000003958121</v>
      </c>
      <c r="G9" s="77">
        <v>1E+30</v>
      </c>
      <c r="H9" s="77">
        <v>0.30874999996740371</v>
      </c>
    </row>
    <row r="10" spans="1:8" x14ac:dyDescent="0.2">
      <c r="B10" s="77" t="s">
        <v>66</v>
      </c>
      <c r="C10" s="77" t="s">
        <v>67</v>
      </c>
      <c r="D10" s="77">
        <v>0</v>
      </c>
      <c r="E10" s="77">
        <v>-0.30874999996740371</v>
      </c>
      <c r="F10" s="77">
        <v>0.51499999995576218</v>
      </c>
      <c r="G10" s="77">
        <v>0.30874999996740371</v>
      </c>
      <c r="H10" s="77">
        <v>1E+30</v>
      </c>
    </row>
    <row r="11" spans="1:8" x14ac:dyDescent="0.2">
      <c r="B11" s="77" t="s">
        <v>68</v>
      </c>
      <c r="C11" s="77" t="s">
        <v>69</v>
      </c>
      <c r="D11" s="77">
        <v>0</v>
      </c>
      <c r="E11" s="77">
        <v>-0.39375000004656613</v>
      </c>
      <c r="F11" s="77">
        <v>0.30499999999301508</v>
      </c>
      <c r="G11" s="77">
        <v>0.39375000004656613</v>
      </c>
      <c r="H11" s="77">
        <v>1E+30</v>
      </c>
    </row>
    <row r="12" spans="1:8" x14ac:dyDescent="0.2">
      <c r="B12" s="77" t="s">
        <v>70</v>
      </c>
      <c r="C12" s="77" t="s">
        <v>71</v>
      </c>
      <c r="D12" s="77">
        <v>0</v>
      </c>
      <c r="E12" s="77">
        <v>-0.43875000003026798</v>
      </c>
      <c r="F12" s="77">
        <v>0.26000000000931323</v>
      </c>
      <c r="G12" s="77">
        <v>0.43875000003026798</v>
      </c>
      <c r="H12" s="77">
        <v>1E+30</v>
      </c>
    </row>
    <row r="13" spans="1:8" x14ac:dyDescent="0.2">
      <c r="B13" s="77" t="s">
        <v>72</v>
      </c>
      <c r="C13" s="77" t="s">
        <v>73</v>
      </c>
      <c r="D13" s="77">
        <v>0</v>
      </c>
      <c r="E13" s="77">
        <v>-4.5625000027939677E-2</v>
      </c>
      <c r="F13" s="77">
        <v>0.13437500002328306</v>
      </c>
      <c r="G13" s="77">
        <v>4.5625000027939677E-2</v>
      </c>
      <c r="H13" s="77">
        <v>1E+30</v>
      </c>
    </row>
    <row r="14" spans="1:8" x14ac:dyDescent="0.2">
      <c r="B14" s="77" t="s">
        <v>74</v>
      </c>
      <c r="C14" s="77" t="s">
        <v>75</v>
      </c>
      <c r="D14" s="77">
        <v>10000</v>
      </c>
      <c r="E14" s="77">
        <v>0</v>
      </c>
      <c r="F14" s="77">
        <v>0.30499999993480742</v>
      </c>
      <c r="G14" s="77">
        <v>5.8750000083819032E-2</v>
      </c>
      <c r="H14" s="77">
        <v>0.12499999988358468</v>
      </c>
    </row>
    <row r="15" spans="1:8" x14ac:dyDescent="0.2">
      <c r="B15" s="77" t="s">
        <v>76</v>
      </c>
      <c r="C15" s="77" t="s">
        <v>77</v>
      </c>
      <c r="D15" s="77">
        <v>0</v>
      </c>
      <c r="E15" s="77">
        <v>-0.6625000000349246</v>
      </c>
      <c r="F15" s="77">
        <v>-0.48249999998370185</v>
      </c>
      <c r="G15" s="77">
        <v>0.6625000000349246</v>
      </c>
      <c r="H15" s="77">
        <v>1E+30</v>
      </c>
    </row>
    <row r="16" spans="1:8" x14ac:dyDescent="0.2">
      <c r="B16" s="77" t="s">
        <v>78</v>
      </c>
      <c r="C16" s="77" t="s">
        <v>79</v>
      </c>
      <c r="D16" s="77">
        <v>40000</v>
      </c>
      <c r="E16" s="77">
        <v>0</v>
      </c>
      <c r="F16" s="77">
        <v>0.18000000005122274</v>
      </c>
      <c r="G16" s="77">
        <v>0.12499999988358468</v>
      </c>
      <c r="H16" s="77">
        <v>4.5625000027939677E-2</v>
      </c>
    </row>
    <row r="17" spans="1:8" x14ac:dyDescent="0.2">
      <c r="B17" s="77" t="s">
        <v>80</v>
      </c>
      <c r="C17" s="77" t="s">
        <v>81</v>
      </c>
      <c r="D17" s="77">
        <v>0</v>
      </c>
      <c r="E17" s="77">
        <v>-5.8750000083819032E-2</v>
      </c>
      <c r="F17" s="77">
        <v>0.56750000000465661</v>
      </c>
      <c r="G17" s="77">
        <v>5.8750000083819032E-2</v>
      </c>
      <c r="H17" s="77">
        <v>1E+30</v>
      </c>
    </row>
    <row r="18" spans="1:8" x14ac:dyDescent="0.2">
      <c r="B18" s="77" t="s">
        <v>82</v>
      </c>
      <c r="C18" s="77" t="s">
        <v>83</v>
      </c>
      <c r="D18" s="77">
        <v>20000</v>
      </c>
      <c r="E18" s="77">
        <v>0</v>
      </c>
      <c r="F18" s="77">
        <v>0.75124999997206032</v>
      </c>
      <c r="G18" s="77">
        <v>1E+30</v>
      </c>
      <c r="H18" s="77">
        <v>5.8750000083819032E-2</v>
      </c>
    </row>
    <row r="19" spans="1:8" x14ac:dyDescent="0.2">
      <c r="B19" s="77" t="s">
        <v>84</v>
      </c>
      <c r="C19" s="77" t="s">
        <v>85</v>
      </c>
      <c r="D19" s="77">
        <v>0</v>
      </c>
      <c r="E19" s="77">
        <v>-0.6493750000372529</v>
      </c>
      <c r="F19" s="77">
        <v>-2.3124999948777258E-2</v>
      </c>
      <c r="G19" s="77">
        <v>0.6493750000372529</v>
      </c>
      <c r="H19" s="77">
        <v>1E+30</v>
      </c>
    </row>
    <row r="20" spans="1:8" x14ac:dyDescent="0.2">
      <c r="B20" s="77" t="s">
        <v>86</v>
      </c>
      <c r="C20" s="77" t="s">
        <v>87</v>
      </c>
      <c r="D20" s="77">
        <v>0</v>
      </c>
      <c r="E20" s="77">
        <v>-0.52625000011175871</v>
      </c>
      <c r="F20" s="77">
        <v>9.9999999976716936E-2</v>
      </c>
      <c r="G20" s="77">
        <v>0.52625000011175871</v>
      </c>
      <c r="H20" s="77">
        <v>1E+30</v>
      </c>
    </row>
    <row r="21" spans="1:8" x14ac:dyDescent="0.2">
      <c r="B21" s="77" t="s">
        <v>88</v>
      </c>
      <c r="C21" s="77" t="s">
        <v>89</v>
      </c>
      <c r="D21" s="77">
        <v>23000</v>
      </c>
      <c r="E21" s="77">
        <v>0</v>
      </c>
      <c r="F21" s="77">
        <v>0.33124999993015081</v>
      </c>
      <c r="G21" s="77">
        <v>1E+30</v>
      </c>
      <c r="H21" s="77">
        <v>0.22124999988591298</v>
      </c>
    </row>
    <row r="22" spans="1:8" x14ac:dyDescent="0.2">
      <c r="B22" s="77" t="s">
        <v>90</v>
      </c>
      <c r="C22" s="77" t="s">
        <v>91</v>
      </c>
      <c r="D22" s="77">
        <v>0</v>
      </c>
      <c r="E22" s="77">
        <v>-0.47937499976251274</v>
      </c>
      <c r="F22" s="77">
        <v>-2.3124999948777258E-2</v>
      </c>
      <c r="G22" s="77">
        <v>0.47937499976251274</v>
      </c>
      <c r="H22" s="77">
        <v>1E+30</v>
      </c>
    </row>
    <row r="23" spans="1:8" x14ac:dyDescent="0.2">
      <c r="B23" s="77" t="s">
        <v>92</v>
      </c>
      <c r="C23" s="77" t="s">
        <v>93</v>
      </c>
      <c r="D23" s="77">
        <v>0</v>
      </c>
      <c r="E23" s="77">
        <v>-0.68249999993713573</v>
      </c>
      <c r="F23" s="77">
        <v>-0.35125000000698492</v>
      </c>
      <c r="G23" s="77">
        <v>0.68249999993713573</v>
      </c>
      <c r="H23" s="77">
        <v>1E+30</v>
      </c>
    </row>
    <row r="24" spans="1:8" ht="16" thickBot="1" x14ac:dyDescent="0.25">
      <c r="B24" s="78" t="s">
        <v>94</v>
      </c>
      <c r="C24" s="78" t="s">
        <v>95</v>
      </c>
      <c r="D24" s="78">
        <v>0</v>
      </c>
      <c r="E24" s="78">
        <v>-0.22124999988591298</v>
      </c>
      <c r="F24" s="78">
        <v>0.11000000004423782</v>
      </c>
      <c r="G24" s="78">
        <v>0.22124999988591298</v>
      </c>
      <c r="H24" s="78">
        <v>1E+30</v>
      </c>
    </row>
    <row r="26" spans="1:8" ht="16" thickBot="1" x14ac:dyDescent="0.25">
      <c r="A26" t="s">
        <v>59</v>
      </c>
    </row>
    <row r="27" spans="1:8" x14ac:dyDescent="0.2">
      <c r="B27" s="79"/>
      <c r="C27" s="79"/>
      <c r="D27" s="79" t="s">
        <v>50</v>
      </c>
      <c r="E27" s="79" t="s">
        <v>60</v>
      </c>
      <c r="F27" s="79" t="s">
        <v>62</v>
      </c>
      <c r="G27" s="79" t="s">
        <v>56</v>
      </c>
      <c r="H27" s="79" t="s">
        <v>56</v>
      </c>
    </row>
    <row r="28" spans="1:8" ht="16" thickBot="1" x14ac:dyDescent="0.25">
      <c r="B28" s="80" t="s">
        <v>48</v>
      </c>
      <c r="C28" s="80" t="s">
        <v>49</v>
      </c>
      <c r="D28" s="80" t="s">
        <v>51</v>
      </c>
      <c r="E28" s="80" t="s">
        <v>61</v>
      </c>
      <c r="F28" s="80" t="s">
        <v>63</v>
      </c>
      <c r="G28" s="80" t="s">
        <v>57</v>
      </c>
      <c r="H28" s="80" t="s">
        <v>58</v>
      </c>
    </row>
    <row r="29" spans="1:8" x14ac:dyDescent="0.2">
      <c r="B29" s="77" t="s">
        <v>105</v>
      </c>
      <c r="C29" s="77" t="s">
        <v>106</v>
      </c>
      <c r="D29" s="77">
        <v>38000</v>
      </c>
      <c r="E29" s="77">
        <v>0</v>
      </c>
      <c r="F29" s="77">
        <v>50000</v>
      </c>
      <c r="G29" s="77">
        <v>1E+30</v>
      </c>
      <c r="H29" s="77">
        <v>12000</v>
      </c>
    </row>
    <row r="30" spans="1:8" x14ac:dyDescent="0.2">
      <c r="B30" s="77" t="s">
        <v>107</v>
      </c>
      <c r="C30" s="77" t="s">
        <v>108</v>
      </c>
      <c r="D30" s="77">
        <v>30000</v>
      </c>
      <c r="E30" s="77">
        <v>0.12499999988358468</v>
      </c>
      <c r="F30" s="77">
        <v>30000</v>
      </c>
      <c r="G30" s="77">
        <v>40000</v>
      </c>
      <c r="H30" s="77">
        <v>10000</v>
      </c>
    </row>
    <row r="31" spans="1:8" x14ac:dyDescent="0.2">
      <c r="B31" s="77" t="s">
        <v>109</v>
      </c>
      <c r="C31" s="77" t="s">
        <v>110</v>
      </c>
      <c r="D31" s="77">
        <v>0</v>
      </c>
      <c r="E31" s="77">
        <v>0</v>
      </c>
      <c r="F31" s="77">
        <v>25000</v>
      </c>
      <c r="G31" s="77">
        <v>1E+30</v>
      </c>
      <c r="H31" s="77">
        <v>25000</v>
      </c>
    </row>
    <row r="32" spans="1:8" x14ac:dyDescent="0.2">
      <c r="B32" s="77" t="s">
        <v>96</v>
      </c>
      <c r="C32" s="77" t="s">
        <v>97</v>
      </c>
      <c r="D32" s="77">
        <v>15000</v>
      </c>
      <c r="E32" s="77">
        <v>0.69875000003958121</v>
      </c>
      <c r="F32" s="77">
        <v>15000</v>
      </c>
      <c r="G32" s="77">
        <v>12000</v>
      </c>
      <c r="H32" s="77">
        <v>15000</v>
      </c>
    </row>
    <row r="33" spans="2:8" x14ac:dyDescent="0.2">
      <c r="B33" s="77" t="s">
        <v>98</v>
      </c>
      <c r="C33" s="77" t="s">
        <v>99</v>
      </c>
      <c r="D33" s="77">
        <v>50000</v>
      </c>
      <c r="E33" s="77">
        <v>0.18000000005122274</v>
      </c>
      <c r="F33" s="77">
        <v>50000</v>
      </c>
      <c r="G33" s="77">
        <v>1E+30</v>
      </c>
      <c r="H33" s="77">
        <v>40000</v>
      </c>
    </row>
    <row r="34" spans="2:8" x14ac:dyDescent="0.2">
      <c r="B34" s="77" t="s">
        <v>100</v>
      </c>
      <c r="C34" s="77" t="s">
        <v>101</v>
      </c>
      <c r="D34" s="77">
        <v>20000</v>
      </c>
      <c r="E34" s="77">
        <v>0.62625000008847564</v>
      </c>
      <c r="F34" s="77">
        <v>20000</v>
      </c>
      <c r="G34" s="77">
        <v>10000</v>
      </c>
      <c r="H34" s="77">
        <v>20000</v>
      </c>
    </row>
    <row r="35" spans="2:8" ht="16" thickBot="1" x14ac:dyDescent="0.25">
      <c r="B35" s="78" t="s">
        <v>102</v>
      </c>
      <c r="C35" s="78" t="s">
        <v>103</v>
      </c>
      <c r="D35" s="78">
        <v>23000</v>
      </c>
      <c r="E35" s="78">
        <v>0.33124999993015081</v>
      </c>
      <c r="F35" s="78">
        <v>23000</v>
      </c>
      <c r="G35" s="78">
        <v>12000</v>
      </c>
      <c r="H35" s="78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GSD data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Ph.Delquié</dc:creator>
  <cp:lastModifiedBy>Microsoft Office 사용자</cp:lastModifiedBy>
  <dcterms:created xsi:type="dcterms:W3CDTF">2020-09-20T13:02:26Z</dcterms:created>
  <dcterms:modified xsi:type="dcterms:W3CDTF">2021-10-10T16:25:38Z</dcterms:modified>
</cp:coreProperties>
</file>