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omments3.xml" ContentType="application/vnd.openxmlformats-officedocument.spreadsheetml.comments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BD465E8A-2174-4915-BB7E-1999567E716C}" xr6:coauthVersionLast="47" xr6:coauthVersionMax="47" xr10:uidLastSave="{00000000-0000-0000-0000-000000000000}"/>
  <bookViews>
    <workbookView xWindow="833" yWindow="-98" windowWidth="19784" windowHeight="13875" xr2:uid="{00000000-000D-0000-FFFF-FFFF00000000}"/>
  </bookViews>
  <sheets>
    <sheet name="1.a, b" sheetId="9" r:id="rId1"/>
    <sheet name="1.c" sheetId="10" r:id="rId2"/>
    <sheet name="1.d " sheetId="11" r:id="rId3"/>
    <sheet name="2" sheetId="16" r:id="rId4"/>
    <sheet name="3.Mean-Variance" sheetId="4" r:id="rId5"/>
    <sheet name="3.Mean-Var using VCV-matrix" sheetId="5" r:id="rId6"/>
    <sheet name="3.M-V Efficient Frontier" sheetId="15" r:id="rId7"/>
  </sheets>
  <definedNames>
    <definedName name="APPLE">'3.Mean-Var using VCV-matrix'!$B$33:$B$56</definedName>
    <definedName name="FORD">'3.Mean-Var using VCV-matrix'!$I$33:$I$56</definedName>
    <definedName name="GM">'3.Mean-Var using VCV-matrix'!$K$33:$K$56</definedName>
    <definedName name="IBM">'3.Mean-Var using VCV-matrix'!$E$33:$E$56</definedName>
    <definedName name="INTEL">'3.Mean-Var using VCV-matrix'!$D$33:$D$56</definedName>
    <definedName name="JJ">'3.Mean-Var using VCV-matrix'!$H$33:$H$56</definedName>
    <definedName name="Labor_available">'2'!$J$12</definedName>
    <definedName name="Labor_Used">'2'!$H$12</definedName>
    <definedName name="Max_prod">'2'!$G$6:$G$9</definedName>
    <definedName name="MERCK">'3.Mean-Var using VCV-matrix'!$G$33:$G$56</definedName>
    <definedName name="Min_prod">'2'!$F$6:$F$9</definedName>
    <definedName name="MSFT">'3.Mean-Var using VCV-matrix'!$F$33:$F$56</definedName>
    <definedName name="PG">'3.Mean-Var using VCV-matrix'!$J$33:$J$56</definedName>
    <definedName name="Production_levels">'2'!$E$6:$E$9</definedName>
    <definedName name="sencount" localSheetId="3" hidden="1">5</definedName>
    <definedName name="sencount" hidden="1">3</definedName>
    <definedName name="solver_adj" localSheetId="0" hidden="1">'1.a, b'!$B$5:$B$24</definedName>
    <definedName name="solver_adj" localSheetId="1" hidden="1">'1.c'!$B$5:$B$24</definedName>
    <definedName name="solver_adj" localSheetId="2" hidden="1">'1.d '!$B$5:$B$24</definedName>
    <definedName name="solver_adj" localSheetId="3" hidden="1">'2'!$E$6:$E$9,'2'!$E$14</definedName>
    <definedName name="solver_adj" localSheetId="5" hidden="1">'3.Mean-Var using VCV-matrix'!$B$20:$K$20</definedName>
    <definedName name="solver_adj" localSheetId="4" hidden="1">'3.Mean-Variance'!$B$33:$K$33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5" hidden="1">0.0001</definedName>
    <definedName name="solver_cvg" localSheetId="4" hidden="1">0.0001</definedName>
    <definedName name="solver_drv" localSheetId="0" hidden="1">2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5" hidden="1">1</definedName>
    <definedName name="solver_drv" localSheetId="4" hidden="1">2</definedName>
    <definedName name="solver_eng" localSheetId="0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5" hidden="1">1</definedName>
    <definedName name="solver_eng" localSheetId="4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5" hidden="1">1</definedName>
    <definedName name="solver_est" localSheetId="4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itr" localSheetId="3" hidden="1">1000</definedName>
    <definedName name="solver_itr" localSheetId="5" hidden="1">2147483647</definedName>
    <definedName name="solver_itr" localSheetId="4" hidden="1">2147483647</definedName>
    <definedName name="solver_lhs1" localSheetId="0" hidden="1">'1.a, b'!$B$5:$B$24</definedName>
    <definedName name="solver_lhs1" localSheetId="1" hidden="1">'1.c'!$B$5:$B$24</definedName>
    <definedName name="solver_lhs1" localSheetId="2" hidden="1">'1.d '!$B$30</definedName>
    <definedName name="solver_lhs1" localSheetId="3" hidden="1">'2'!$E$14</definedName>
    <definedName name="solver_lhs1" localSheetId="5" hidden="1">'3.Mean-Var using VCV-matrix'!$B$22</definedName>
    <definedName name="solver_lhs1" localSheetId="4" hidden="1">'3.Mean-Variance'!$N$33</definedName>
    <definedName name="solver_lhs2" localSheetId="0" hidden="1">'1.a, b'!$E$27:$I$27</definedName>
    <definedName name="solver_lhs2" localSheetId="1" hidden="1">'1.c'!$E$27:$I$27</definedName>
    <definedName name="solver_lhs2" localSheetId="2" hidden="1">'1.d '!$B$5:$B$24</definedName>
    <definedName name="solver_lhs2" localSheetId="3" hidden="1">'2'!$E$7</definedName>
    <definedName name="solver_lhs2" localSheetId="5" hidden="1">'3.Mean-Var using VCV-matrix'!$L$20</definedName>
    <definedName name="solver_lhs2" localSheetId="4" hidden="1">'3.Mean-Variance'!$N$30</definedName>
    <definedName name="solver_lhs3" localSheetId="2" hidden="1">'1.d '!$E$27:$I$27</definedName>
    <definedName name="solver_lhs3" localSheetId="3" hidden="1">'2'!$H$12</definedName>
    <definedName name="solver_lhs3" localSheetId="5" hidden="1">'3.Mean-Var using VCV-matrix'!$B$20:$K$20</definedName>
    <definedName name="solver_lhs3" localSheetId="4" hidden="1">'3.Mean-Variance'!$B$33:$K$33</definedName>
    <definedName name="solver_lhs4" localSheetId="3" hidden="1">'2'!$E$6:$E$9</definedName>
    <definedName name="solver_lhs4" localSheetId="4" hidden="1">'3.Mean-Variance'!$B$33:$K$33</definedName>
    <definedName name="solver_lhs5" localSheetId="3" hidden="1">'2'!$E$6:$E$9</definedName>
    <definedName name="solver_lin" localSheetId="3" hidden="1">1</definedName>
    <definedName name="solver_lva" localSheetId="3" hidden="1">2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1000</definedName>
    <definedName name="solver_mip" localSheetId="5" hidden="1">2147483647</definedName>
    <definedName name="solver_mip" localSheetId="4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5" hidden="1">30</definedName>
    <definedName name="solver_mni" localSheetId="4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5" hidden="1">0.075</definedName>
    <definedName name="solver_mrt" localSheetId="4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5" hidden="1">2</definedName>
    <definedName name="solver_msl" localSheetId="4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eg" localSheetId="3" hidden="1">2</definedName>
    <definedName name="solver_neg" localSheetId="5" hidden="1">1</definedName>
    <definedName name="solver_neg" localSheetId="4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od" localSheetId="3" hidden="1">1000</definedName>
    <definedName name="solver_nod" localSheetId="5" hidden="1">2147483647</definedName>
    <definedName name="solver_nod" localSheetId="4" hidden="1">2147483647</definedName>
    <definedName name="solver_num" localSheetId="0" hidden="1">2</definedName>
    <definedName name="solver_num" localSheetId="1" hidden="1">2</definedName>
    <definedName name="solver_num" localSheetId="2" hidden="1">3</definedName>
    <definedName name="solver_num" localSheetId="3" hidden="1">5</definedName>
    <definedName name="solver_num" localSheetId="5" hidden="1">3</definedName>
    <definedName name="solver_num" localSheetId="4" hidden="1">4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5" hidden="1">1</definedName>
    <definedName name="solver_nwt" localSheetId="4" hidden="1">1</definedName>
    <definedName name="solver_opt" localSheetId="0" hidden="1">'1.a, b'!$C$27</definedName>
    <definedName name="solver_opt" localSheetId="1" hidden="1">'1.c'!$C$27</definedName>
    <definedName name="solver_opt" localSheetId="2" hidden="1">'1.d '!$C$27</definedName>
    <definedName name="solver_opt" localSheetId="3" hidden="1">'2'!$D$12</definedName>
    <definedName name="solver_opt" localSheetId="5" hidden="1">'3.Mean-Var using VCV-matrix'!$B$23</definedName>
    <definedName name="solver_opt" localSheetId="4" hidden="1">'3.Mean-Variance'!$N$31</definedName>
    <definedName name="solver_piv" localSheetId="3" hidden="1">0.000001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5" hidden="1">0.000001</definedName>
    <definedName name="solver_pre" localSheetId="4" hidden="1">0.000001</definedName>
    <definedName name="solver_rbv" localSheetId="0" hidden="1">2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5" hidden="1">1</definedName>
    <definedName name="solver_rbv" localSheetId="4" hidden="1">1</definedName>
    <definedName name="solver_red" localSheetId="3" hidden="1">0.000001</definedName>
    <definedName name="solver_rel1" localSheetId="0" hidden="1">5</definedName>
    <definedName name="solver_rel1" localSheetId="1" hidden="1">5</definedName>
    <definedName name="solver_rel1" localSheetId="2" hidden="1">1</definedName>
    <definedName name="solver_rel1" localSheetId="3" hidden="1">5</definedName>
    <definedName name="solver_rel1" localSheetId="5" hidden="1">3</definedName>
    <definedName name="solver_rel1" localSheetId="4" hidden="1">2</definedName>
    <definedName name="solver_rel2" localSheetId="0" hidden="1">1</definedName>
    <definedName name="solver_rel2" localSheetId="1" hidden="1">1</definedName>
    <definedName name="solver_rel2" localSheetId="2" hidden="1">5</definedName>
    <definedName name="solver_rel2" localSheetId="3" hidden="1">3</definedName>
    <definedName name="solver_rel2" localSheetId="5" hidden="1">2</definedName>
    <definedName name="solver_rel2" localSheetId="4" hidden="1">3</definedName>
    <definedName name="solver_rel3" localSheetId="2" hidden="1">1</definedName>
    <definedName name="solver_rel3" localSheetId="3" hidden="1">1</definedName>
    <definedName name="solver_rel3" localSheetId="5" hidden="1">3</definedName>
    <definedName name="solver_rel3" localSheetId="4" hidden="1">1</definedName>
    <definedName name="solver_rel4" localSheetId="3" hidden="1">1</definedName>
    <definedName name="solver_rel4" localSheetId="4" hidden="1">3</definedName>
    <definedName name="solver_rel5" localSheetId="3" hidden="1">3</definedName>
    <definedName name="solver_rep" localSheetId="3" hidden="1">2</definedName>
    <definedName name="solver_rhs1" localSheetId="0" hidden="1">binary</definedName>
    <definedName name="solver_rhs1" localSheetId="1" hidden="1">binary</definedName>
    <definedName name="solver_rhs1" localSheetId="2" hidden="1">1</definedName>
    <definedName name="solver_rhs1" localSheetId="3" hidden="1">"binary"</definedName>
    <definedName name="solver_rhs1" localSheetId="5" hidden="1">'3.Mean-Var using VCV-matrix'!$D$22</definedName>
    <definedName name="solver_rhs1" localSheetId="4" hidden="1">'3.Mean-Variance'!$P$33</definedName>
    <definedName name="solver_rhs2" localSheetId="0" hidden="1">'1.a, b'!$E$26:$I$26</definedName>
    <definedName name="solver_rhs2" localSheetId="1" hidden="1">'1.c'!$E$29:$I$29</definedName>
    <definedName name="solver_rhs2" localSheetId="2" hidden="1">binary</definedName>
    <definedName name="solver_rhs2" localSheetId="3" hidden="1">'2'!$J$7</definedName>
    <definedName name="solver_rhs2" localSheetId="5" hidden="1">'3.Mean-Var using VCV-matrix'!$N$20</definedName>
    <definedName name="solver_rhs2" localSheetId="4" hidden="1">'3.Mean-Variance'!$P$30</definedName>
    <definedName name="solver_rhs3" localSheetId="2" hidden="1">'1.d '!$E$29:$I$29</definedName>
    <definedName name="solver_rhs3" localSheetId="3" hidden="1">Labor_available</definedName>
    <definedName name="solver_rhs3" localSheetId="5" hidden="1">0</definedName>
    <definedName name="solver_rhs3" localSheetId="4" hidden="1">0.3</definedName>
    <definedName name="solver_rhs4" localSheetId="3" hidden="1">Max_prod</definedName>
    <definedName name="solver_rhs4" localSheetId="4" hidden="1">0</definedName>
    <definedName name="solver_rhs5" localSheetId="3" hidden="1">Min_prod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5" hidden="1">2</definedName>
    <definedName name="solver_rlx" localSheetId="4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5" hidden="1">0</definedName>
    <definedName name="solver_rsd" localSheetId="4" hidden="1">0</definedName>
    <definedName name="solver_scl" localSheetId="0" hidden="1">2</definedName>
    <definedName name="solver_scl" localSheetId="1" hidden="1">1</definedName>
    <definedName name="solver_scl" localSheetId="2" hidden="1">1</definedName>
    <definedName name="solver_scl" localSheetId="3" hidden="1">2</definedName>
    <definedName name="solver_scl" localSheetId="5" hidden="1">1</definedName>
    <definedName name="solver_scl" localSheetId="4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5" hidden="1">2</definedName>
    <definedName name="solver_sho" localSheetId="4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5" hidden="1">100</definedName>
    <definedName name="solver_ssz" localSheetId="4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im" localSheetId="3" hidden="1">100</definedName>
    <definedName name="solver_tim" localSheetId="5" hidden="1">2147483647</definedName>
    <definedName name="solver_tim" localSheetId="4" hidden="1">2147483647</definedName>
    <definedName name="solver_tol" localSheetId="0" hidden="1">0.05</definedName>
    <definedName name="solver_tol" localSheetId="1" hidden="1">0.01</definedName>
    <definedName name="solver_tol" localSheetId="2" hidden="1">0.01</definedName>
    <definedName name="solver_tol" localSheetId="3" hidden="1">0.05</definedName>
    <definedName name="solver_tol" localSheetId="5" hidden="1">0.01</definedName>
    <definedName name="solver_tol" localSheetId="4" hidden="1">0.01</definedName>
    <definedName name="solver_typ" localSheetId="0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5" hidden="1">2</definedName>
    <definedName name="solver_typ" localSheetId="4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5" hidden="1">0</definedName>
    <definedName name="solver_val" localSheetId="4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5" hidden="1">3</definedName>
    <definedName name="solver_ver" localSheetId="4" hidden="1">3</definedName>
    <definedName name="SUN">'3.Mean-Var using VCV-matrix'!$C$33:$C$56</definedName>
    <definedName name="Total_Profit">'2'!$D$12</definedName>
    <definedName name="VCV_matrix">'3.Mean-Var using VCV-matrix'!$B$9:$K$18</definedName>
    <definedName name="Weights">'3.Mean-Variance'!$B$33:$K$33</definedName>
    <definedName name="Weights_vector">'3.Mean-Var using VCV-matrix'!$B$20:$K$20</definedName>
  </definedNames>
  <calcPr calcId="191029" iterate="1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7" i="16" l="1"/>
  <c r="H12" i="16"/>
  <c r="C12" i="16"/>
  <c r="B12" i="16"/>
  <c r="D9" i="16"/>
  <c r="D8" i="16"/>
  <c r="D7" i="16"/>
  <c r="G6" i="16"/>
  <c r="D6" i="16"/>
  <c r="D12" i="16" s="1"/>
  <c r="K31" i="4"/>
  <c r="J31" i="4"/>
  <c r="I31" i="4"/>
  <c r="H31" i="4"/>
  <c r="G31" i="4"/>
  <c r="F31" i="4"/>
  <c r="E31" i="4"/>
  <c r="D31" i="4"/>
  <c r="C31" i="4"/>
  <c r="B31" i="4"/>
  <c r="K18" i="5"/>
  <c r="J18" i="5"/>
  <c r="I18" i="5"/>
  <c r="H18" i="5"/>
  <c r="G18" i="5"/>
  <c r="F18" i="5"/>
  <c r="E18" i="5"/>
  <c r="D18" i="5"/>
  <c r="C18" i="5"/>
  <c r="B18" i="5"/>
  <c r="K17" i="5"/>
  <c r="J17" i="5"/>
  <c r="I17" i="5"/>
  <c r="H17" i="5"/>
  <c r="G17" i="5"/>
  <c r="F17" i="5"/>
  <c r="E17" i="5"/>
  <c r="D17" i="5"/>
  <c r="C17" i="5"/>
  <c r="B17" i="5"/>
  <c r="K16" i="5"/>
  <c r="J16" i="5"/>
  <c r="I16" i="5"/>
  <c r="H16" i="5"/>
  <c r="G16" i="5"/>
  <c r="F16" i="5"/>
  <c r="E16" i="5"/>
  <c r="D16" i="5"/>
  <c r="C16" i="5"/>
  <c r="B16" i="5"/>
  <c r="K15" i="5"/>
  <c r="J15" i="5"/>
  <c r="I15" i="5"/>
  <c r="H15" i="5"/>
  <c r="G15" i="5"/>
  <c r="F15" i="5"/>
  <c r="E15" i="5"/>
  <c r="D15" i="5"/>
  <c r="C15" i="5"/>
  <c r="B15" i="5"/>
  <c r="K14" i="5"/>
  <c r="J14" i="5"/>
  <c r="I14" i="5"/>
  <c r="H14" i="5"/>
  <c r="G14" i="5"/>
  <c r="F14" i="5"/>
  <c r="E14" i="5"/>
  <c r="D14" i="5"/>
  <c r="C14" i="5"/>
  <c r="B14" i="5"/>
  <c r="K13" i="5"/>
  <c r="J13" i="5"/>
  <c r="I13" i="5"/>
  <c r="H13" i="5"/>
  <c r="G13" i="5"/>
  <c r="F13" i="5"/>
  <c r="E13" i="5"/>
  <c r="D13" i="5"/>
  <c r="C13" i="5"/>
  <c r="B13" i="5"/>
  <c r="K12" i="5"/>
  <c r="J12" i="5"/>
  <c r="I12" i="5"/>
  <c r="H12" i="5"/>
  <c r="G12" i="5"/>
  <c r="F12" i="5"/>
  <c r="E12" i="5"/>
  <c r="D12" i="5"/>
  <c r="C12" i="5"/>
  <c r="B12" i="5"/>
  <c r="K11" i="5"/>
  <c r="J11" i="5"/>
  <c r="I11" i="5"/>
  <c r="H11" i="5"/>
  <c r="G11" i="5"/>
  <c r="F11" i="5"/>
  <c r="E11" i="5"/>
  <c r="D11" i="5"/>
  <c r="C11" i="5"/>
  <c r="B11" i="5"/>
  <c r="K10" i="5"/>
  <c r="J10" i="5"/>
  <c r="I10" i="5"/>
  <c r="H10" i="5"/>
  <c r="G10" i="5"/>
  <c r="F10" i="5"/>
  <c r="E10" i="5"/>
  <c r="D10" i="5"/>
  <c r="C10" i="5"/>
  <c r="B10" i="5"/>
  <c r="K9" i="5"/>
  <c r="J9" i="5"/>
  <c r="I9" i="5"/>
  <c r="H9" i="5"/>
  <c r="G9" i="5"/>
  <c r="F9" i="5"/>
  <c r="E9" i="5"/>
  <c r="D9" i="5"/>
  <c r="C9" i="5"/>
  <c r="B9" i="5"/>
  <c r="C27" i="11" l="1"/>
  <c r="E27" i="11"/>
  <c r="F27" i="11"/>
  <c r="G27" i="11"/>
  <c r="H27" i="11"/>
  <c r="I27" i="11"/>
  <c r="E29" i="11"/>
  <c r="F28" i="11" s="1"/>
  <c r="F29" i="11" s="1"/>
  <c r="G28" i="11" s="1"/>
  <c r="G29" i="11" s="1"/>
  <c r="H28" i="11" s="1"/>
  <c r="H29" i="11" s="1"/>
  <c r="I28" i="11" s="1"/>
  <c r="I29" i="11" s="1"/>
  <c r="B30" i="11"/>
  <c r="C27" i="10"/>
  <c r="E27" i="10"/>
  <c r="F27" i="10"/>
  <c r="G27" i="10"/>
  <c r="H27" i="10"/>
  <c r="I27" i="10"/>
  <c r="E29" i="10"/>
  <c r="F28" i="10" s="1"/>
  <c r="F29" i="10" s="1"/>
  <c r="G28" i="10" s="1"/>
  <c r="G29" i="10" s="1"/>
  <c r="H28" i="10" s="1"/>
  <c r="H29" i="10" s="1"/>
  <c r="I28" i="10" s="1"/>
  <c r="I29" i="10" s="1"/>
  <c r="B31" i="10"/>
  <c r="C27" i="9"/>
  <c r="E27" i="9"/>
  <c r="F27" i="9"/>
  <c r="G27" i="9"/>
  <c r="H27" i="9"/>
  <c r="I27" i="9"/>
  <c r="C58" i="9"/>
  <c r="E58" i="9"/>
  <c r="F58" i="9"/>
  <c r="G58" i="9"/>
  <c r="H58" i="9"/>
  <c r="I58" i="9"/>
  <c r="B22" i="5" l="1"/>
  <c r="L20" i="5"/>
  <c r="N33" i="4"/>
  <c r="K30" i="4"/>
  <c r="J30" i="4"/>
  <c r="I30" i="4"/>
  <c r="H30" i="4"/>
  <c r="G30" i="4"/>
  <c r="F30" i="4"/>
  <c r="E30" i="4"/>
  <c r="D30" i="4"/>
  <c r="C30" i="4"/>
  <c r="B30" i="4"/>
  <c r="N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31" i="4" l="1"/>
  <c r="N30" i="4"/>
  <c r="B23" i="5" a="1"/>
  <c r="B23" i="5" s="1"/>
  <c r="B24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0" authorId="0" shapeId="0" xr:uid="{2238CB18-FAF2-4874-B025-528622925855}">
      <text>
        <r>
          <rPr>
            <sz val="9"/>
            <color indexed="81"/>
            <rFont val="Tahoma"/>
            <family val="2"/>
          </rPr>
          <t>This is the sum of the two projects' selections: Putting a constraint on this cell to be &lt;= 1 will prevent the simultaneous selection of the two projects.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N5" authorId="0" shapeId="0" xr:uid="{00000000-0006-0000-0300-000001000000}">
      <text>
        <r>
          <rPr>
            <sz val="9"/>
            <color indexed="81"/>
            <rFont val="Tahoma"/>
            <family val="2"/>
          </rPr>
          <t>In this column, we calculate the portfolio returns as a function of the weights.</t>
        </r>
      </text>
    </comment>
    <comment ref="N31" authorId="0" shapeId="0" xr:uid="{00000000-0006-0000-0300-000002000000}">
      <text>
        <r>
          <rPr>
            <sz val="9"/>
            <color indexed="81"/>
            <rFont val="Tahoma"/>
            <family val="2"/>
          </rPr>
          <t xml:space="preserve">This calculates the variance of the portfolio returns. This is the </t>
        </r>
        <r>
          <rPr>
            <b/>
            <sz val="9"/>
            <color indexed="81"/>
            <rFont val="Tahoma"/>
            <family val="2"/>
          </rPr>
          <t>Objective Function</t>
        </r>
        <r>
          <rPr>
            <sz val="9"/>
            <color indexed="81"/>
            <rFont val="Tahoma"/>
            <family val="2"/>
          </rPr>
          <t xml:space="preserve"> to be minimized.</t>
        </r>
      </text>
    </comment>
    <comment ref="A33" authorId="0" shapeId="0" xr:uid="{D01BE12B-4640-4EF1-9283-0CF2E3192691}">
      <text>
        <r>
          <rPr>
            <sz val="9"/>
            <color indexed="81"/>
            <rFont val="Tahoma"/>
            <family val="2"/>
          </rPr>
          <t xml:space="preserve">The </t>
        </r>
        <r>
          <rPr>
            <b/>
            <sz val="9"/>
            <color indexed="81"/>
            <rFont val="Tahoma"/>
            <family val="2"/>
          </rPr>
          <t>Decision Variables</t>
        </r>
        <r>
          <rPr>
            <sz val="9"/>
            <color indexed="81"/>
            <rFont val="Tahoma"/>
            <family val="2"/>
          </rPr>
          <t>: what percentage to invest in each security.</t>
        </r>
      </text>
    </comment>
    <comment ref="N33" authorId="0" shapeId="0" xr:uid="{00000000-0006-0000-0300-000003000000}">
      <text>
        <r>
          <rPr>
            <sz val="9"/>
            <color indexed="81"/>
            <rFont val="Tahoma"/>
            <family val="2"/>
          </rPr>
          <t>Sum of Weights (must equal 100%)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8" authorId="0" shapeId="0" xr:uid="{00000000-0006-0000-0400-000001000000}">
      <text>
        <r>
          <rPr>
            <sz val="9"/>
            <color indexed="81"/>
            <rFont val="Tahoma"/>
            <family val="2"/>
          </rPr>
          <t>This is the Variance-Covariance (VCV) matrix: on the diagonal, we have the variances of the stocks; off the diagonal, the covariances of pairs of stocks.</t>
        </r>
      </text>
    </comment>
    <comment ref="L20" authorId="0" shapeId="0" xr:uid="{00000000-0006-0000-0400-000002000000}">
      <text>
        <r>
          <rPr>
            <sz val="9"/>
            <color indexed="81"/>
            <rFont val="Tahoma"/>
            <family val="2"/>
          </rPr>
          <t>Sum of Weights (must equal 100%)</t>
        </r>
      </text>
    </comment>
    <comment ref="B23" authorId="0" shapeId="0" xr:uid="{00000000-0006-0000-0400-000003000000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Formulas that involve array functions (such as MMULT) may need to be entered by pressing [Ctrl]+[Shift]+[Enter] after typing the formula in the cell, instead of just [Enter].</t>
        </r>
      </text>
    </comment>
  </commentList>
</comments>
</file>

<file path=xl/sharedStrings.xml><?xml version="1.0" encoding="utf-8"?>
<sst xmlns="http://schemas.openxmlformats.org/spreadsheetml/2006/main" count="224" uniqueCount="117">
  <si>
    <t>Project Selection</t>
  </si>
  <si>
    <t>Project</t>
  </si>
  <si>
    <t>Select?</t>
  </si>
  <si>
    <t>Estimated</t>
  </si>
  <si>
    <t>Capital required in each year</t>
  </si>
  <si>
    <t>ID</t>
  </si>
  <si>
    <t>1=Y; 0=N</t>
  </si>
  <si>
    <t>NPV</t>
  </si>
  <si>
    <t>Year 1</t>
  </si>
  <si>
    <t>Year 2</t>
  </si>
  <si>
    <t>Year 3</t>
  </si>
  <si>
    <t>Year 4</t>
  </si>
  <si>
    <t>Year 5</t>
  </si>
  <si>
    <t>Annual budget:</t>
  </si>
  <si>
    <t>Total NPV:</t>
  </si>
  <si>
    <t>Funds used:</t>
  </si>
  <si>
    <t>Part b)</t>
  </si>
  <si>
    <r>
      <t xml:space="preserve">Using the </t>
    </r>
    <r>
      <rPr>
        <i/>
        <sz val="11"/>
        <color theme="1"/>
        <rFont val="Calibri"/>
        <family val="2"/>
        <scheme val="minor"/>
      </rPr>
      <t>Data &gt; Sort</t>
    </r>
    <r>
      <rPr>
        <sz val="11"/>
        <color theme="1"/>
        <rFont val="Calibri"/>
        <family val="2"/>
        <scheme val="minor"/>
      </rPr>
      <t xml:space="preserve"> menu, we can order the projects by decreasing NPV,</t>
    </r>
  </si>
  <si>
    <t>and select projects with highest NPV until the budget is depleted, as shown below.</t>
  </si>
  <si>
    <t>This leads to suboptimal solutions, hence the interest of optimization.</t>
  </si>
  <si>
    <t>Either 8 or 9:</t>
  </si>
  <si>
    <t>Budgeted:</t>
  </si>
  <si>
    <t>Carry-over from previous:</t>
  </si>
  <si>
    <t>Total available w/ carry-over:</t>
  </si>
  <si>
    <t>&lt;-- Number of projects selected</t>
  </si>
  <si>
    <t>Part a)</t>
  </si>
  <si>
    <t>Mean-Variance Portfolio Optimization</t>
  </si>
  <si>
    <t>Monthly returns of 10 securities over 24 months - Adjusted for dividends and stock splits.</t>
  </si>
  <si>
    <t>Securities Returns</t>
  </si>
  <si>
    <t>Portfolio</t>
  </si>
  <si>
    <t>APPLE</t>
  </si>
  <si>
    <t>SUN</t>
  </si>
  <si>
    <t>INTEL</t>
  </si>
  <si>
    <t>IBM</t>
  </si>
  <si>
    <t>MSFT</t>
  </si>
  <si>
    <t>MERCK</t>
  </si>
  <si>
    <t>J&amp;J</t>
  </si>
  <si>
    <t>FORD</t>
  </si>
  <si>
    <t>P&amp;G</t>
  </si>
  <si>
    <t>GM</t>
  </si>
  <si>
    <t>Returns</t>
  </si>
  <si>
    <t>Mean return</t>
  </si>
  <si>
    <t>Portfolio E[Return]=</t>
  </si>
  <si>
    <t>&gt;=</t>
  </si>
  <si>
    <t>required return</t>
  </si>
  <si>
    <t>Variance</t>
  </si>
  <si>
    <t>Portfolio Variance=</t>
  </si>
  <si>
    <t>Portfolio weights:</t>
  </si>
  <si>
    <t>Sum of weights=</t>
  </si>
  <si>
    <t>=</t>
  </si>
  <si>
    <t>EXPECTED RETURNS OF STOCKS:</t>
  </si>
  <si>
    <t>Mean Return</t>
  </si>
  <si>
    <t>Sum</t>
  </si>
  <si>
    <t>Portfolio weights</t>
  </si>
  <si>
    <t>Portfolio Return</t>
  </si>
  <si>
    <t>Portfolio Variance</t>
  </si>
  <si>
    <t>Portfolio Std Dev</t>
  </si>
  <si>
    <t>Scenario Summary</t>
  </si>
  <si>
    <t>Current Values:</t>
  </si>
  <si>
    <t>Changing Cells:</t>
  </si>
  <si>
    <t>$B$1</t>
  </si>
  <si>
    <t>$C$1</t>
  </si>
  <si>
    <t>$D$1</t>
  </si>
  <si>
    <t>$E$1</t>
  </si>
  <si>
    <t>$F$1</t>
  </si>
  <si>
    <t>$G$1</t>
  </si>
  <si>
    <t>$H$1</t>
  </si>
  <si>
    <t>$I$1</t>
  </si>
  <si>
    <t>$J$1</t>
  </si>
  <si>
    <t>$K$1</t>
  </si>
  <si>
    <t>Result Cells:</t>
  </si>
  <si>
    <t>$N$3</t>
  </si>
  <si>
    <t>$N$4</t>
  </si>
  <si>
    <t>Notes:  Current Values column represents values of changing cells at</t>
  </si>
  <si>
    <t>time Scenario Summary Report was created.  Changing cells for each</t>
  </si>
  <si>
    <t>scenario are highlighted in gray.</t>
  </si>
  <si>
    <t>VARIANCE-COVARIANCE (VCV) MATRIX OF STOCKS:</t>
  </si>
  <si>
    <t>DATA</t>
  </si>
  <si>
    <t>Mean-Variance Portfolio Formulation using the Covariance Matrix and Matrix Formulas</t>
  </si>
  <si>
    <t>Part d)</t>
  </si>
  <si>
    <t>Optimal portfolios</t>
  </si>
  <si>
    <t>Risk
(Std Dev)</t>
  </si>
  <si>
    <t>Return</t>
  </si>
  <si>
    <t>Individual Stocks</t>
  </si>
  <si>
    <t>Name</t>
  </si>
  <si>
    <t>Volatility</t>
  </si>
  <si>
    <t xml:space="preserve"> we obtain a more diversified solution with weights as follows:</t>
  </si>
  <si>
    <t>Weights &lt;= 0.30</t>
  </si>
  <si>
    <t>NOTE: If we require the additional constraint that the weight of any stock in the portfolio not exceed, say, 0.30 (B33:K33 &lt;= 0.3),</t>
  </si>
  <si>
    <t>That solution includes 8 stocks instead of 5, and has variance only slightly higher at 0.00169 instead of 0.00158.</t>
  </si>
  <si>
    <r>
      <t xml:space="preserve">Product Mix revisited: </t>
    </r>
    <r>
      <rPr>
        <i/>
        <sz val="12"/>
        <color rgb="FFFFFFFF"/>
        <rFont val="Calibri"/>
        <family val="2"/>
        <scheme val="minor"/>
      </rPr>
      <t>Dealing with Increasing Returns</t>
    </r>
  </si>
  <si>
    <t>Color coding:</t>
  </si>
  <si>
    <t>Decision Variable</t>
  </si>
  <si>
    <t>Objective Function</t>
  </si>
  <si>
    <t>per unit</t>
  </si>
  <si>
    <t>How many</t>
  </si>
  <si>
    <t>Production limits</t>
  </si>
  <si>
    <t>Product</t>
  </si>
  <si>
    <t>Sales Price</t>
  </si>
  <si>
    <t>Cost</t>
  </si>
  <si>
    <t>Profit</t>
  </si>
  <si>
    <t>to produce?</t>
  </si>
  <si>
    <t>Min</t>
  </si>
  <si>
    <t>Max</t>
  </si>
  <si>
    <r>
      <t>Labor</t>
    </r>
    <r>
      <rPr>
        <sz val="11"/>
        <rFont val="Calibri"/>
        <family val="2"/>
        <scheme val="minor"/>
      </rPr>
      <t xml:space="preserve"> (hrs)</t>
    </r>
  </si>
  <si>
    <t>Smartphone H</t>
  </si>
  <si>
    <t>Smartphone L</t>
  </si>
  <si>
    <t>TabletPro</t>
  </si>
  <si>
    <t>Tablet</t>
  </si>
  <si>
    <t>Sales revenue</t>
  </si>
  <si>
    <t>Variable Cost</t>
  </si>
  <si>
    <t>Labor used</t>
  </si>
  <si>
    <t>Labor available</t>
  </si>
  <si>
    <t>Total:</t>
  </si>
  <si>
    <t>&lt;=</t>
  </si>
  <si>
    <t>hours</t>
  </si>
  <si>
    <t>New binary decision variable: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</si>
</sst>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0"/>
    <numFmt numFmtId="166" formatCode="0.000000"/>
    <numFmt numFmtId="167" formatCode="0.0%;\ \-0.0%;\ \-"/>
    <numFmt numFmtId="168" formatCode="0.00000"/>
    <numFmt numFmtId="171" formatCode="_(&quot;$&quot;* #,##0_);_(&quot;$&quot;* \(#,##0\);_(&quot;$&quot;* &quot;-&quot;??_);_(@_)"/>
    <numFmt numFmtId="172" formatCode="_(* #,##0_);_(* \(#,##0\);_(* &quot;-&quot;??_);_(@_)"/>
  </numFmts>
  <fonts count="2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2"/>
      <color indexed="9"/>
      <name val="Calibri"/>
      <family val="2"/>
      <scheme val="minor"/>
    </font>
    <font>
      <sz val="10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i/>
      <sz val="12"/>
      <color indexed="9"/>
      <name val="Calibri"/>
      <family val="2"/>
      <scheme val="minor"/>
    </font>
    <font>
      <sz val="11"/>
      <color indexed="9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i/>
      <sz val="11"/>
      <name val="Calibri"/>
      <family val="2"/>
      <scheme val="minor"/>
    </font>
    <font>
      <i/>
      <sz val="12"/>
      <color rgb="FFFFFFFF"/>
      <name val="Calibri"/>
      <family val="2"/>
      <scheme val="minor"/>
    </font>
    <font>
      <sz val="11"/>
      <color indexed="1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9" fillId="0" borderId="0"/>
    <xf numFmtId="0" fontId="12" fillId="0" borderId="0"/>
    <xf numFmtId="44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135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7" fillId="0" borderId="0" xfId="0" applyFont="1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  <xf numFmtId="0" fontId="8" fillId="3" borderId="0" xfId="0" applyFont="1" applyFill="1" applyAlignment="1">
      <alignment horizontal="left"/>
    </xf>
    <xf numFmtId="0" fontId="8" fillId="3" borderId="0" xfId="1" applyFont="1" applyFill="1"/>
    <xf numFmtId="0" fontId="1" fillId="3" borderId="0" xfId="1" applyFont="1" applyFill="1"/>
    <xf numFmtId="0" fontId="1" fillId="0" borderId="0" xfId="1" applyFont="1" applyFill="1"/>
    <xf numFmtId="0" fontId="9" fillId="0" borderId="0" xfId="1"/>
    <xf numFmtId="0" fontId="9" fillId="0" borderId="0" xfId="2" applyFont="1"/>
    <xf numFmtId="164" fontId="10" fillId="0" borderId="0" xfId="3" applyNumberFormat="1" applyFont="1" applyBorder="1" applyAlignment="1">
      <alignment horizontal="left"/>
    </xf>
    <xf numFmtId="164" fontId="2" fillId="0" borderId="0" xfId="3" applyNumberFormat="1" applyFont="1" applyBorder="1" applyAlignment="1">
      <alignment horizontal="right"/>
    </xf>
    <xf numFmtId="164" fontId="10" fillId="0" borderId="0" xfId="3" applyNumberFormat="1" applyFont="1" applyFill="1" applyBorder="1" applyAlignment="1">
      <alignment horizontal="right"/>
    </xf>
    <xf numFmtId="164" fontId="2" fillId="0" borderId="6" xfId="3" applyNumberFormat="1" applyFont="1" applyBorder="1" applyAlignment="1">
      <alignment horizontal="right"/>
    </xf>
    <xf numFmtId="164" fontId="11" fillId="0" borderId="0" xfId="3" applyNumberFormat="1" applyFont="1"/>
    <xf numFmtId="164" fontId="2" fillId="0" borderId="0" xfId="1" applyNumberFormat="1" applyFont="1"/>
    <xf numFmtId="0" fontId="5" fillId="0" borderId="0" xfId="1" applyFont="1"/>
    <xf numFmtId="9" fontId="5" fillId="0" borderId="0" xfId="1" applyNumberFormat="1" applyFont="1"/>
    <xf numFmtId="10" fontId="2" fillId="5" borderId="0" xfId="1" applyNumberFormat="1" applyFont="1" applyFill="1"/>
    <xf numFmtId="0" fontId="9" fillId="5" borderId="0" xfId="1" applyFill="1" applyAlignment="1">
      <alignment horizontal="center"/>
    </xf>
    <xf numFmtId="0" fontId="5" fillId="0" borderId="0" xfId="1" applyFont="1" applyAlignment="1">
      <alignment horizontal="left"/>
    </xf>
    <xf numFmtId="9" fontId="9" fillId="0" borderId="0" xfId="1" applyNumberFormat="1"/>
    <xf numFmtId="9" fontId="9" fillId="0" borderId="0" xfId="1" applyNumberFormat="1" applyAlignment="1">
      <alignment horizontal="center"/>
    </xf>
    <xf numFmtId="0" fontId="7" fillId="0" borderId="0" xfId="1" applyFont="1" applyFill="1"/>
    <xf numFmtId="0" fontId="10" fillId="0" borderId="0" xfId="1" applyFont="1"/>
    <xf numFmtId="164" fontId="2" fillId="0" borderId="0" xfId="3" applyNumberFormat="1" applyFont="1" applyFill="1" applyBorder="1" applyAlignment="1">
      <alignment horizontal="right"/>
    </xf>
    <xf numFmtId="0" fontId="9" fillId="0" borderId="0" xfId="1" applyAlignment="1">
      <alignment horizontal="center"/>
    </xf>
    <xf numFmtId="0" fontId="5" fillId="0" borderId="12" xfId="1" applyFont="1" applyFill="1" applyBorder="1" applyAlignment="1">
      <alignment horizontal="center"/>
    </xf>
    <xf numFmtId="0" fontId="9" fillId="0" borderId="0" xfId="1" applyFill="1" applyBorder="1" applyAlignment="1"/>
    <xf numFmtId="0" fontId="9" fillId="0" borderId="1" xfId="1" applyFill="1" applyBorder="1" applyAlignment="1"/>
    <xf numFmtId="0" fontId="9" fillId="0" borderId="0" xfId="1" applyAlignment="1">
      <alignment horizontal="right"/>
    </xf>
    <xf numFmtId="10" fontId="0" fillId="0" borderId="0" xfId="3" applyNumberFormat="1" applyFont="1"/>
    <xf numFmtId="164" fontId="0" fillId="0" borderId="0" xfId="3" applyNumberFormat="1" applyFont="1"/>
    <xf numFmtId="164" fontId="0" fillId="0" borderId="6" xfId="3" applyNumberFormat="1" applyFont="1" applyBorder="1"/>
    <xf numFmtId="0" fontId="14" fillId="7" borderId="13" xfId="1" applyFont="1" applyFill="1" applyBorder="1" applyAlignment="1">
      <alignment horizontal="left"/>
    </xf>
    <xf numFmtId="0" fontId="15" fillId="7" borderId="13" xfId="1" applyFont="1" applyFill="1" applyBorder="1" applyAlignment="1">
      <alignment horizontal="right"/>
    </xf>
    <xf numFmtId="0" fontId="14" fillId="7" borderId="6" xfId="1" applyFont="1" applyFill="1" applyBorder="1" applyAlignment="1">
      <alignment horizontal="left"/>
    </xf>
    <xf numFmtId="0" fontId="15" fillId="7" borderId="6" xfId="1" applyFont="1" applyFill="1" applyBorder="1" applyAlignment="1">
      <alignment horizontal="right"/>
    </xf>
    <xf numFmtId="0" fontId="17" fillId="8" borderId="14" xfId="1" applyFont="1" applyFill="1" applyBorder="1" applyAlignment="1">
      <alignment horizontal="left"/>
    </xf>
    <xf numFmtId="0" fontId="16" fillId="8" borderId="1" xfId="1" applyFont="1" applyFill="1" applyBorder="1" applyAlignment="1">
      <alignment horizontal="left"/>
    </xf>
    <xf numFmtId="0" fontId="9" fillId="0" borderId="1" xfId="1" applyBorder="1" applyAlignment="1">
      <alignment wrapText="1"/>
    </xf>
    <xf numFmtId="0" fontId="9" fillId="0" borderId="1" xfId="1" applyBorder="1" applyAlignment="1">
      <alignment horizontal="right" wrapText="1"/>
    </xf>
    <xf numFmtId="164" fontId="9" fillId="0" borderId="0" xfId="1" applyNumberFormat="1"/>
    <xf numFmtId="10" fontId="18" fillId="5" borderId="0" xfId="1" applyNumberFormat="1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9" fillId="0" borderId="0" xfId="0" applyFont="1" applyAlignment="1">
      <alignment horizontal="right"/>
    </xf>
    <xf numFmtId="0" fontId="0" fillId="11" borderId="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9" fontId="5" fillId="0" borderId="0" xfId="1" applyNumberFormat="1" applyFont="1" applyAlignment="1">
      <alignment horizontal="right"/>
    </xf>
    <xf numFmtId="0" fontId="5" fillId="0" borderId="0" xfId="1" applyFont="1" applyAlignment="1">
      <alignment horizontal="right"/>
    </xf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67" fontId="2" fillId="11" borderId="0" xfId="1" applyNumberFormat="1" applyFont="1" applyFill="1" applyAlignment="1">
      <alignment horizontal="center"/>
    </xf>
    <xf numFmtId="0" fontId="12" fillId="0" borderId="0" xfId="8"/>
    <xf numFmtId="0" fontId="9" fillId="0" borderId="14" xfId="1" applyBorder="1"/>
    <xf numFmtId="0" fontId="16" fillId="8" borderId="0" xfId="1" applyFont="1" applyFill="1" applyAlignment="1">
      <alignment horizontal="left"/>
    </xf>
    <xf numFmtId="9" fontId="9" fillId="9" borderId="0" xfId="1" applyNumberFormat="1" applyFill="1"/>
    <xf numFmtId="10" fontId="9" fillId="0" borderId="0" xfId="1" applyNumberFormat="1"/>
    <xf numFmtId="10" fontId="9" fillId="0" borderId="1" xfId="1" applyNumberFormat="1" applyBorder="1"/>
    <xf numFmtId="0" fontId="0" fillId="0" borderId="1" xfId="1" applyFont="1" applyBorder="1" applyAlignment="1">
      <alignment wrapText="1"/>
    </xf>
    <xf numFmtId="0" fontId="0" fillId="0" borderId="1" xfId="1" applyFont="1" applyBorder="1" applyAlignment="1">
      <alignment horizontal="right" wrapText="1"/>
    </xf>
    <xf numFmtId="0" fontId="9" fillId="4" borderId="0" xfId="1" applyFill="1"/>
    <xf numFmtId="0" fontId="5" fillId="4" borderId="0" xfId="1" applyFont="1" applyFill="1" applyAlignment="1">
      <alignment horizontal="right"/>
    </xf>
    <xf numFmtId="0" fontId="18" fillId="0" borderId="0" xfId="0" applyFont="1" applyAlignment="1">
      <alignment horizontal="center"/>
    </xf>
    <xf numFmtId="9" fontId="18" fillId="0" borderId="0" xfId="1" applyNumberFormat="1" applyFont="1" applyAlignment="1">
      <alignment horizontal="center"/>
    </xf>
    <xf numFmtId="164" fontId="9" fillId="10" borderId="0" xfId="1" applyNumberFormat="1" applyFill="1" applyAlignment="1">
      <alignment horizontal="center"/>
    </xf>
    <xf numFmtId="164" fontId="9" fillId="10" borderId="0" xfId="1" applyNumberFormat="1" applyFill="1"/>
    <xf numFmtId="168" fontId="9" fillId="12" borderId="0" xfId="1" applyNumberFormat="1" applyFill="1" applyBorder="1" applyAlignment="1"/>
    <xf numFmtId="168" fontId="9" fillId="12" borderId="1" xfId="1" applyNumberFormat="1" applyFill="1" applyBorder="1" applyAlignment="1"/>
    <xf numFmtId="165" fontId="0" fillId="12" borderId="0" xfId="4" applyNumberFormat="1" applyFont="1" applyFill="1" applyAlignment="1">
      <alignment horizontal="center"/>
    </xf>
    <xf numFmtId="166" fontId="1" fillId="6" borderId="0" xfId="3" applyNumberFormat="1" applyFont="1" applyFill="1"/>
    <xf numFmtId="164" fontId="2" fillId="0" borderId="1" xfId="3" applyNumberFormat="1" applyFont="1" applyBorder="1" applyAlignment="1">
      <alignment horizontal="right"/>
    </xf>
    <xf numFmtId="164" fontId="11" fillId="0" borderId="1" xfId="3" applyNumberFormat="1" applyFont="1" applyBorder="1"/>
    <xf numFmtId="164" fontId="10" fillId="0" borderId="1" xfId="3" applyNumberFormat="1" applyFont="1" applyFill="1" applyBorder="1" applyAlignment="1">
      <alignment horizontal="right"/>
    </xf>
    <xf numFmtId="164" fontId="2" fillId="0" borderId="1" xfId="1" applyNumberFormat="1" applyFont="1" applyBorder="1"/>
    <xf numFmtId="168" fontId="1" fillId="6" borderId="0" xfId="4" applyNumberFormat="1" applyFont="1" applyFill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0" fillId="0" borderId="0" xfId="1" applyFont="1" applyAlignment="1">
      <alignment horizontal="center"/>
    </xf>
    <xf numFmtId="0" fontId="20" fillId="3" borderId="0" xfId="6" applyFont="1" applyFill="1"/>
    <xf numFmtId="0" fontId="21" fillId="3" borderId="0" xfId="6" applyFont="1" applyFill="1"/>
    <xf numFmtId="0" fontId="23" fillId="0" borderId="0" xfId="6" applyFont="1" applyAlignment="1">
      <alignment horizontal="right"/>
    </xf>
    <xf numFmtId="0" fontId="11" fillId="13" borderId="15" xfId="6" applyFont="1" applyFill="1" applyBorder="1"/>
    <xf numFmtId="0" fontId="11" fillId="0" borderId="0" xfId="6" applyFont="1"/>
    <xf numFmtId="0" fontId="22" fillId="0" borderId="0" xfId="6" applyFont="1"/>
    <xf numFmtId="0" fontId="21" fillId="0" borderId="0" xfId="6" applyFont="1"/>
    <xf numFmtId="0" fontId="11" fillId="14" borderId="15" xfId="6" applyFont="1" applyFill="1" applyBorder="1"/>
    <xf numFmtId="0" fontId="11" fillId="0" borderId="0" xfId="6" applyFont="1" applyAlignment="1">
      <alignment horizontal="right"/>
    </xf>
    <xf numFmtId="0" fontId="7" fillId="0" borderId="0" xfId="6" applyFont="1" applyAlignment="1">
      <alignment horizontal="center"/>
    </xf>
    <xf numFmtId="0" fontId="11" fillId="0" borderId="0" xfId="6" applyFont="1" applyAlignment="1">
      <alignment horizontal="center"/>
    </xf>
    <xf numFmtId="0" fontId="23" fillId="0" borderId="1" xfId="6" applyFont="1" applyBorder="1"/>
    <xf numFmtId="0" fontId="7" fillId="0" borderId="1" xfId="6" applyFont="1" applyBorder="1" applyAlignment="1">
      <alignment horizontal="right"/>
    </xf>
    <xf numFmtId="0" fontId="7" fillId="0" borderId="1" xfId="6" applyFont="1" applyBorder="1" applyAlignment="1">
      <alignment horizontal="center"/>
    </xf>
    <xf numFmtId="0" fontId="7" fillId="0" borderId="0" xfId="6" applyFont="1"/>
    <xf numFmtId="171" fontId="11" fillId="0" borderId="0" xfId="9" applyNumberFormat="1" applyFont="1"/>
    <xf numFmtId="42" fontId="25" fillId="0" borderId="0" xfId="9" applyNumberFormat="1" applyFont="1"/>
    <xf numFmtId="0" fontId="11" fillId="13" borderId="16" xfId="6" applyFont="1" applyFill="1" applyBorder="1" applyAlignment="1">
      <alignment horizontal="center"/>
    </xf>
    <xf numFmtId="0" fontId="11" fillId="0" borderId="0" xfId="6" applyFont="1" applyAlignment="1">
      <alignment horizontal="center"/>
    </xf>
    <xf numFmtId="0" fontId="11" fillId="13" borderId="15" xfId="6" applyFont="1" applyFill="1" applyBorder="1" applyAlignment="1">
      <alignment horizontal="center"/>
    </xf>
    <xf numFmtId="0" fontId="7" fillId="0" borderId="1" xfId="6" applyFont="1" applyBorder="1"/>
    <xf numFmtId="171" fontId="11" fillId="0" borderId="1" xfId="9" applyNumberFormat="1" applyFont="1" applyBorder="1"/>
    <xf numFmtId="171" fontId="25" fillId="0" borderId="1" xfId="9" applyNumberFormat="1" applyFont="1" applyBorder="1"/>
    <xf numFmtId="0" fontId="11" fillId="13" borderId="17" xfId="6" applyFont="1" applyFill="1" applyBorder="1" applyAlignment="1">
      <alignment horizontal="center"/>
    </xf>
    <xf numFmtId="0" fontId="11" fillId="0" borderId="1" xfId="6" applyFont="1" applyBorder="1"/>
    <xf numFmtId="0" fontId="11" fillId="0" borderId="1" xfId="6" applyFont="1" applyBorder="1" applyAlignment="1">
      <alignment horizontal="center"/>
    </xf>
    <xf numFmtId="171" fontId="25" fillId="0" borderId="0" xfId="9" applyNumberFormat="1" applyFont="1"/>
    <xf numFmtId="171" fontId="11" fillId="0" borderId="0" xfId="9" applyNumberFormat="1" applyFont="1" applyAlignment="1">
      <alignment horizontal="center"/>
    </xf>
    <xf numFmtId="0" fontId="7" fillId="0" borderId="0" xfId="6" applyFont="1" applyAlignment="1">
      <alignment horizontal="left"/>
    </xf>
    <xf numFmtId="171" fontId="11" fillId="14" borderId="0" xfId="9" applyNumberFormat="1" applyFont="1" applyFill="1"/>
    <xf numFmtId="171" fontId="11" fillId="0" borderId="0" xfId="9" applyNumberFormat="1" applyFont="1" applyFill="1"/>
    <xf numFmtId="0" fontId="7" fillId="0" borderId="0" xfId="6" applyFont="1" applyAlignment="1">
      <alignment horizontal="right"/>
    </xf>
    <xf numFmtId="172" fontId="9" fillId="0" borderId="0" xfId="10" applyNumberFormat="1" applyFont="1" applyFill="1"/>
    <xf numFmtId="0" fontId="11" fillId="0" borderId="0" xfId="6" quotePrefix="1" applyFont="1" applyAlignment="1">
      <alignment horizontal="center"/>
    </xf>
    <xf numFmtId="172" fontId="18" fillId="0" borderId="0" xfId="10" applyNumberFormat="1" applyFont="1"/>
    <xf numFmtId="0" fontId="11" fillId="0" borderId="18" xfId="6" applyFont="1" applyBorder="1"/>
  </cellXfs>
  <cellStyles count="11">
    <cellStyle name="Comma 2" xfId="10" xr:uid="{A92D269C-1344-4A5B-B71E-F23031329C77}"/>
    <cellStyle name="Currency 2" xfId="9" xr:uid="{72C3154F-7BF2-4699-97A4-6987850B488F}"/>
    <cellStyle name="Normal" xfId="0" builtinId="0"/>
    <cellStyle name="Normal 2" xfId="1" xr:uid="{00000000-0005-0000-0000-000001000000}"/>
    <cellStyle name="Normal 2 2" xfId="6" xr:uid="{4DA80D34-2D3E-4271-AF9D-6325A958398D}"/>
    <cellStyle name="Normal 3" xfId="5" xr:uid="{00000000-0005-0000-0000-000002000000}"/>
    <cellStyle name="Normal 3 2" xfId="2" xr:uid="{00000000-0005-0000-0000-000003000000}"/>
    <cellStyle name="Normal 3 3" xfId="8" xr:uid="{FE57D555-1676-4371-8ADE-58F17D419097}"/>
    <cellStyle name="Normal 5" xfId="7" xr:uid="{ADA52021-A0DA-468B-AA59-7BA55831B869}"/>
    <cellStyle name="Percent 2" xfId="4" xr:uid="{00000000-0005-0000-0000-000005000000}"/>
    <cellStyle name="Percent 3" xfId="3" xr:uid="{00000000-0005-0000-0000-000006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Efficient</a:t>
            </a:r>
            <a:r>
              <a:rPr lang="en-US" baseline="0"/>
              <a:t> Risk-</a:t>
            </a:r>
            <a:r>
              <a:rPr lang="en-US"/>
              <a:t>Return Frontier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1015892870601291"/>
          <c:y val="0.11836160263096168"/>
          <c:w val="0.84537560018522351"/>
          <c:h val="0.81946535998640935"/>
        </c:manualLayout>
      </c:layout>
      <c:scatterChart>
        <c:scatterStyle val="lineMarker"/>
        <c:varyColors val="0"/>
        <c:ser>
          <c:idx val="1"/>
          <c:order val="1"/>
          <c:tx>
            <c:strRef>
              <c:f>'3.M-V Efficient Frontier'!$C$38</c:f>
              <c:strCache>
                <c:ptCount val="1"/>
                <c:pt idx="0">
                  <c:v>Return</c:v>
                </c:pt>
              </c:strCache>
            </c:strRef>
          </c:tx>
          <c:spPr>
            <a:ln w="28575">
              <a:noFill/>
            </a:ln>
          </c:spPr>
          <c:dLbls>
            <c:dLbl>
              <c:idx val="0"/>
              <c:tx>
                <c:rich>
                  <a:bodyPr/>
                  <a:lstStyle/>
                  <a:p>
                    <a:fld id="{E9198A0F-0CA7-4097-9538-52C0E87085F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0B9-42B8-B39A-5E644F20E810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E918D7EF-7836-44C6-A8E7-E639F179342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0B9-42B8-B39A-5E644F20E810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415BBF43-51F7-4328-A5B1-E5BE556049F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0B9-42B8-B39A-5E644F20E810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547101C1-C4CD-4DAC-8D04-9A95DD27FC7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0B9-42B8-B39A-5E644F20E810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E5EF6407-DB63-447E-A8D9-641E59E2486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0B9-42B8-B39A-5E644F20E810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607AAA3-ABFC-4990-B3F2-DB939C30A67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0B9-42B8-B39A-5E644F20E810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D31D7A2-2775-4A0C-BEF3-9DD3F57971A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0B9-42B8-B39A-5E644F20E810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381DAF56-73FC-403E-BEB6-5981B25A95E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0B9-42B8-B39A-5E644F20E810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B5AD149-FC99-4C69-8062-A14E8675662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0B9-42B8-B39A-5E644F20E810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306C2A3-74BF-4750-BA94-EBCFD94AD6F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0B9-42B8-B39A-5E644F20E81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65000"/>
                    <a:lumOff val="35000"/>
                  </a:sysClr>
                </a:solidFill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'3.M-V Efficient Frontier'!$B$39:$B$48</c:f>
              <c:numCache>
                <c:formatCode>0.0%</c:formatCode>
                <c:ptCount val="10"/>
                <c:pt idx="0">
                  <c:v>0.12767070781177536</c:v>
                </c:pt>
                <c:pt idx="1">
                  <c:v>9.0417180321121615E-2</c:v>
                </c:pt>
                <c:pt idx="2">
                  <c:v>5.1055450159333847E-2</c:v>
                </c:pt>
                <c:pt idx="3">
                  <c:v>9.3153368787677535E-2</c:v>
                </c:pt>
                <c:pt idx="4">
                  <c:v>0.13005188647161711</c:v>
                </c:pt>
                <c:pt idx="5">
                  <c:v>5.4713485234383075E-2</c:v>
                </c:pt>
                <c:pt idx="6">
                  <c:v>6.7245593596604689E-2</c:v>
                </c:pt>
                <c:pt idx="7">
                  <c:v>7.3967324062676851E-2</c:v>
                </c:pt>
                <c:pt idx="8">
                  <c:v>5.5370155793569582E-2</c:v>
                </c:pt>
                <c:pt idx="9">
                  <c:v>0.11373684799348474</c:v>
                </c:pt>
              </c:numCache>
            </c:numRef>
          </c:xVal>
          <c:yVal>
            <c:numRef>
              <c:f>'3.M-V Efficient Frontier'!$C$39:$C$48</c:f>
              <c:numCache>
                <c:formatCode>0.0%</c:formatCode>
                <c:ptCount val="10"/>
                <c:pt idx="0">
                  <c:v>3.1707916666666662E-2</c:v>
                </c:pt>
                <c:pt idx="1">
                  <c:v>4.9723333333333342E-2</c:v>
                </c:pt>
                <c:pt idx="2">
                  <c:v>9.5708333333333357E-3</c:v>
                </c:pt>
                <c:pt idx="3">
                  <c:v>3.9235416666666668E-2</c:v>
                </c:pt>
                <c:pt idx="4">
                  <c:v>-2.7604583333333339E-2</c:v>
                </c:pt>
                <c:pt idx="5">
                  <c:v>2.9115416666666668E-2</c:v>
                </c:pt>
                <c:pt idx="6">
                  <c:v>2.0357916666666667E-2</c:v>
                </c:pt>
                <c:pt idx="7">
                  <c:v>2.2890416666666667E-2</c:v>
                </c:pt>
                <c:pt idx="8">
                  <c:v>2.3418750000000002E-2</c:v>
                </c:pt>
                <c:pt idx="9">
                  <c:v>4.4597916666666661E-2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'3.M-V Efficient Frontier'!$A$39:$A$48</c15:f>
                <c15:dlblRangeCache>
                  <c:ptCount val="10"/>
                  <c:pt idx="0">
                    <c:v>SUN</c:v>
                  </c:pt>
                  <c:pt idx="1">
                    <c:v>MSFT</c:v>
                  </c:pt>
                  <c:pt idx="2">
                    <c:v>GM</c:v>
                  </c:pt>
                  <c:pt idx="3">
                    <c:v>IBM</c:v>
                  </c:pt>
                  <c:pt idx="4">
                    <c:v>APPLE</c:v>
                  </c:pt>
                  <c:pt idx="5">
                    <c:v>P&amp;G</c:v>
                  </c:pt>
                  <c:pt idx="6">
                    <c:v>J&amp;J</c:v>
                  </c:pt>
                  <c:pt idx="7">
                    <c:v>MERCK</c:v>
                  </c:pt>
                  <c:pt idx="8">
                    <c:v>FORD</c:v>
                  </c:pt>
                  <c:pt idx="9">
                    <c:v>INTEL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A-C0B9-42B8-B39A-5E644F20E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03216"/>
        <c:axId val="388303608"/>
      </c:scatterChart>
      <c:scatterChart>
        <c:scatterStyle val="smoothMarker"/>
        <c:varyColors val="0"/>
        <c:ser>
          <c:idx val="0"/>
          <c:order val="0"/>
          <c:tx>
            <c:strRef>
              <c:f>'3.M-V Efficient Frontier'!$B$23</c:f>
              <c:strCache>
                <c:ptCount val="1"/>
                <c:pt idx="0">
                  <c:v>Return</c:v>
                </c:pt>
              </c:strCache>
            </c:strRef>
          </c:tx>
          <c:marker>
            <c:symbol val="none"/>
          </c:marker>
          <c:xVal>
            <c:numRef>
              <c:f>'3.M-V Efficient Frontier'!$A$24:$A$35</c:f>
              <c:numCache>
                <c:formatCode>0.00%</c:formatCode>
                <c:ptCount val="12"/>
                <c:pt idx="0">
                  <c:v>3.5540632352607099E-2</c:v>
                </c:pt>
                <c:pt idx="1">
                  <c:v>3.5698193860064002E-2</c:v>
                </c:pt>
                <c:pt idx="2">
                  <c:v>3.6454451199720198E-2</c:v>
                </c:pt>
                <c:pt idx="3">
                  <c:v>3.7720383453778997E-2</c:v>
                </c:pt>
                <c:pt idx="4">
                  <c:v>3.9036706026216603E-2</c:v>
                </c:pt>
                <c:pt idx="5">
                  <c:v>4.0589994663209401E-2</c:v>
                </c:pt>
                <c:pt idx="6">
                  <c:v>4.2748504795386701E-2</c:v>
                </c:pt>
                <c:pt idx="7">
                  <c:v>5.0900975747761798E-2</c:v>
                </c:pt>
                <c:pt idx="8">
                  <c:v>6.2556195807516896E-2</c:v>
                </c:pt>
                <c:pt idx="9">
                  <c:v>7.61192516857402E-2</c:v>
                </c:pt>
                <c:pt idx="10">
                  <c:v>8.3409627569467001E-2</c:v>
                </c:pt>
                <c:pt idx="11">
                  <c:v>8.7969797834563199E-2</c:v>
                </c:pt>
              </c:numCache>
            </c:numRef>
          </c:xVal>
          <c:yVal>
            <c:numRef>
              <c:f>'3.M-V Efficient Frontier'!$B$24:$B$35</c:f>
              <c:numCache>
                <c:formatCode>0.00%</c:formatCode>
                <c:ptCount val="12"/>
                <c:pt idx="0">
                  <c:v>1.5741574978804799E-2</c:v>
                </c:pt>
                <c:pt idx="1">
                  <c:v>1.7499999985973999E-2</c:v>
                </c:pt>
                <c:pt idx="2">
                  <c:v>1.99999995802615E-2</c:v>
                </c:pt>
                <c:pt idx="3">
                  <c:v>2.2499999845209499E-2</c:v>
                </c:pt>
                <c:pt idx="4">
                  <c:v>2.5000000026154101E-2</c:v>
                </c:pt>
                <c:pt idx="5">
                  <c:v>2.7499999522390899E-2</c:v>
                </c:pt>
                <c:pt idx="6">
                  <c:v>2.99999996793501E-2</c:v>
                </c:pt>
                <c:pt idx="7">
                  <c:v>3.5000000232546298E-2</c:v>
                </c:pt>
                <c:pt idx="8">
                  <c:v>3.9999999889438101E-2</c:v>
                </c:pt>
                <c:pt idx="9">
                  <c:v>4.5000000194871201E-2</c:v>
                </c:pt>
                <c:pt idx="10">
                  <c:v>4.7500000040196201E-2</c:v>
                </c:pt>
                <c:pt idx="11">
                  <c:v>4.8999999949584802E-2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C0B9-42B8-B39A-5E644F20E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8303216"/>
        <c:axId val="388303608"/>
      </c:scatterChart>
      <c:valAx>
        <c:axId val="3883032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Risk:</a:t>
                </a:r>
                <a:r>
                  <a:rPr lang="en-US" sz="1400" baseline="0"/>
                  <a:t> </a:t>
                </a:r>
                <a:r>
                  <a:rPr lang="en-US" sz="1400"/>
                  <a:t>Standard Deviation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388303608"/>
        <c:crosses val="autoZero"/>
        <c:crossBetween val="midCat"/>
      </c:valAx>
      <c:valAx>
        <c:axId val="3883036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Mean Return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388303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4.xml.rels><?xml version="1.0" encoding="UTF-8" standalone="yes"?>
<Relationships xmlns="http://schemas.openxmlformats.org/package/2006/relationships"><Relationship Id="rId18" Type="http://schemas.openxmlformats.org/officeDocument/2006/relationships/image" Target="../media/image5.png"/><Relationship Id="rId26" Type="http://schemas.openxmlformats.org/officeDocument/2006/relationships/image" Target="../media/image9.png"/><Relationship Id="rId39" Type="http://schemas.openxmlformats.org/officeDocument/2006/relationships/customXml" Target="../ink/ink16.xml"/><Relationship Id="rId21" Type="http://schemas.openxmlformats.org/officeDocument/2006/relationships/customXml" Target="../ink/ink7.xml"/><Relationship Id="rId34" Type="http://schemas.openxmlformats.org/officeDocument/2006/relationships/image" Target="../media/image13.png"/><Relationship Id="rId42" Type="http://schemas.openxmlformats.org/officeDocument/2006/relationships/image" Target="../media/image18.png"/><Relationship Id="rId47" Type="http://schemas.openxmlformats.org/officeDocument/2006/relationships/customXml" Target="../ink/ink20.xml"/><Relationship Id="rId50" Type="http://schemas.openxmlformats.org/officeDocument/2006/relationships/image" Target="../media/image22.png"/><Relationship Id="rId55" Type="http://schemas.openxmlformats.org/officeDocument/2006/relationships/customXml" Target="../ink/ink24.xml"/><Relationship Id="rId63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29" Type="http://schemas.openxmlformats.org/officeDocument/2006/relationships/customXml" Target="../ink/ink11.xml"/><Relationship Id="rId24" Type="http://schemas.openxmlformats.org/officeDocument/2006/relationships/image" Target="../media/image8.png"/><Relationship Id="rId32" Type="http://schemas.openxmlformats.org/officeDocument/2006/relationships/image" Target="../media/image12.png"/><Relationship Id="rId37" Type="http://schemas.openxmlformats.org/officeDocument/2006/relationships/customXml" Target="../ink/ink15.xml"/><Relationship Id="rId40" Type="http://schemas.openxmlformats.org/officeDocument/2006/relationships/image" Target="../media/image17.png"/><Relationship Id="rId45" Type="http://schemas.openxmlformats.org/officeDocument/2006/relationships/customXml" Target="../ink/ink19.xml"/><Relationship Id="rId53" Type="http://schemas.openxmlformats.org/officeDocument/2006/relationships/customXml" Target="../ink/ink23.xml"/><Relationship Id="rId58" Type="http://schemas.openxmlformats.org/officeDocument/2006/relationships/image" Target="../media/image26.png"/><Relationship Id="rId66" Type="http://schemas.openxmlformats.org/officeDocument/2006/relationships/image" Target="../media/image30.png"/><Relationship Id="rId5" Type="http://schemas.openxmlformats.org/officeDocument/2006/relationships/customXml" Target="../ink/ink3.xml"/><Relationship Id="rId61" Type="http://schemas.openxmlformats.org/officeDocument/2006/relationships/customXml" Target="../ink/ink27.xml"/><Relationship Id="rId19" Type="http://schemas.openxmlformats.org/officeDocument/2006/relationships/customXml" Target="../ink/ink6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22" Type="http://schemas.openxmlformats.org/officeDocument/2006/relationships/image" Target="../media/image7.png"/><Relationship Id="rId27" Type="http://schemas.openxmlformats.org/officeDocument/2006/relationships/customXml" Target="../ink/ink10.xml"/><Relationship Id="rId30" Type="http://schemas.openxmlformats.org/officeDocument/2006/relationships/image" Target="../media/image11.png"/><Relationship Id="rId35" Type="http://schemas.openxmlformats.org/officeDocument/2006/relationships/customXml" Target="../ink/ink14.xml"/><Relationship Id="rId43" Type="http://schemas.openxmlformats.org/officeDocument/2006/relationships/customXml" Target="../ink/ink18.xml"/><Relationship Id="rId48" Type="http://schemas.openxmlformats.org/officeDocument/2006/relationships/image" Target="../media/image21.png"/><Relationship Id="rId56" Type="http://schemas.openxmlformats.org/officeDocument/2006/relationships/image" Target="../media/image25.png"/><Relationship Id="rId64" Type="http://schemas.openxmlformats.org/officeDocument/2006/relationships/image" Target="../media/image29.png"/><Relationship Id="rId8" Type="http://schemas.openxmlformats.org/officeDocument/2006/relationships/image" Target="../media/image4.png"/><Relationship Id="rId51" Type="http://schemas.openxmlformats.org/officeDocument/2006/relationships/customXml" Target="../ink/ink22.xml"/><Relationship Id="rId3" Type="http://schemas.openxmlformats.org/officeDocument/2006/relationships/customXml" Target="../ink/ink2.xml"/><Relationship Id="rId25" Type="http://schemas.openxmlformats.org/officeDocument/2006/relationships/customXml" Target="../ink/ink9.xml"/><Relationship Id="rId33" Type="http://schemas.openxmlformats.org/officeDocument/2006/relationships/customXml" Target="../ink/ink13.xml"/><Relationship Id="rId38" Type="http://schemas.openxmlformats.org/officeDocument/2006/relationships/image" Target="../media/image15.png"/><Relationship Id="rId46" Type="http://schemas.openxmlformats.org/officeDocument/2006/relationships/image" Target="../media/image20.png"/><Relationship Id="rId59" Type="http://schemas.openxmlformats.org/officeDocument/2006/relationships/customXml" Target="../ink/ink26.xml"/><Relationship Id="rId20" Type="http://schemas.openxmlformats.org/officeDocument/2006/relationships/image" Target="../media/image6.png"/><Relationship Id="rId41" Type="http://schemas.openxmlformats.org/officeDocument/2006/relationships/customXml" Target="../ink/ink17.xml"/><Relationship Id="rId54" Type="http://schemas.openxmlformats.org/officeDocument/2006/relationships/image" Target="../media/image24.png"/><Relationship Id="rId62" Type="http://schemas.openxmlformats.org/officeDocument/2006/relationships/image" Target="../media/image28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23" Type="http://schemas.openxmlformats.org/officeDocument/2006/relationships/customXml" Target="../ink/ink8.xml"/><Relationship Id="rId28" Type="http://schemas.openxmlformats.org/officeDocument/2006/relationships/image" Target="../media/image10.png"/><Relationship Id="rId36" Type="http://schemas.openxmlformats.org/officeDocument/2006/relationships/image" Target="../media/image14.png"/><Relationship Id="rId49" Type="http://schemas.openxmlformats.org/officeDocument/2006/relationships/customXml" Target="../ink/ink21.xml"/><Relationship Id="rId57" Type="http://schemas.openxmlformats.org/officeDocument/2006/relationships/customXml" Target="../ink/ink25.xml"/><Relationship Id="rId31" Type="http://schemas.openxmlformats.org/officeDocument/2006/relationships/customXml" Target="../ink/ink12.xml"/><Relationship Id="rId44" Type="http://schemas.openxmlformats.org/officeDocument/2006/relationships/image" Target="../media/image19.png"/><Relationship Id="rId52" Type="http://schemas.openxmlformats.org/officeDocument/2006/relationships/image" Target="../media/image23.png"/><Relationship Id="rId60" Type="http://schemas.openxmlformats.org/officeDocument/2006/relationships/image" Target="../media/image27.png"/><Relationship Id="rId65" Type="http://schemas.openxmlformats.org/officeDocument/2006/relationships/customXml" Target="../ink/ink29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4</xdr:row>
      <xdr:rowOff>95250</xdr:rowOff>
    </xdr:from>
    <xdr:to>
      <xdr:col>13</xdr:col>
      <xdr:colOff>114300</xdr:colOff>
      <xdr:row>16</xdr:row>
      <xdr:rowOff>66675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11B8452D-F1CE-414A-920E-15A97E10F79C}"/>
            </a:ext>
          </a:extLst>
        </xdr:cNvPr>
        <xdr:cNvSpPr txBox="1">
          <a:spLocks noChangeArrowheads="1"/>
        </xdr:cNvSpPr>
      </xdr:nvSpPr>
      <xdr:spPr bwMode="auto">
        <a:xfrm>
          <a:off x="6767513" y="828675"/>
          <a:ext cx="2505075" cy="2143125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  <a:effectLst>
          <a:outerShdw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strike="noStrike">
              <a:solidFill>
                <a:srgbClr val="000000"/>
              </a:solidFill>
              <a:latin typeface="+mn-lt"/>
              <a:cs typeface="Arial"/>
            </a:rPr>
            <a:t>Solver settings:</a:t>
          </a: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Maximize:      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C27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By Changing: 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B5:B24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Subject To:     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E27:I27 &lt;= E26:I26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                         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B5:B24 = binary</a:t>
          </a:r>
        </a:p>
        <a:p>
          <a:pPr algn="l" rtl="0">
            <a:defRPr sz="1000"/>
          </a:pP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Solving Method: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Simplex LP</a:t>
          </a:r>
          <a:b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</a:br>
          <a:endParaRPr lang="en-US" sz="1000" b="0" i="0" strike="noStrike">
            <a:solidFill>
              <a:srgbClr val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The solution that maximizes overall NPV recommends selecting Projects # 8, 9, 10, 14.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400050</xdr:colOff>
      <xdr:row>4</xdr:row>
      <xdr:rowOff>119063</xdr:rowOff>
    </xdr:from>
    <xdr:to>
      <xdr:col>13</xdr:col>
      <xdr:colOff>619125</xdr:colOff>
      <xdr:row>18</xdr:row>
      <xdr:rowOff>4763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5989B8D6-112B-4ADA-8BDF-E91014B07DDB}"/>
            </a:ext>
          </a:extLst>
        </xdr:cNvPr>
        <xdr:cNvSpPr txBox="1">
          <a:spLocks noChangeArrowheads="1"/>
        </xdr:cNvSpPr>
      </xdr:nvSpPr>
      <xdr:spPr bwMode="auto">
        <a:xfrm>
          <a:off x="6229350" y="842963"/>
          <a:ext cx="2809875" cy="2419350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  <a:effectLst>
          <a:outerShdw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strike="noStrike">
              <a:solidFill>
                <a:srgbClr val="000000"/>
              </a:solidFill>
              <a:latin typeface="+mn-lt"/>
              <a:cs typeface="Arial"/>
            </a:rPr>
            <a:t>Solver settings:</a:t>
          </a: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Maximize:      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C27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By Changing: 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B5:B24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Subject To:     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E27:I27 &lt;= E29:I29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                         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B5:B24 = binary</a:t>
          </a:r>
        </a:p>
        <a:p>
          <a:pPr algn="l" rtl="0">
            <a:defRPr sz="1000"/>
          </a:pP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Solving Method: 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Simplex LP</a:t>
          </a:r>
          <a:b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</a:br>
          <a:endParaRPr lang="en-US" sz="1000" b="0" i="0" strike="noStrike">
            <a:solidFill>
              <a:srgbClr val="000000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Remark:</a:t>
          </a:r>
          <a:r>
            <a:rPr lang="en-US" sz="1000" b="0" i="0" strike="noStrike" baseline="0">
              <a:solidFill>
                <a:srgbClr val="000000"/>
              </a:solidFill>
              <a:latin typeface="+mn-lt"/>
              <a:cs typeface="Arial"/>
            </a:rPr>
            <a:t> we now require that the funds used in any year not exceed the total available with carry-over from previous year(s).</a:t>
          </a:r>
          <a:endParaRPr lang="en-US" sz="1000" b="0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000" b="0" i="0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209550</xdr:colOff>
      <xdr:row>5</xdr:row>
      <xdr:rowOff>33339</xdr:rowOff>
    </xdr:from>
    <xdr:to>
      <xdr:col>12</xdr:col>
      <xdr:colOff>438150</xdr:colOff>
      <xdr:row>15</xdr:row>
      <xdr:rowOff>52389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BFC1940C-6873-42A5-9C44-5D163AE6C12D}"/>
            </a:ext>
          </a:extLst>
        </xdr:cNvPr>
        <xdr:cNvSpPr txBox="1">
          <a:spLocks noChangeArrowheads="1"/>
        </xdr:cNvSpPr>
      </xdr:nvSpPr>
      <xdr:spPr bwMode="auto">
        <a:xfrm>
          <a:off x="6038850" y="938214"/>
          <a:ext cx="2171700" cy="1828800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  <a:effectLst>
          <a:outerShdw dist="107763" dir="2700000" algn="ctr" rotWithShape="0">
            <a:srgbClr val="00000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strike="noStrike">
              <a:solidFill>
                <a:srgbClr val="000000"/>
              </a:solidFill>
              <a:latin typeface="+mn-lt"/>
              <a:cs typeface="Arial"/>
            </a:rPr>
            <a:t>Solver settings:</a:t>
          </a: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Maximize: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C27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By Changing: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B5:B24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Subject to: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E27:I27 &lt;= E29:I29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B5:B24 = binary</a:t>
          </a: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B30 &lt;=</a:t>
          </a:r>
          <a:r>
            <a:rPr lang="en-US" sz="1000" b="0" i="0" strike="noStrike" baseline="0">
              <a:solidFill>
                <a:srgbClr val="000000"/>
              </a:solidFill>
              <a:latin typeface="+mn-lt"/>
              <a:cs typeface="Arial"/>
            </a:rPr>
            <a:t> 1 </a:t>
          </a:r>
          <a:endParaRPr lang="en-US" sz="1000" b="0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000" b="1" i="0" strike="noStrike">
            <a:solidFill>
              <a:srgbClr val="000000"/>
            </a:solidFill>
            <a:latin typeface="+mn-lt"/>
            <a:cs typeface="Arial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strike="noStrike">
              <a:solidFill>
                <a:srgbClr val="000000"/>
              </a:solidFill>
              <a:latin typeface="+mn-lt"/>
              <a:cs typeface="Arial"/>
            </a:rPr>
            <a:t>Solving Method:	</a:t>
          </a:r>
          <a: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  <a:t>Simplex LP</a:t>
          </a:r>
          <a:br>
            <a:rPr lang="en-US" sz="1000" b="0" i="0" strike="noStrike">
              <a:solidFill>
                <a:srgbClr val="000000"/>
              </a:solidFill>
              <a:latin typeface="+mn-lt"/>
              <a:cs typeface="Arial"/>
            </a:rPr>
          </a:br>
          <a:endParaRPr lang="en-US" sz="1000" b="0" i="0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92806</xdr:colOff>
      <xdr:row>14</xdr:row>
      <xdr:rowOff>123291</xdr:rowOff>
    </xdr:from>
    <xdr:to>
      <xdr:col>2</xdr:col>
      <xdr:colOff>472587</xdr:colOff>
      <xdr:row>25</xdr:row>
      <xdr:rowOff>179509</xdr:rowOff>
    </xdr:to>
    <xdr:sp macro="" textlink="">
      <xdr:nvSpPr>
        <xdr:cNvPr id="2" name="Text Box 5">
          <a:extLst>
            <a:ext uri="{FF2B5EF4-FFF2-40B4-BE49-F238E27FC236}">
              <a16:creationId xmlns:a16="http://schemas.microsoft.com/office/drawing/2014/main" id="{DD43784F-8C4C-4964-A169-CCBDA4191B7B}"/>
            </a:ext>
          </a:extLst>
        </xdr:cNvPr>
        <xdr:cNvSpPr txBox="1">
          <a:spLocks noChangeArrowheads="1"/>
        </xdr:cNvSpPr>
      </xdr:nvSpPr>
      <xdr:spPr bwMode="auto">
        <a:xfrm>
          <a:off x="92806" y="2695041"/>
          <a:ext cx="2141906" cy="2046943"/>
        </a:xfrm>
        <a:prstGeom prst="rect">
          <a:avLst/>
        </a:prstGeom>
        <a:solidFill>
          <a:srgbClr val="FFFF99"/>
        </a:solidFill>
        <a:ln w="9525">
          <a:noFill/>
          <a:miter lim="800000"/>
          <a:headEnd/>
          <a:tailEnd/>
        </a:ln>
        <a:effectLst>
          <a:outerShdw dist="107763" dir="2700000" algn="ctr" rotWithShape="0">
            <a:srgbClr val="808080">
              <a:alpha val="50000"/>
            </a:srgbClr>
          </a:outerShdw>
        </a:effec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1" strike="noStrike">
              <a:solidFill>
                <a:srgbClr val="000000"/>
              </a:solidFill>
              <a:latin typeface="+mn-lt"/>
              <a:cs typeface="Arial"/>
            </a:rPr>
            <a:t>Solver settings:</a:t>
          </a: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+mn-lt"/>
              <a:cs typeface="Arial"/>
            </a:rPr>
            <a:t>Maximize:</a:t>
          </a: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       	D12  </a:t>
          </a:r>
          <a:r>
            <a:rPr lang="en-US" sz="1100" b="0" i="0" strike="noStrike">
              <a:solidFill>
                <a:srgbClr val="333399"/>
              </a:solidFill>
              <a:latin typeface="+mn-lt"/>
              <a:cs typeface="Arial"/>
            </a:rPr>
            <a:t>(Total_Profit)</a:t>
          </a:r>
          <a:endParaRPr lang="en-US" sz="1100" b="0" i="0" strike="noStrike">
            <a:solidFill>
              <a:srgbClr val="000000"/>
            </a:solidFill>
            <a:latin typeface="+mn-lt"/>
            <a:cs typeface="Arial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 strike="noStrike">
              <a:solidFill>
                <a:srgbClr val="000000"/>
              </a:solidFill>
              <a:latin typeface="+mn-lt"/>
              <a:cs typeface="Arial"/>
            </a:rPr>
            <a:t>By Changing:</a:t>
          </a: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  	E6:E9, E14</a:t>
          </a:r>
        </a:p>
        <a:p>
          <a:pPr algn="l" rtl="0">
            <a:defRPr sz="1000"/>
          </a:pPr>
          <a:r>
            <a:rPr lang="en-US" sz="1100" b="1" i="0" strike="noStrike">
              <a:solidFill>
                <a:srgbClr val="000000"/>
              </a:solidFill>
              <a:latin typeface="+mn-lt"/>
              <a:cs typeface="Arial"/>
            </a:rPr>
            <a:t>Subject To:</a:t>
          </a: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     	E6:E9 &gt;= F6:F9</a:t>
          </a: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                         	E6:E9 &lt;= G6:G9</a:t>
          </a: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                         	H12 &lt;= J12</a:t>
          </a: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	E14 = binary</a:t>
          </a:r>
        </a:p>
        <a:p>
          <a:pPr algn="l" rtl="0">
            <a:defRPr sz="1000"/>
          </a:pPr>
          <a:r>
            <a:rPr lang="en-US" sz="1100" b="0" i="0" strike="noStrike">
              <a:solidFill>
                <a:srgbClr val="000000"/>
              </a:solidFill>
              <a:latin typeface="+mn-lt"/>
              <a:cs typeface="Arial"/>
            </a:rPr>
            <a:t>	E7 &gt;= J7</a:t>
          </a:r>
        </a:p>
        <a:p>
          <a:pPr algn="l" rtl="0">
            <a:defRPr sz="1000"/>
          </a:pPr>
          <a:endParaRPr lang="en-US" sz="1100" b="0" i="0" strike="noStrike">
            <a:solidFill>
              <a:srgbClr val="000000"/>
            </a:solidFill>
            <a:latin typeface="+mn-lt"/>
            <a:cs typeface="Arial"/>
          </a:endParaRPr>
        </a:p>
        <a:p>
          <a:pPr rtl="0"/>
          <a:r>
            <a:rPr lang="en-US" sz="1100" b="1" i="0">
              <a:effectLst/>
              <a:latin typeface="+mn-lt"/>
              <a:ea typeface="+mn-ea"/>
              <a:cs typeface="+mn-cs"/>
            </a:rPr>
            <a:t>Solving Method: </a:t>
          </a:r>
          <a:r>
            <a:rPr lang="en-US" sz="1100" b="0" i="0">
              <a:effectLst/>
              <a:latin typeface="+mn-lt"/>
              <a:ea typeface="+mn-ea"/>
              <a:cs typeface="+mn-cs"/>
            </a:rPr>
            <a:t>Simplex LP</a:t>
          </a:r>
          <a:endParaRPr lang="en-US" sz="1100">
            <a:effectLst/>
            <a:latin typeface="+mn-lt"/>
          </a:endParaRPr>
        </a:p>
      </xdr:txBody>
    </xdr:sp>
    <xdr:clientData/>
  </xdr:twoCellAnchor>
  <xdr:twoCellAnchor editAs="oneCell">
    <xdr:from>
      <xdr:col>3</xdr:col>
      <xdr:colOff>615090</xdr:colOff>
      <xdr:row>15</xdr:row>
      <xdr:rowOff>70325</xdr:rowOff>
    </xdr:from>
    <xdr:to>
      <xdr:col>3</xdr:col>
      <xdr:colOff>853050</xdr:colOff>
      <xdr:row>17</xdr:row>
      <xdr:rowOff>1466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F1B533AE-5097-43CD-9C89-EAF55A5BFFF1}"/>
                </a:ext>
              </a:extLst>
            </xdr14:cNvPr>
            <xdr14:cNvContentPartPr/>
          </xdr14:nvContentPartPr>
          <xdr14:nvPr macro=""/>
          <xdr14:xfrm>
            <a:off x="3263773" y="2799604"/>
            <a:ext cx="237960" cy="2901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49E4BDE-AF72-4CF4-BBBE-AC85D03A5EE6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45773" y="2781604"/>
              <a:ext cx="273600" cy="32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89490</xdr:colOff>
      <xdr:row>1</xdr:row>
      <xdr:rowOff>24780</xdr:rowOff>
    </xdr:from>
    <xdr:to>
      <xdr:col>3</xdr:col>
      <xdr:colOff>236010</xdr:colOff>
      <xdr:row>2</xdr:row>
      <xdr:rowOff>79631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EB52E2B-8428-4404-B8B0-5ED7FD0F7E79}"/>
                </a:ext>
              </a:extLst>
            </xdr14:cNvPr>
            <xdr14:cNvContentPartPr/>
          </xdr14:nvContentPartPr>
          <xdr14:nvPr macro=""/>
          <xdr14:xfrm>
            <a:off x="2738173" y="226271"/>
            <a:ext cx="146520" cy="234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69721283-B5ED-4F83-906E-5E24D194E2C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20173" y="208271"/>
              <a:ext cx="182160" cy="27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121215</xdr:colOff>
      <xdr:row>7</xdr:row>
      <xdr:rowOff>73018</xdr:rowOff>
    </xdr:from>
    <xdr:to>
      <xdr:col>10</xdr:col>
      <xdr:colOff>250815</xdr:colOff>
      <xdr:row>8</xdr:row>
      <xdr:rowOff>140469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993A0B67-DCD1-4552-9C37-4B092EFAFD55}"/>
                </a:ext>
              </a:extLst>
            </xdr14:cNvPr>
            <xdr14:cNvContentPartPr/>
          </xdr14:nvContentPartPr>
          <xdr14:nvPr macro=""/>
          <xdr14:xfrm>
            <a:off x="7338234" y="1373547"/>
            <a:ext cx="129600" cy="246960"/>
          </xdr14:xfrm>
        </xdr:contentPart>
      </mc:Choice>
      <mc:Fallback xmlns="">
        <xdr:pic>
          <xdr:nvPicPr>
            <xdr:cNvPr id="6" name="Ink 5">
              <a:extLst>
                <a:ext uri="{FF2B5EF4-FFF2-40B4-BE49-F238E27FC236}">
                  <a16:creationId xmlns:a16="http://schemas.microsoft.com/office/drawing/2014/main" id="{92E2F3A1-6D16-4F0F-A440-8D9CCF48450B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122158" y="2982124"/>
              <a:ext cx="165240" cy="28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501735</xdr:colOff>
      <xdr:row>7</xdr:row>
      <xdr:rowOff>127627</xdr:rowOff>
    </xdr:from>
    <xdr:to>
      <xdr:col>11</xdr:col>
      <xdr:colOff>138062</xdr:colOff>
      <xdr:row>9</xdr:row>
      <xdr:rowOff>41001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6" name="Ink 5">
              <a:extLst>
                <a:ext uri="{FF2B5EF4-FFF2-40B4-BE49-F238E27FC236}">
                  <a16:creationId xmlns:a16="http://schemas.microsoft.com/office/drawing/2014/main" id="{CB7C543A-A9CB-4155-BD43-EF972D1DDAEF}"/>
                </a:ext>
              </a:extLst>
            </xdr14:cNvPr>
            <xdr14:cNvContentPartPr/>
          </xdr14:nvContentPartPr>
          <xdr14:nvPr macro=""/>
          <xdr14:xfrm>
            <a:off x="7718754" y="1428156"/>
            <a:ext cx="284760" cy="279720"/>
          </xdr14:xfrm>
        </xdr:contentPart>
      </mc:Choice>
      <mc:Fallback xmlns="">
        <xdr:pic>
          <xdr:nvPicPr>
            <xdr:cNvPr id="9" name="Ink 8">
              <a:extLst>
                <a:ext uri="{FF2B5EF4-FFF2-40B4-BE49-F238E27FC236}">
                  <a16:creationId xmlns:a16="http://schemas.microsoft.com/office/drawing/2014/main" id="{0D6C08F7-CF43-4012-8B05-5BFC33B8B56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502678" y="3036733"/>
              <a:ext cx="320400" cy="315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398116</xdr:colOff>
      <xdr:row>1</xdr:row>
      <xdr:rowOff>38269</xdr:rowOff>
    </xdr:from>
    <xdr:to>
      <xdr:col>9</xdr:col>
      <xdr:colOff>100413</xdr:colOff>
      <xdr:row>2</xdr:row>
      <xdr:rowOff>166920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939C8853-D671-4E9A-8417-8634C5832905}"/>
                </a:ext>
              </a:extLst>
            </xdr14:cNvPr>
            <xdr14:cNvContentPartPr/>
          </xdr14:nvContentPartPr>
          <xdr14:nvPr macro=""/>
          <xdr14:xfrm>
            <a:off x="6032520" y="239760"/>
            <a:ext cx="636480" cy="308160"/>
          </xdr14:xfrm>
        </xdr:contentPart>
      </mc:Choice>
      <mc:Fallback xmlns="">
        <xdr:pic>
          <xdr:nvPicPr>
            <xdr:cNvPr id="21" name="Ink 20">
              <a:extLst>
                <a:ext uri="{FF2B5EF4-FFF2-40B4-BE49-F238E27FC236}">
                  <a16:creationId xmlns:a16="http://schemas.microsoft.com/office/drawing/2014/main" id="{731661CC-046E-4515-B253-C909BDB260B0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6014520" y="222120"/>
              <a:ext cx="672120" cy="34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490052</xdr:colOff>
      <xdr:row>2</xdr:row>
      <xdr:rowOff>11782</xdr:rowOff>
    </xdr:from>
    <xdr:to>
      <xdr:col>7</xdr:col>
      <xdr:colOff>317221</xdr:colOff>
      <xdr:row>5</xdr:row>
      <xdr:rowOff>32566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9" name="Ink 8">
              <a:extLst>
                <a:ext uri="{FF2B5EF4-FFF2-40B4-BE49-F238E27FC236}">
                  <a16:creationId xmlns:a16="http://schemas.microsoft.com/office/drawing/2014/main" id="{FE1C407A-BDC1-4C76-A40B-518C73FD964D}"/>
                </a:ext>
              </a:extLst>
            </xdr14:cNvPr>
            <xdr14:cNvContentPartPr/>
          </xdr14:nvContentPartPr>
          <xdr14:nvPr macro=""/>
          <xdr14:xfrm>
            <a:off x="5519985" y="392782"/>
            <a:ext cx="431640" cy="56664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95C01BED-D0A3-4177-A862-C6665943890F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463720" y="424080"/>
              <a:ext cx="449280" cy="58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574054</xdr:colOff>
      <xdr:row>4</xdr:row>
      <xdr:rowOff>87367</xdr:rowOff>
    </xdr:from>
    <xdr:to>
      <xdr:col>9</xdr:col>
      <xdr:colOff>211880</xdr:colOff>
      <xdr:row>6</xdr:row>
      <xdr:rowOff>86294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10" name="Ink 9">
              <a:extLst>
                <a:ext uri="{FF2B5EF4-FFF2-40B4-BE49-F238E27FC236}">
                  <a16:creationId xmlns:a16="http://schemas.microsoft.com/office/drawing/2014/main" id="{52D213C9-235E-4B6A-ABFC-F3EF031A8605}"/>
                </a:ext>
              </a:extLst>
            </xdr14:cNvPr>
            <xdr14:cNvContentPartPr/>
          </xdr14:nvContentPartPr>
          <xdr14:nvPr macro=""/>
          <xdr14:xfrm>
            <a:off x="5603987" y="827386"/>
            <a:ext cx="1176480" cy="372600"/>
          </xdr14:xfrm>
        </xdr:contentPart>
      </mc:Choice>
      <mc:Fallback xmlns="">
        <xdr:pic>
          <xdr:nvPicPr>
            <xdr:cNvPr id="23" name="Ink 22">
              <a:extLst>
                <a:ext uri="{FF2B5EF4-FFF2-40B4-BE49-F238E27FC236}">
                  <a16:creationId xmlns:a16="http://schemas.microsoft.com/office/drawing/2014/main" id="{AC77FF47-5B70-41B1-9AB7-3DEE8A50EEB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540040" y="833040"/>
              <a:ext cx="1194120" cy="390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838277</xdr:colOff>
      <xdr:row>13</xdr:row>
      <xdr:rowOff>93220</xdr:rowOff>
    </xdr:from>
    <xdr:to>
      <xdr:col>4</xdr:col>
      <xdr:colOff>276143</xdr:colOff>
      <xdr:row>15</xdr:row>
      <xdr:rowOff>35521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11" name="Ink 10">
              <a:extLst>
                <a:ext uri="{FF2B5EF4-FFF2-40B4-BE49-F238E27FC236}">
                  <a16:creationId xmlns:a16="http://schemas.microsoft.com/office/drawing/2014/main" id="{9FF3F1B9-32EC-47D8-8338-6F7D9F30A2E1}"/>
                </a:ext>
              </a:extLst>
            </xdr14:cNvPr>
            <xdr14:cNvContentPartPr/>
          </xdr14:nvContentPartPr>
          <xdr14:nvPr macro=""/>
          <xdr14:xfrm>
            <a:off x="3486960" y="2463480"/>
            <a:ext cx="320760" cy="301320"/>
          </xdr14:xfrm>
        </xdr:contentPart>
      </mc:Choice>
      <mc:Fallback xmlns="">
        <xdr:pic>
          <xdr:nvPicPr>
            <xdr:cNvPr id="25" name="Ink 24">
              <a:extLst>
                <a:ext uri="{FF2B5EF4-FFF2-40B4-BE49-F238E27FC236}">
                  <a16:creationId xmlns:a16="http://schemas.microsoft.com/office/drawing/2014/main" id="{98AD9935-AF0A-4AEE-AC76-F6F27728B23D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3478320" y="2454840"/>
              <a:ext cx="338400" cy="31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471797</xdr:colOff>
      <xdr:row>6</xdr:row>
      <xdr:rowOff>87755</xdr:rowOff>
    </xdr:from>
    <xdr:to>
      <xdr:col>4</xdr:col>
      <xdr:colOff>97943</xdr:colOff>
      <xdr:row>8</xdr:row>
      <xdr:rowOff>17689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12" name="Ink 11">
              <a:extLst>
                <a:ext uri="{FF2B5EF4-FFF2-40B4-BE49-F238E27FC236}">
                  <a16:creationId xmlns:a16="http://schemas.microsoft.com/office/drawing/2014/main" id="{CEF05F88-346B-4E17-872D-43FBD3A9C8E9}"/>
                </a:ext>
              </a:extLst>
            </xdr14:cNvPr>
            <xdr14:cNvContentPartPr/>
          </xdr14:nvContentPartPr>
          <xdr14:nvPr macro=""/>
          <xdr14:xfrm>
            <a:off x="3120480" y="1194120"/>
            <a:ext cx="509040" cy="296280"/>
          </xdr14:xfrm>
        </xdr:contentPart>
      </mc:Choice>
      <mc:Fallback xmlns=""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7756DE0B-C860-45E2-893D-A3A3A1E4CD17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3111480" y="1185120"/>
              <a:ext cx="526680" cy="31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415277</xdr:colOff>
      <xdr:row>2</xdr:row>
      <xdr:rowOff>61800</xdr:rowOff>
    </xdr:from>
    <xdr:to>
      <xdr:col>4</xdr:col>
      <xdr:colOff>168503</xdr:colOff>
      <xdr:row>5</xdr:row>
      <xdr:rowOff>100584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13" name="Ink 12">
              <a:extLst>
                <a:ext uri="{FF2B5EF4-FFF2-40B4-BE49-F238E27FC236}">
                  <a16:creationId xmlns:a16="http://schemas.microsoft.com/office/drawing/2014/main" id="{A34E25EC-9F51-4166-8F81-21C13F2A51DE}"/>
                </a:ext>
              </a:extLst>
            </xdr14:cNvPr>
            <xdr14:cNvContentPartPr/>
          </xdr14:nvContentPartPr>
          <xdr14:nvPr macro=""/>
          <xdr14:xfrm>
            <a:off x="3063960" y="442800"/>
            <a:ext cx="636120" cy="584640"/>
          </xdr14:xfrm>
        </xdr:contentPart>
      </mc:Choice>
      <mc:Fallback xmlns=""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93D53561-01CF-4315-911E-0140F98734D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55320" y="434160"/>
              <a:ext cx="653760" cy="60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503235</xdr:colOff>
      <xdr:row>6</xdr:row>
      <xdr:rowOff>115882</xdr:rowOff>
    </xdr:from>
    <xdr:to>
      <xdr:col>9</xdr:col>
      <xdr:colOff>555437</xdr:colOff>
      <xdr:row>8</xdr:row>
      <xdr:rowOff>100741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FB10B310-5759-43E0-A8B0-6A575F5DD23E}"/>
                </a:ext>
              </a:extLst>
            </xdr14:cNvPr>
            <xdr14:cNvContentPartPr/>
          </xdr14:nvContentPartPr>
          <xdr14:nvPr macro=""/>
          <xdr14:xfrm rot="19353658">
            <a:off x="7071822" y="1229574"/>
            <a:ext cx="52202" cy="351205"/>
          </xdr14:xfrm>
        </xdr:contentPart>
      </mc:Choice>
      <mc:Fallback xmlns=""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450A794B-FD30-411E-A6D6-5EAF2760B6F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5185800" y="2458080"/>
              <a:ext cx="78480" cy="426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265653</xdr:colOff>
      <xdr:row>3</xdr:row>
      <xdr:rowOff>145450</xdr:rowOff>
    </xdr:from>
    <xdr:to>
      <xdr:col>9</xdr:col>
      <xdr:colOff>458613</xdr:colOff>
      <xdr:row>5</xdr:row>
      <xdr:rowOff>6264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15" name="Ink 14">
              <a:extLst>
                <a:ext uri="{FF2B5EF4-FFF2-40B4-BE49-F238E27FC236}">
                  <a16:creationId xmlns:a16="http://schemas.microsoft.com/office/drawing/2014/main" id="{7CA199F4-CCA2-45C9-BC8B-4821D678FA4A}"/>
                </a:ext>
              </a:extLst>
            </xdr14:cNvPr>
            <xdr14:cNvContentPartPr/>
          </xdr14:nvContentPartPr>
          <xdr14:nvPr macro=""/>
          <xdr14:xfrm>
            <a:off x="6834240" y="705960"/>
            <a:ext cx="192960" cy="227160"/>
          </xdr14:xfrm>
        </xdr:contentPart>
      </mc:Choice>
      <mc:Fallback xmlns=""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A4AD493A-007D-4E1F-AB39-1B4446088951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6816274" y="687960"/>
              <a:ext cx="228534" cy="262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269837</xdr:colOff>
      <xdr:row>1</xdr:row>
      <xdr:rowOff>151669</xdr:rowOff>
    </xdr:from>
    <xdr:to>
      <xdr:col>3</xdr:col>
      <xdr:colOff>352277</xdr:colOff>
      <xdr:row>2</xdr:row>
      <xdr:rowOff>63240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616FAFEF-2753-4CB7-B41E-E563152DB380}"/>
                </a:ext>
              </a:extLst>
            </xdr14:cNvPr>
            <xdr14:cNvContentPartPr/>
          </xdr14:nvContentPartPr>
          <xdr14:nvPr macro=""/>
          <xdr14:xfrm>
            <a:off x="2918520" y="353160"/>
            <a:ext cx="82440" cy="9108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005F021B-4897-45BB-8DA6-713CA7932DC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900803" y="335520"/>
              <a:ext cx="118236" cy="12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196397</xdr:colOff>
      <xdr:row>7</xdr:row>
      <xdr:rowOff>115245</xdr:rowOff>
    </xdr:from>
    <xdr:to>
      <xdr:col>3</xdr:col>
      <xdr:colOff>397277</xdr:colOff>
      <xdr:row>8</xdr:row>
      <xdr:rowOff>153896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17" name="Ink 16">
              <a:extLst>
                <a:ext uri="{FF2B5EF4-FFF2-40B4-BE49-F238E27FC236}">
                  <a16:creationId xmlns:a16="http://schemas.microsoft.com/office/drawing/2014/main" id="{5F3F55B0-3AD2-41C0-B7CB-5BAA0C0E6C8F}"/>
                </a:ext>
              </a:extLst>
            </xdr14:cNvPr>
            <xdr14:cNvContentPartPr/>
          </xdr14:nvContentPartPr>
          <xdr14:nvPr macro=""/>
          <xdr14:xfrm>
            <a:off x="2845080" y="1401120"/>
            <a:ext cx="200880" cy="218160"/>
          </xdr14:xfrm>
        </xdr:contentPart>
      </mc:Choice>
      <mc:Fallback xmlns="">
        <xdr:pic>
          <xdr:nvPicPr>
            <xdr:cNvPr id="44" name="Ink 43">
              <a:extLst>
                <a:ext uri="{FF2B5EF4-FFF2-40B4-BE49-F238E27FC236}">
                  <a16:creationId xmlns:a16="http://schemas.microsoft.com/office/drawing/2014/main" id="{F5913735-CC8D-4632-8E83-B32A030B7941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827080" y="1383480"/>
              <a:ext cx="236520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423917</xdr:colOff>
      <xdr:row>8</xdr:row>
      <xdr:rowOff>100975</xdr:rowOff>
    </xdr:from>
    <xdr:to>
      <xdr:col>3</xdr:col>
      <xdr:colOff>496997</xdr:colOff>
      <xdr:row>9</xdr:row>
      <xdr:rowOff>21418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18" name="Ink 17">
              <a:extLst>
                <a:ext uri="{FF2B5EF4-FFF2-40B4-BE49-F238E27FC236}">
                  <a16:creationId xmlns:a16="http://schemas.microsoft.com/office/drawing/2014/main" id="{720D26EB-2E2B-4541-AB32-8B3FE03EC14D}"/>
                </a:ext>
              </a:extLst>
            </xdr14:cNvPr>
            <xdr14:cNvContentPartPr/>
          </xdr14:nvContentPartPr>
          <xdr14:nvPr macro=""/>
          <xdr14:xfrm>
            <a:off x="3072600" y="1566360"/>
            <a:ext cx="73080" cy="10728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31035D39-2636-4758-8FA9-52FE5479D127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054960" y="1548720"/>
              <a:ext cx="108720" cy="142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357297</xdr:colOff>
      <xdr:row>8</xdr:row>
      <xdr:rowOff>26105</xdr:rowOff>
    </xdr:from>
    <xdr:to>
      <xdr:col>10</xdr:col>
      <xdr:colOff>413817</xdr:colOff>
      <xdr:row>8</xdr:row>
      <xdr:rowOff>107465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751EE9CA-B710-43E6-8798-71BD980D9C8C}"/>
                </a:ext>
              </a:extLst>
            </xdr14:cNvPr>
            <xdr14:cNvContentPartPr/>
          </xdr14:nvContentPartPr>
          <xdr14:nvPr macro=""/>
          <xdr14:xfrm>
            <a:off x="7574316" y="1506143"/>
            <a:ext cx="56520" cy="8136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809FB320-5EF6-42DA-8B2F-91DF78140EE2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5358487" y="3115080"/>
              <a:ext cx="92388" cy="117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217988</xdr:colOff>
      <xdr:row>0</xdr:row>
      <xdr:rowOff>110160</xdr:rowOff>
    </xdr:from>
    <xdr:to>
      <xdr:col>11</xdr:col>
      <xdr:colOff>298988</xdr:colOff>
      <xdr:row>2</xdr:row>
      <xdr:rowOff>112560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20" name="Ink 19">
              <a:extLst>
                <a:ext uri="{FF2B5EF4-FFF2-40B4-BE49-F238E27FC236}">
                  <a16:creationId xmlns:a16="http://schemas.microsoft.com/office/drawing/2014/main" id="{C3CA838F-E712-4B89-BE5C-4E4C02A814A2}"/>
                </a:ext>
              </a:extLst>
            </xdr14:cNvPr>
            <xdr14:cNvContentPartPr/>
          </xdr14:nvContentPartPr>
          <xdr14:nvPr macro=""/>
          <xdr14:xfrm>
            <a:off x="8083440" y="110160"/>
            <a:ext cx="81000" cy="383400"/>
          </xdr14:xfrm>
        </xdr:contentPart>
      </mc:Choice>
      <mc:Fallback xmlns=""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D7F589A6-9461-4CAE-820B-06AF53E18E47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8065440" y="92520"/>
              <a:ext cx="116640" cy="41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630676</xdr:colOff>
      <xdr:row>0</xdr:row>
      <xdr:rowOff>120600</xdr:rowOff>
    </xdr:from>
    <xdr:to>
      <xdr:col>11</xdr:col>
      <xdr:colOff>372068</xdr:colOff>
      <xdr:row>5</xdr:row>
      <xdr:rowOff>127224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21" name="Ink 20">
              <a:extLst>
                <a:ext uri="{FF2B5EF4-FFF2-40B4-BE49-F238E27FC236}">
                  <a16:creationId xmlns:a16="http://schemas.microsoft.com/office/drawing/2014/main" id="{168F8754-A0A2-4944-8C87-04EAB8323809}"/>
                </a:ext>
              </a:extLst>
            </xdr14:cNvPr>
            <xdr14:cNvContentPartPr/>
          </xdr14:nvContentPartPr>
          <xdr14:nvPr macro=""/>
          <xdr14:xfrm>
            <a:off x="6265080" y="120600"/>
            <a:ext cx="1972440" cy="933480"/>
          </xdr14:xfrm>
        </xdr:contentPart>
      </mc:Choice>
      <mc:Fallback xmlns=""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89FFDA82-1733-4EB9-89FD-38836A1F682D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6256080" y="102600"/>
              <a:ext cx="1999080" cy="96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854303</xdr:colOff>
      <xdr:row>18</xdr:row>
      <xdr:rowOff>142832</xdr:rowOff>
    </xdr:from>
    <xdr:to>
      <xdr:col>5</xdr:col>
      <xdr:colOff>432738</xdr:colOff>
      <xdr:row>19</xdr:row>
      <xdr:rowOff>174642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5D457C05-7F45-4C3E-8D04-2116102D5550}"/>
                </a:ext>
              </a:extLst>
            </xdr14:cNvPr>
            <xdr14:cNvContentPartPr/>
          </xdr14:nvContentPartPr>
          <xdr14:nvPr macro=""/>
          <xdr14:xfrm>
            <a:off x="4385880" y="3410640"/>
            <a:ext cx="472320" cy="211320"/>
          </xdr14:xfrm>
        </xdr:contentPart>
      </mc:Choice>
      <mc:Fallback xmlns=""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64BC314C-1691-4659-A256-174E0618F312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376880" y="3401640"/>
              <a:ext cx="489960" cy="228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273933</xdr:colOff>
      <xdr:row>18</xdr:row>
      <xdr:rowOff>169472</xdr:rowOff>
    </xdr:from>
    <xdr:to>
      <xdr:col>10</xdr:col>
      <xdr:colOff>454581</xdr:colOff>
      <xdr:row>20</xdr:row>
      <xdr:rowOff>84773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23" name="Ink 22">
              <a:extLst>
                <a:ext uri="{FF2B5EF4-FFF2-40B4-BE49-F238E27FC236}">
                  <a16:creationId xmlns:a16="http://schemas.microsoft.com/office/drawing/2014/main" id="{BCE64E02-80FA-4CDC-8DB6-D08CD07A4B78}"/>
                </a:ext>
              </a:extLst>
            </xdr14:cNvPr>
            <xdr14:cNvContentPartPr/>
          </xdr14:nvContentPartPr>
          <xdr14:nvPr macro=""/>
          <xdr14:xfrm>
            <a:off x="6842520" y="3437280"/>
            <a:ext cx="829080" cy="274320"/>
          </xdr14:xfrm>
        </xdr:contentPart>
      </mc:Choice>
      <mc:Fallback xmlns="">
        <xdr:pic>
          <xdr:nvPicPr>
            <xdr:cNvPr id="65" name="Ink 64">
              <a:extLst>
                <a:ext uri="{FF2B5EF4-FFF2-40B4-BE49-F238E27FC236}">
                  <a16:creationId xmlns:a16="http://schemas.microsoft.com/office/drawing/2014/main" id="{6DA34CE4-B35A-4497-82E7-5D59D7835B25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6833880" y="3428280"/>
              <a:ext cx="846720" cy="29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207908</xdr:colOff>
      <xdr:row>18</xdr:row>
      <xdr:rowOff>97112</xdr:rowOff>
    </xdr:from>
    <xdr:to>
      <xdr:col>11</xdr:col>
      <xdr:colOff>440828</xdr:colOff>
      <xdr:row>19</xdr:row>
      <xdr:rowOff>153762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24" name="Ink 23">
              <a:extLst>
                <a:ext uri="{FF2B5EF4-FFF2-40B4-BE49-F238E27FC236}">
                  <a16:creationId xmlns:a16="http://schemas.microsoft.com/office/drawing/2014/main" id="{57837795-CBCE-4628-87A7-5F266C707C34}"/>
                </a:ext>
              </a:extLst>
            </xdr14:cNvPr>
            <xdr14:cNvContentPartPr/>
          </xdr14:nvContentPartPr>
          <xdr14:nvPr macro=""/>
          <xdr14:xfrm>
            <a:off x="8073360" y="3364920"/>
            <a:ext cx="232920" cy="236160"/>
          </xdr14:xfrm>
        </xdr:contentPart>
      </mc:Choice>
      <mc:Fallback xmlns="">
        <xdr:pic>
          <xdr:nvPicPr>
            <xdr:cNvPr id="72" name="Ink 71">
              <a:extLst>
                <a:ext uri="{FF2B5EF4-FFF2-40B4-BE49-F238E27FC236}">
                  <a16:creationId xmlns:a16="http://schemas.microsoft.com/office/drawing/2014/main" id="{E4E55155-4137-4B14-B58C-8A6FD3053342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8064360" y="3356280"/>
              <a:ext cx="250560" cy="25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588861</xdr:colOff>
      <xdr:row>18</xdr:row>
      <xdr:rowOff>159392</xdr:rowOff>
    </xdr:from>
    <xdr:to>
      <xdr:col>11</xdr:col>
      <xdr:colOff>70388</xdr:colOff>
      <xdr:row>19</xdr:row>
      <xdr:rowOff>163842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1">
          <xdr14:nvContentPartPr>
            <xdr14:cNvPr id="25" name="Ink 24">
              <a:extLst>
                <a:ext uri="{FF2B5EF4-FFF2-40B4-BE49-F238E27FC236}">
                  <a16:creationId xmlns:a16="http://schemas.microsoft.com/office/drawing/2014/main" id="{E9492AB9-C060-474D-834E-8C2E4C816895}"/>
                </a:ext>
              </a:extLst>
            </xdr14:cNvPr>
            <xdr14:cNvContentPartPr/>
          </xdr14:nvContentPartPr>
          <xdr14:nvPr macro=""/>
          <xdr14:xfrm>
            <a:off x="7805880" y="3427200"/>
            <a:ext cx="129960" cy="18396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CD9AEA0D-EC21-466E-B277-63B3F124BEAE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7796905" y="3418200"/>
              <a:ext cx="147551" cy="20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21947</xdr:colOff>
      <xdr:row>18</xdr:row>
      <xdr:rowOff>140672</xdr:rowOff>
    </xdr:from>
    <xdr:to>
      <xdr:col>7</xdr:col>
      <xdr:colOff>161236</xdr:colOff>
      <xdr:row>21</xdr:row>
      <xdr:rowOff>141063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3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8AD130A4-DC21-40E9-8689-32973491E2EC}"/>
                </a:ext>
              </a:extLst>
            </xdr14:cNvPr>
            <xdr14:cNvContentPartPr/>
          </xdr14:nvContentPartPr>
          <xdr14:nvPr macro=""/>
          <xdr14:xfrm>
            <a:off x="5051880" y="3408480"/>
            <a:ext cx="743760" cy="53892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4E776EE4-CE9B-4E65-9B39-5390B52B0D58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5043236" y="3399834"/>
              <a:ext cx="761409" cy="5565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204436</xdr:colOff>
      <xdr:row>18</xdr:row>
      <xdr:rowOff>117992</xdr:rowOff>
    </xdr:from>
    <xdr:to>
      <xdr:col>9</xdr:col>
      <xdr:colOff>319293</xdr:colOff>
      <xdr:row>21</xdr:row>
      <xdr:rowOff>143943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5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32E46023-2752-4825-9CF3-C27525D72859}"/>
                </a:ext>
              </a:extLst>
            </xdr14:cNvPr>
            <xdr14:cNvContentPartPr/>
          </xdr14:nvContentPartPr>
          <xdr14:nvPr macro=""/>
          <xdr14:xfrm>
            <a:off x="5838840" y="3385800"/>
            <a:ext cx="1049040" cy="56448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F5133369-BD77-463D-9E0B-5A1A89EAD29D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830197" y="3377160"/>
              <a:ext cx="1066686" cy="58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506493</xdr:colOff>
      <xdr:row>20</xdr:row>
      <xdr:rowOff>74333</xdr:rowOff>
    </xdr:from>
    <xdr:to>
      <xdr:col>10</xdr:col>
      <xdr:colOff>346941</xdr:colOff>
      <xdr:row>21</xdr:row>
      <xdr:rowOff>138903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7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32FE789D-F179-4223-8C8E-EEE628B22EDB}"/>
                </a:ext>
              </a:extLst>
            </xdr14:cNvPr>
            <xdr14:cNvContentPartPr/>
          </xdr14:nvContentPartPr>
          <xdr14:nvPr macro=""/>
          <xdr14:xfrm>
            <a:off x="7075080" y="3701160"/>
            <a:ext cx="488880" cy="244080"/>
          </xdr14:xfrm>
        </xdr:contentPart>
      </mc:Choice>
      <mc:Fallback xmlns=""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87C3BB94-6EC7-4E09-B637-8B80C6CE1A94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7066440" y="3692160"/>
              <a:ext cx="506520" cy="261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497061</xdr:colOff>
      <xdr:row>20</xdr:row>
      <xdr:rowOff>92333</xdr:rowOff>
    </xdr:from>
    <xdr:to>
      <xdr:col>11</xdr:col>
      <xdr:colOff>394748</xdr:colOff>
      <xdr:row>21</xdr:row>
      <xdr:rowOff>139263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9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5B98D50F-2C83-4911-AC1D-F3B1F1B70EAF}"/>
                </a:ext>
              </a:extLst>
            </xdr14:cNvPr>
            <xdr14:cNvContentPartPr/>
          </xdr14:nvContentPartPr>
          <xdr14:nvPr macro=""/>
          <xdr14:xfrm>
            <a:off x="7714080" y="3719160"/>
            <a:ext cx="546120" cy="226440"/>
          </xdr14:xfrm>
        </xdr:contentPart>
      </mc:Choice>
      <mc:Fallback xmlns=""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50E3C2FD-CE83-4C52-B059-41DC4F35D94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7705080" y="3710160"/>
              <a:ext cx="563760" cy="244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82103</xdr:colOff>
      <xdr:row>14</xdr:row>
      <xdr:rowOff>157537</xdr:rowOff>
    </xdr:from>
    <xdr:to>
      <xdr:col>4</xdr:col>
      <xdr:colOff>185423</xdr:colOff>
      <xdr:row>16</xdr:row>
      <xdr:rowOff>175078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1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86952E11-9876-4702-BFE1-BF9872FD5004}"/>
                </a:ext>
              </a:extLst>
            </xdr14:cNvPr>
            <xdr14:cNvContentPartPr/>
          </xdr14:nvContentPartPr>
          <xdr14:nvPr macro=""/>
          <xdr14:xfrm>
            <a:off x="3613680" y="2721960"/>
            <a:ext cx="103320" cy="376560"/>
          </xdr14:xfrm>
        </xdr:contentPart>
      </mc:Choice>
      <mc:Fallback xmlns="">
        <xdr:pic>
          <xdr:nvPicPr>
            <xdr:cNvPr id="135" name="Ink 134">
              <a:extLst>
                <a:ext uri="{FF2B5EF4-FFF2-40B4-BE49-F238E27FC236}">
                  <a16:creationId xmlns:a16="http://schemas.microsoft.com/office/drawing/2014/main" id="{13EA5E10-3D8A-472B-AE7D-2DB8FA37D79B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3604680" y="2712960"/>
              <a:ext cx="120960" cy="394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170663</xdr:colOff>
      <xdr:row>29</xdr:row>
      <xdr:rowOff>67479</xdr:rowOff>
    </xdr:from>
    <xdr:to>
      <xdr:col>4</xdr:col>
      <xdr:colOff>174983</xdr:colOff>
      <xdr:row>29</xdr:row>
      <xdr:rowOff>68559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3">
          <xdr14:nvContentPartPr>
            <xdr14:cNvPr id="31" name="Ink 30">
              <a:extLst>
                <a:ext uri="{FF2B5EF4-FFF2-40B4-BE49-F238E27FC236}">
                  <a16:creationId xmlns:a16="http://schemas.microsoft.com/office/drawing/2014/main" id="{C4644ABE-1543-49CC-90D0-C1067472F1BD}"/>
                </a:ext>
              </a:extLst>
            </xdr14:cNvPr>
            <xdr14:cNvContentPartPr/>
          </xdr14:nvContentPartPr>
          <xdr14:nvPr macro=""/>
          <xdr14:xfrm>
            <a:off x="3702240" y="5324547"/>
            <a:ext cx="4320" cy="1080"/>
          </xdr14:xfrm>
        </xdr:contentPart>
      </mc:Choice>
      <mc:Fallback xmlns="">
        <xdr:pic>
          <xdr:nvPicPr>
            <xdr:cNvPr id="137" name="Ink 136">
              <a:extLst>
                <a:ext uri="{FF2B5EF4-FFF2-40B4-BE49-F238E27FC236}">
                  <a16:creationId xmlns:a16="http://schemas.microsoft.com/office/drawing/2014/main" id="{6B28D0A7-10FD-4EEE-A341-A1DDFBDDF098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3693240" y="5315547"/>
              <a:ext cx="21960" cy="18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133943</xdr:colOff>
      <xdr:row>14</xdr:row>
      <xdr:rowOff>89857</xdr:rowOff>
    </xdr:from>
    <xdr:to>
      <xdr:col>4</xdr:col>
      <xdr:colOff>815423</xdr:colOff>
      <xdr:row>16</xdr:row>
      <xdr:rowOff>88318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BF34F511-9935-48BB-8DD6-2084D7A92BFC}"/>
                </a:ext>
              </a:extLst>
            </xdr14:cNvPr>
            <xdr14:cNvContentPartPr/>
          </xdr14:nvContentPartPr>
          <xdr14:nvPr macro=""/>
          <xdr14:xfrm>
            <a:off x="3665520" y="2654280"/>
            <a:ext cx="681480" cy="357480"/>
          </xdr14:xfrm>
        </xdr:contentPart>
      </mc:Choice>
      <mc:Fallback xmlns=""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FC820546-32EE-4CDE-9E9C-FFF9D3A8042D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3656525" y="2645640"/>
              <a:ext cx="699111" cy="3751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135995</xdr:colOff>
      <xdr:row>14</xdr:row>
      <xdr:rowOff>44980</xdr:rowOff>
    </xdr:from>
    <xdr:to>
      <xdr:col>18</xdr:col>
      <xdr:colOff>600075</xdr:colOff>
      <xdr:row>26</xdr:row>
      <xdr:rowOff>61913</xdr:rowOff>
    </xdr:to>
    <xdr:sp macro="" textlink="">
      <xdr:nvSpPr>
        <xdr:cNvPr id="2" name="Text 1">
          <a:extLst>
            <a:ext uri="{FF2B5EF4-FFF2-40B4-BE49-F238E27FC236}">
              <a16:creationId xmlns:a16="http://schemas.microsoft.com/office/drawing/2014/main" id="{166A08D9-8955-4B85-9A70-18DA9A36A34D}"/>
            </a:ext>
          </a:extLst>
        </xdr:cNvPr>
        <xdr:cNvSpPr txBox="1">
          <a:spLocks noChangeArrowheads="1"/>
        </xdr:cNvSpPr>
      </xdr:nvSpPr>
      <xdr:spPr bwMode="auto">
        <a:xfrm>
          <a:off x="9965795" y="2578630"/>
          <a:ext cx="2673880" cy="21886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>
          <a:noFill/>
        </a:ln>
        <a:effectLst>
          <a:outerShdw dist="107763" dir="2700000" algn="ctr" rotWithShape="0">
            <a:srgbClr val="000000">
              <a:alpha val="5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100" b="0" i="1" u="none" strike="noStrike" baseline="0">
              <a:solidFill>
                <a:srgbClr val="000000"/>
              </a:solidFill>
              <a:latin typeface="+mn-lt"/>
              <a:cs typeface="Arial"/>
            </a:rPr>
            <a:t>Solver settings:</a:t>
          </a:r>
          <a:endParaRPr lang="en-US" sz="1100" b="1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+mn-lt"/>
              <a:cs typeface="Arial"/>
            </a:rPr>
            <a:t>Minimize:        	</a:t>
          </a: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Arial"/>
            </a:rPr>
            <a:t>N31 (Variance of Portfolio)</a:t>
          </a:r>
        </a:p>
        <a:p>
          <a:pPr algn="l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+mn-lt"/>
              <a:cs typeface="Arial"/>
            </a:rPr>
            <a:t>By Changing:  	</a:t>
          </a: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Arial"/>
            </a:rPr>
            <a:t>B33:K33 (Weights)</a:t>
          </a:r>
        </a:p>
        <a:p>
          <a:pPr algn="l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1" i="0" u="none" strike="noStrike" baseline="0">
              <a:solidFill>
                <a:srgbClr val="000000"/>
              </a:solidFill>
              <a:latin typeface="+mn-lt"/>
              <a:cs typeface="Arial"/>
            </a:rPr>
            <a:t>Subject To:     	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B33:K33 &gt;= 0 (No short sales)</a:t>
          </a: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effectLst/>
              <a:latin typeface="+mn-lt"/>
              <a:ea typeface="+mn-ea"/>
              <a:cs typeface="+mn-cs"/>
            </a:rPr>
            <a:t>	N30 &gt;= P30 (Required return)</a:t>
          </a:r>
          <a:endParaRPr lang="en-US" sz="1100" b="0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0" i="0" u="none" strike="noStrike" baseline="0">
              <a:solidFill>
                <a:srgbClr val="000000"/>
              </a:solidFill>
              <a:latin typeface="+mn-lt"/>
              <a:cs typeface="Arial"/>
            </a:rPr>
            <a:t>                       	N33 = P33 (100%)</a:t>
          </a:r>
          <a:endParaRPr lang="en-US" sz="1100" b="1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endParaRPr lang="en-US" sz="1100" b="1" i="0" u="none" strike="noStrike" baseline="0">
            <a:solidFill>
              <a:srgbClr val="000000"/>
            </a:solidFill>
            <a:latin typeface="+mn-lt"/>
            <a:cs typeface="Arial"/>
          </a:endParaRPr>
        </a:p>
        <a:p>
          <a:pPr rtl="0"/>
          <a:r>
            <a:rPr lang="en-US" sz="1100" b="1" i="0" baseline="0">
              <a:effectLst/>
              <a:latin typeface="+mn-lt"/>
              <a:ea typeface="+mn-ea"/>
              <a:cs typeface="+mn-cs"/>
            </a:rPr>
            <a:t>Solving Method: 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GRG Non-linear</a:t>
          </a:r>
          <a:endParaRPr lang="en-US" sz="1100">
            <a:effectLst/>
            <a:latin typeface="+mn-lt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347663</xdr:colOff>
      <xdr:row>6</xdr:row>
      <xdr:rowOff>161925</xdr:rowOff>
    </xdr:from>
    <xdr:to>
      <xdr:col>15</xdr:col>
      <xdr:colOff>381001</xdr:colOff>
      <xdr:row>16</xdr:row>
      <xdr:rowOff>61912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EB37E1-5538-43AF-A3E5-FF76D48B47F8}"/>
            </a:ext>
          </a:extLst>
        </xdr:cNvPr>
        <xdr:cNvSpPr txBox="1"/>
      </xdr:nvSpPr>
      <xdr:spPr>
        <a:xfrm>
          <a:off x="8062913" y="1247775"/>
          <a:ext cx="2262188" cy="1714500"/>
        </a:xfrm>
        <a:prstGeom prst="rect">
          <a:avLst/>
        </a:prstGeom>
        <a:solidFill>
          <a:srgbClr val="FFFFCC"/>
        </a:solidFill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Mean-Variance portfolio selection</a:t>
          </a:r>
        </a:p>
        <a:p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model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works from the Variance-Covariance matrix of the returns to calculate the portfolio's variance. It is equivalent to, and will produce the same solutions as, the model of the previous worksheet.</a:t>
          </a:r>
          <a:endParaRPr 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361950</xdr:colOff>
      <xdr:row>21</xdr:row>
      <xdr:rowOff>85724</xdr:rowOff>
    </xdr:from>
    <xdr:to>
      <xdr:col>10</xdr:col>
      <xdr:colOff>333376</xdr:colOff>
      <xdr:row>44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25E7A6-8A77-4C66-BDBB-6E1229AA56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600075</xdr:colOff>
      <xdr:row>17</xdr:row>
      <xdr:rowOff>138113</xdr:rowOff>
    </xdr:from>
    <xdr:to>
      <xdr:col>13</xdr:col>
      <xdr:colOff>919161</xdr:colOff>
      <xdr:row>29</xdr:row>
      <xdr:rowOff>33337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E6CA4D0D-CC1B-4247-AF13-E89FEB192B3C}"/>
            </a:ext>
          </a:extLst>
        </xdr:cNvPr>
        <xdr:cNvSpPr txBox="1">
          <a:spLocks noChangeArrowheads="1"/>
        </xdr:cNvSpPr>
      </xdr:nvSpPr>
      <xdr:spPr bwMode="auto">
        <a:xfrm>
          <a:off x="8891588" y="3262313"/>
          <a:ext cx="3148011" cy="2252662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defRPr sz="1000"/>
          </a:pPr>
          <a:r>
            <a:rPr lang="en-US" sz="1100" b="1" i="0">
              <a:effectLst/>
              <a:latin typeface="+mn-lt"/>
              <a:ea typeface="+mn-ea"/>
              <a:cs typeface="+mn-cs"/>
            </a:rPr>
            <a:t>1. To get the Scenario Summary table</a:t>
          </a:r>
        </a:p>
        <a:p>
          <a:pPr algn="l" rtl="0">
            <a:defRPr sz="1000"/>
          </a:pPr>
          <a:r>
            <a:rPr lang="en-US" sz="1100" b="0" i="1">
              <a:effectLst/>
              <a:latin typeface="+mn-lt"/>
              <a:ea typeface="+mn-ea"/>
              <a:cs typeface="+mn-cs"/>
            </a:rPr>
            <a:t>Several Solver solutions, corresponding to different levels of</a:t>
          </a:r>
          <a:r>
            <a:rPr lang="en-US" sz="1100" b="0" i="1" baseline="0">
              <a:effectLst/>
              <a:latin typeface="+mn-lt"/>
              <a:ea typeface="+mn-ea"/>
              <a:cs typeface="+mn-cs"/>
            </a:rPr>
            <a:t> portfolio target return, were saved 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as "</a:t>
          </a:r>
          <a:r>
            <a:rPr lang="en-US" sz="1100" b="1" i="1">
              <a:effectLst/>
              <a:latin typeface="+mn-lt"/>
              <a:ea typeface="+mn-ea"/>
              <a:cs typeface="+mn-cs"/>
            </a:rPr>
            <a:t>scenarios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" (click </a:t>
          </a:r>
          <a:r>
            <a:rPr lang="en-US" sz="1100" b="1" i="1">
              <a:effectLst/>
              <a:latin typeface="+mn-lt"/>
              <a:ea typeface="+mn-ea"/>
              <a:cs typeface="+mn-cs"/>
            </a:rPr>
            <a:t>Save Scenario...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 in the Solver Results dialog box, and provide a name for the scenario).</a:t>
          </a:r>
        </a:p>
        <a:p>
          <a:pPr algn="l" rtl="0">
            <a:defRPr sz="1000"/>
          </a:pPr>
          <a:endParaRPr lang="en-US" sz="1100" b="0" i="1">
            <a:effectLst/>
            <a:latin typeface="+mn-lt"/>
            <a:ea typeface="+mn-ea"/>
            <a:cs typeface="+mn-cs"/>
          </a:endParaRPr>
        </a:p>
        <a:p>
          <a:pPr algn="l" rtl="0">
            <a:defRPr sz="1000"/>
          </a:pPr>
          <a:r>
            <a:rPr lang="en-US" sz="1100" b="0" i="1" strike="noStrike">
              <a:solidFill>
                <a:srgbClr val="000000"/>
              </a:solidFill>
              <a:latin typeface="+mn-lt"/>
              <a:cs typeface="Arial"/>
            </a:rPr>
            <a:t>To obtain the Scenario Summary table, go to:</a:t>
          </a:r>
          <a:endParaRPr lang="en-US" sz="1100" b="0" i="1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       </a:t>
          </a:r>
          <a:r>
            <a:rPr lang="en-US" sz="1100" b="0" i="1" strike="noStrike">
              <a:solidFill>
                <a:srgbClr val="000000"/>
              </a:solidFill>
              <a:latin typeface="+mn-lt"/>
              <a:cs typeface="Arial"/>
            </a:rPr>
            <a:t>Data</a:t>
          </a:r>
          <a:endParaRPr lang="en-US" sz="1100" b="0" i="1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         </a:t>
          </a:r>
          <a:r>
            <a:rPr lang="en-US" sz="1100" b="0" i="1" strike="noStrike">
              <a:solidFill>
                <a:srgbClr val="000000"/>
              </a:solidFill>
              <a:latin typeface="+mn-lt"/>
              <a:cs typeface="Arial"/>
            </a:rPr>
            <a:t>&gt; What-If Analysis</a:t>
          </a:r>
        </a:p>
        <a:p>
          <a:pPr algn="l" rtl="0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           </a:t>
          </a:r>
          <a:r>
            <a:rPr lang="en-US" sz="1100" b="0" i="1" strike="noStrike">
              <a:solidFill>
                <a:srgbClr val="000000"/>
              </a:solidFill>
              <a:latin typeface="+mn-lt"/>
              <a:cs typeface="Arial"/>
            </a:rPr>
            <a:t>&gt; Scenario</a:t>
          </a: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 Manager...</a:t>
          </a:r>
        </a:p>
        <a:p>
          <a:pPr algn="l" rtl="0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             &gt; Summary...</a:t>
          </a:r>
        </a:p>
        <a:p>
          <a:pPr algn="l" rtl="0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               &gt; Scenario Summary</a:t>
          </a:r>
          <a:endParaRPr lang="en-US" sz="110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  <xdr:twoCellAnchor>
    <xdr:from>
      <xdr:col>10</xdr:col>
      <xdr:colOff>561974</xdr:colOff>
      <xdr:row>30</xdr:row>
      <xdr:rowOff>28574</xdr:rowOff>
    </xdr:from>
    <xdr:to>
      <xdr:col>14</xdr:col>
      <xdr:colOff>28575</xdr:colOff>
      <xdr:row>44</xdr:row>
      <xdr:rowOff>138113</xdr:rowOff>
    </xdr:to>
    <xdr:sp macro="" textlink="">
      <xdr:nvSpPr>
        <xdr:cNvPr id="4" name="Text Box 2">
          <a:extLst>
            <a:ext uri="{FF2B5EF4-FFF2-40B4-BE49-F238E27FC236}">
              <a16:creationId xmlns:a16="http://schemas.microsoft.com/office/drawing/2014/main" id="{DA4C7E8C-5E58-4EC0-90DE-30112B2A2AA2}"/>
            </a:ext>
          </a:extLst>
        </xdr:cNvPr>
        <xdr:cNvSpPr txBox="1">
          <a:spLocks noChangeArrowheads="1"/>
        </xdr:cNvSpPr>
      </xdr:nvSpPr>
      <xdr:spPr bwMode="auto">
        <a:xfrm>
          <a:off x="8853487" y="5691187"/>
          <a:ext cx="3238501" cy="2647951"/>
        </a:xfrm>
        <a:prstGeom prst="rect">
          <a:avLst/>
        </a:prstGeom>
        <a:solidFill>
          <a:srgbClr val="FFFF99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2860" rIns="0" bIns="0" anchor="t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1" i="0">
              <a:effectLst/>
              <a:latin typeface="+mn-lt"/>
              <a:ea typeface="+mn-ea"/>
              <a:cs typeface="+mn-cs"/>
            </a:rPr>
            <a:t>2. To plot the Efficient Risk-Return Frontier</a:t>
          </a:r>
          <a:endParaRPr lang="en-US" sz="1100" b="0" i="0"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100" b="0" i="1" baseline="0">
              <a:effectLst/>
              <a:latin typeface="+mn-lt"/>
              <a:ea typeface="+mn-ea"/>
              <a:cs typeface="+mn-cs"/>
            </a:rPr>
            <a:t>The 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range E16:P17 in the Scenario Summary table contains</a:t>
          </a:r>
          <a:r>
            <a:rPr lang="en-US" sz="1100" b="0" i="1" baseline="0">
              <a:effectLst/>
              <a:latin typeface="+mn-lt"/>
              <a:ea typeface="+mn-ea"/>
              <a:cs typeface="+mn-cs"/>
            </a:rPr>
            <a:t> the portfolios returns and volatilities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. This range</a:t>
          </a:r>
          <a:r>
            <a:rPr lang="en-US" sz="1100" b="0" i="1" baseline="0"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was copy-transposed and rearranged</a:t>
          </a:r>
          <a:r>
            <a:rPr lang="en-US" sz="1100" b="0" i="1" baseline="0">
              <a:effectLst/>
              <a:latin typeface="+mn-lt"/>
              <a:ea typeface="+mn-ea"/>
              <a:cs typeface="+mn-cs"/>
            </a:rPr>
            <a:t> in A23:</a:t>
          </a:r>
          <a:r>
            <a:rPr lang="en-US" sz="1100" b="0" i="1">
              <a:effectLst/>
              <a:latin typeface="+mn-lt"/>
              <a:ea typeface="+mn-ea"/>
              <a:cs typeface="+mn-cs"/>
            </a:rPr>
            <a:t>B35 for </a:t>
          </a:r>
          <a:r>
            <a:rPr lang="en-US" sz="1100" b="0" i="1" baseline="0">
              <a:effectLst/>
              <a:latin typeface="+mn-lt"/>
              <a:ea typeface="+mn-ea"/>
              <a:cs typeface="+mn-cs"/>
            </a:rPr>
            <a:t>plotting: </a:t>
          </a:r>
          <a:r>
            <a:rPr lang="en-US" sz="1100" b="0" i="1" strike="noStrike">
              <a:solidFill>
                <a:srgbClr val="000000"/>
              </a:solidFill>
              <a:latin typeface="+mn-lt"/>
              <a:cs typeface="Arial"/>
            </a:rPr>
            <a:t>Select the range A23:B35</a:t>
          </a:r>
        </a:p>
        <a:p>
          <a:pPr algn="l" rtl="0">
            <a:defRPr sz="1000"/>
          </a:pPr>
          <a:r>
            <a:rPr lang="en-US" sz="1100" b="0" i="1" strike="noStrike">
              <a:solidFill>
                <a:srgbClr val="000000"/>
              </a:solidFill>
              <a:latin typeface="+mn-lt"/>
              <a:cs typeface="Arial"/>
            </a:rPr>
            <a:t>Insert</a:t>
          </a: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 &gt; Chart &gt; Scatter (X, Y) with smooth lines.</a:t>
          </a:r>
        </a:p>
        <a:p>
          <a:pPr algn="l" rtl="0">
            <a:defRPr sz="1000"/>
          </a:pPr>
          <a:endParaRPr lang="en-US" sz="1100" b="0" i="1" strike="noStrike" baseline="0">
            <a:solidFill>
              <a:srgbClr val="000000"/>
            </a:solidFill>
            <a:latin typeface="+mn-lt"/>
            <a:cs typeface="Arial"/>
          </a:endParaRPr>
        </a:p>
        <a:p>
          <a:pPr algn="l" rtl="0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To add the individual stocks:</a:t>
          </a:r>
        </a:p>
        <a:p>
          <a:pPr algn="l" rtl="0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Right click the chart &gt; Select Data...</a:t>
          </a:r>
        </a:p>
        <a:p>
          <a:pPr algn="l" rtl="0">
            <a:defRPr sz="1000"/>
          </a:pP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In </a:t>
          </a:r>
          <a:r>
            <a:rPr lang="en-US" sz="1100" b="1" i="1" strike="noStrike" baseline="0">
              <a:solidFill>
                <a:srgbClr val="000000"/>
              </a:solidFill>
              <a:latin typeface="+mn-lt"/>
              <a:cs typeface="Arial"/>
            </a:rPr>
            <a:t>Select Data Source</a:t>
          </a: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 dialog box: click Add, then select the X-values (B39:B48) and the Y-values (C39:C48). Some other edits were done to remove the line connecting the dots and add the labels (right-click on the data in the chart, select </a:t>
          </a:r>
          <a:r>
            <a:rPr lang="en-US" sz="1100" b="1" i="1" strike="noStrike" baseline="0">
              <a:solidFill>
                <a:srgbClr val="000000"/>
              </a:solidFill>
              <a:latin typeface="+mn-lt"/>
              <a:cs typeface="Arial"/>
            </a:rPr>
            <a:t>Add Data Labels</a:t>
          </a:r>
          <a:r>
            <a:rPr lang="en-US" sz="1100" b="0" i="1" strike="noStrike" baseline="0">
              <a:solidFill>
                <a:srgbClr val="000000"/>
              </a:solidFill>
              <a:latin typeface="+mn-lt"/>
              <a:cs typeface="Arial"/>
            </a:rPr>
            <a:t>).</a:t>
          </a:r>
          <a:endParaRPr lang="en-US" sz="1100" b="0" i="1" strike="noStrike">
            <a:solidFill>
              <a:srgbClr val="000000"/>
            </a:solidFill>
            <a:latin typeface="+mn-lt"/>
            <a:cs typeface="Arial"/>
          </a:endParaRPr>
        </a:p>
      </xdr:txBody>
    </xdr: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6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43 668 7552,'8'14'5436,"12"20"-3827,40 60 384,1-1-978,-20-25-570,60 76 0,-81-112-2076,-9-9-2241,-6-13-192</inkml:trace>
  <inkml:trace contextRef="#ctx0" brushRef="#br0" timeOffset="1">400 633 7680,'10'-8'3475,"-6"7"-1724,-3 8-993,-4 3-523,0 1 1,-1-1 0,0 0 0,0 0 0,-1 0 0,-1 0 0,0-1 0,-6 9-1,-14 23 139,-19 44 298,25-43-441,-2-2 0,-31 43 0,-14-1-276,-13 18-1035,67-81-1187,-18 35 0,20-28-1375</inkml:trace>
  <inkml:trace contextRef="#ctx0" brushRef="#br0" timeOffset="2">586 1251 3968,'0'0'192,"-1"-1"-1,1 1 1,-1-1 0,1 1 0,-1-1 0,1 1 0,0-1-1,-1 0 1,1 1 0,0-1 0,-1 0 0,1 1-1,0-1 1,0 0 0,0 1 0,0-1 0,0 0-1,0 0 1,0 1 0,0-1 0,0 0 0,0 1-1,0-2 1,0 1-154,1 1 0,-1-1-1,0 0 1,0 1 0,0-1 0,0 0-1,0 0 1,0 1 0,-1-1 0,1 0-1,0 0 1,0 1 0,0-1 0,-1 0-1,1 1 1,0-1 0,-1 0 0,1 1-1,0-1 1,-1 0 0,1 1 0,-1-1-1,0 0 1,0 0 118,0 1-1,0-1 1,-1 1-1,1-1 1,0 1-1,0-1 1,0 1 0,-1 0-1,1 0 1,0 0-1,0 0 1,-1-1 0,1 2-1,0-1 1,0 0-1,-1 0 1,1 0-1,0 0 1,0 1 0,-1-1-1,1 1 1,0-1-1,0 1 1,0-1-1,0 1 1,0 0 0,0-1-1,-2 3 1,1-2-111,1 1 0,-1-1 1,1 1-1,-1 0 0,1 0 1,0 0-1,-1 0 0,1 0 1,0 0-1,0 0 0,0 0 1,1 0-1,-1 0 1,0 1-1,0 3 0,1 4-36,0 0-1,0 0 1,1 0-1,0 0 1,1 0-1,0 0 1,0-1-1,1 1 1,1-1 0,-1 1-1,2-1 1,-1 0-1,1 0 1,8 10-1,-12-17 24,0-1-1,0 0 0,0 1 1,0-1-1,1 0 0,-1 0 1,0 0-1,1 0 1,-1 0-1,0 0 0,1 0 1,-1 0-1,1-1 0,0 1 1,-1-1-1,1 1 1,-1-1-1,1 1 0,0-1 1,-1 0-1,1 0 0,0 0 1,-1 0-1,4 0 0,-3-1 53,0 0 0,0 0 0,0 0 0,0 0 0,0 0 0,0-1 0,-1 1 0,1-1 0,0 1 0,-1-1 0,1 1-1,-1-1 1,1 0 0,-1 0 0,0 0 0,0 0 0,0 0 0,1-2 0,3-6 157,-1 0 1,-1-1-1,0 1 1,0-1-1,-1 1 0,1-15 1,-2 19-183,-1-1-1,0 1 1,0 0 0,-1-1-1,0 1 1,0 0 0,0 0 0,-1 0-1,0-1 1,0 2 0,0-1-1,-5-8 1,5 12-178,0-1 1,0 1-1,-1-1 0,1 1 1,-1 0-1,0 0 0,1 0 1,-1 0-1,0 0 0,0 1 1,0 0-1,0-1 0,0 1 1,-1 0-1,1 0 0,0 1 1,0-1-1,-1 1 0,1-1 1,0 1-1,-1 0 0,1 0 1,-4 1-1,-1 0-611,1 0 0,-1 0 0,1 1 0,0 0 0,-1 0-1,1 1 1,0 0 0,0 0 0,-7 5 0,-12 13-2907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6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0 91 7296,'0'-1'140,"0"0"-1,1 0 1,-1 0 0,0-1 0,1 1-1,-1 0 1,1 0 0,-1 0 0,1 0-1,-1 0 1,1 0 0,0 0 0,-1 0-1,1 0 1,0 0 0,0 0 0,0 0-1,0 1 1,0-1 0,0 0 0,0 1-1,0-1 1,0 0 0,0 1 0,0 0-1,1-1 1,-1 1 0,0-1 0,0 1-1,0 0 1,0 0 0,1 0 0,-1 0-1,0 0 1,0 0 0,1 0 0,-1 0-1,0 0 1,0 1 0,0-1 0,0 1-1,1-1 1,-1 0 0,0 1 0,0 0-1,0-1 1,0 1 0,1 0 0,5 6 0,-1 0 0,1 0 1,-2 0-1,1 0 1,-1 1-1,0 0 1,5 11-1,6 9 86,40 63 252,-22-32-512,59 76 1,-81-120-203,-7-8-502,0-1 0,0 0 0,1 0 0,6 6 0,-11-12 720,7 5-2846,-8-5 2732,0 0-1,0 0 1,1 0 0,-1 0 0,0 0 0,0 0 0,1 0 0,-1 0 0,0 0 0,0 0 0,1 0-1,-1 0 1,0 0 0,0 0 0,1 0 0,-1 0 0,0 0 0,0 0 0,0-1 0,1 1 0,-1 0-1,0 0 1,0 0 0,0 0 0,1 0 0,-1-1 0,0 1 0,0 0 0,0 0 0,0 0-1,0-1 1,0 1 0,1 0 0,-1 0 0,0 0 0,0-1 0,2-11-2572</inkml:trace>
  <inkml:trace contextRef="#ctx0" brushRef="#br0" timeOffset="1">387 0 7296,'0'1'113,"0"-1"0,0 0 0,0 0 0,0 1 0,0-1 0,-1 0 0,1 1 0,0-1 0,0 0 0,0 1 0,0-1 1,0 0-1,0 1 0,0-1 0,0 0 0,0 1 0,0-1 0,0 0 0,1 1 0,-1-1 0,0 0 0,0 0 0,0 1 0,0-1 0,0 0 0,1 1 0,-1-1 0,0 0 1,0 0-1,0 1 0,1-1 0,6 13-18,-6-13 149,0 4-175,1-1 0,-1 1 0,0-1 0,0 1 0,0 0 1,0-1-1,0 1 0,-1 0 0,0 0 0,0 0 0,0-1 0,0 1 0,0 0 0,-1 0 1,0-1-1,-1 5 0,-1 1-32,0 0 0,0-1 0,-1 1 0,0-1 0,-7 11 0,-45 53 240,2-3-95,-73 120-374,112-167 19,-13 26 0,23-38-617,1 0 1,0 0 0,0 1-1,1 0 1,-3 12-1,4 0-1956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6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85 1249 4096,'9'-22'2072,"-8"20"-1435,0 0 1,0-1-1,0 1 0,0-1 0,0 1 1,0-1-1,0 1 0,0-6 1,-16 34 1852,8-4-2290,2 1 0,1 0-1,-3 36 1,2-15-119,-55 437 415,61-474 349,2-12-509,6-15-169,-9 19-134,9-20 151,0 1 0,2 0 0,0 0 0,1 1 0,24-29 0,-14 22 89,130-163-2,-125 149-1035,14-19-5159,-35 52 2099</inkml:trace>
  <inkml:trace contextRef="#ctx0" brushRef="#br0" timeOffset="1">38 1649 12544,'7'-2'4735,"8"4"-3679,7 0 352,-6 3-160,9 4-576,9 4-64,5 5-288,-1 4-128,-3 1-96,-5-3-1632,-1-3-640,2-3-3711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68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482 7 8960,'0'0'119,"0"0"1,0-1 0,0 1-1,0 0 1,0 0 0,0-1-1,0 1 1,0 0 0,1 0-1,-1-1 1,0 1 0,0 0-1,0 0 1,0-1 0,0 1-1,0 0 1,0 0 0,1-1-1,-1 1 1,0 0 0,0 0-1,0 0 1,0 0 0,1-1-1,-1 1 1,0 0 0,0 0-1,0 0 1,1 0-1,-1 0 1,1-1 0,8 3 1852,-6-1-1716,-1 0 0,0 1 0,0-1 1,1 1-1,-1-1 0,3 4 0,5 9 174,0 1 1,-1 0-1,0 1 0,11 29 0,-11-24 196,23 40 0,56 53 1056,-24-32-1060,47 72-1188,-91-130-2447,-20-24 2914,0 0 1,0 0-1,0 0 0,0 0 0,0 0 1,0 0-1,1 0 0,-1 0 0,0 0 0,0 0 1,0-1-1,0 1 0,0 0 0,0 0 1,0 0-1,0 0 0,1 0 0,-1 0 1,0 0-1,0 0 0,0 0 0,0 0 1,0-1-1,0 1 0,0 0 0,0 0 0,0 0 1,0 0-1,0 0 0,0 0 0,0 0 1,0-1-1,0 1 0,0 0 0,0 0 1,0 0-1,0 0 0,0 0 0,0 0 1,0-1-1,0 1 0,0 0 0,0 0 0,0 0 1,0 0-1,0 0 0,0 0 0,0-1 1,-1-7-1884,-5-11-2199</inkml:trace>
  <inkml:trace contextRef="#ctx0" brushRef="#br0" timeOffset="1">899 104 9088,'1'-10'4244,"0"9"-4068,-1-1 0,0 1 0,0 0 1,1 0-1,-1 0 0,1 0 0,-1 0 0,1 0 0,0 0 0,-1 0 0,1 0 0,0 0 0,0 0 0,0 0 0,-1 0 0,3-1 0,-3 2 112,-7 15 714,-6 10-570,-1-1-1,-1 0 1,0-1-1,-27 29 1,18-23-396,-31 50 0,-83 200-1039,134-270 330,-5 16-1077,8-9-3213,1-16 4767,0 1 1,0-1 0,0 0 0,0 0 0,0 1 0,0-1 0,0 0-1,0 0 1,0 1 0,0-1 0,0 0 0,1 0 0,-1 0-1,0 1 1,0-1 0,0 0 0,0 0 0,1 0 0,-1 1 0,0-1-1,0 0 1,0 0 0,1 0 0,-1 0 0,0 0 0,1 0-1,6-2-3654</inkml:trace>
  <inkml:trace contextRef="#ctx0" brushRef="#br0" timeOffset="2">1201 511 6400,'-1'-3'414,"0"1"1,-1-1-1,1 1 0,-1 0 1,1-1-1,-1 1 0,0 0 1,0 0-1,0 0 0,0 1 1,0-1-1,-1 0 0,1 1 1,-1-1-1,-3-1 0,5 3-329,-1 0-1,0-1 0,0 1 0,0 0 1,1 0-1,-1 0 0,0 0 0,0 0 1,0 0-1,1 0 0,-1 1 0,0-1 1,0 1-1,1-1 0,-1 1 0,0 0 1,1-1-1,-1 1 0,1 0 0,-1 0 1,1 0-1,-1 0 0,1 1 0,-3 1 1,-2 5 11,0-1 0,0 1 0,0 0 0,1 1 0,0-1 0,1 1 0,0 0 0,0 0 0,-4 18 0,6-18-59,0 0-1,0 0 0,1 0 0,0 0 1,1 0-1,0 0 0,0 0 1,1 0-1,1 0 0,3 15 0,-4-20 59,0 0 0,1 0 0,0 0 0,0 0-1,0-1 1,0 1 0,1 0 0,-1-1 0,1 0-1,0 0 1,0 1 0,0-2 0,0 1 0,0 0-1,1-1 1,5 4 0,-5-4 50,1 0 1,-1-1-1,1 0 0,-1 0 1,1 0-1,0 0 0,-1 0 1,1-1-1,0 0 1,0 0-1,-1-1 0,1 1 1,0-1-1,7-2 0,-7 2-7,0 0 1,-1-1-1,1 0 0,-1 0 0,0 0 0,1 0 0,-1-1 0,0 0 0,0 1 0,0-1 0,-1-1 0,1 1 0,3-6 0,-4 6-88,-2 0 0,1 0 0,0 0 0,-1 0 0,1-1 0,-1 1 0,0 0 0,0-1 0,0 1 0,-1-1 0,1 1 0,-1-1 0,0 1 1,0-1-1,0 0 0,0 1 0,-1-1 0,0 1 0,-1-5 0,1 4-126,0 0-1,-1 0 1,0 0 0,1 0 0,-2 1 0,1-1 0,0 1 0,-1-1 0,1 1 0,-1 0-1,0 0 1,0 0 0,0 1 0,-7-6 0,-3 1-1378,0 0 0,-27-10-1,-2-1-6789,24 9 4212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7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101 207 2944,'0'0'143,"0"-1"-1,-1 1 1,1-1-1,0 1 1,0-1 0,0 1-1,-1 0 1,1-1 0,0 1-1,0-1 1,-1 1 0,1-1-1,0 1 1,-1 0-1,1-1 1,0 1 0,-1 0-1,1-1 1,-1 1 0,1 0-1,-1 0 1,1-1 0,-1 1-1,1 0 1,0 0-1,-1 0 1,1 0 0,-1 0-1,1-1 1,-1 1 0,1 0-1,-1 0 1,0 0 0,1 0-1,-1 1 1,1-1-1,-1 0 1,0 0 30,-1 0 0,1 0 0,0 0-1,0 1 1,0-1 0,0 0 0,0 1 0,0-1-1,0 0 1,0 1 0,0-1 0,0 1 0,0 0 0,0-1-1,0 1 1,1 0 0,-1-1 0,-1 2 0,-1 7 34,-1 0 1,2 0 0,-1 1 0,1-1 0,1 1 0,-1-1 0,1 16-1,-1 1 8,-21 253 476,11-114-689,3-82-631,7-78-1197,2-10-3756,2-10 1993</inkml:trace>
  <inkml:trace contextRef="#ctx0" brushRef="#br0" timeOffset="1">101 96 2816,'-9'-5'3136,"-2"0"1008,10 5-3766,1 0 65,0 0 53,0 0 53,0 0-122,12 8 389,-6-2-540,0 0-1,-1 0 1,0 0 0,-1 1-1,1 0 1,5 13 0,17 49 447,-10-24-43,-14-36-543,0-2 5,0 0 0,0 0 0,1 0 0,7 12 0,-10-18-127,0 0 1,0 0-1,-1 0 0,1 0 1,0 0-1,0 0 1,0-1-1,0 1 1,0 0-1,0-1 1,1 1-1,-1 0 0,0-1 1,0 1-1,0-1 1,1 0-1,-1 1 1,0-1-1,0 0 1,1 0-1,-1 0 0,0 1 1,0-2-1,1 1 1,-1 0-1,0 0 1,1 0-1,-1 0 1,0-1-1,0 1 1,0-1-1,1 1 0,-1-1 1,0 1-1,2-2 1,4-4-9,0 0 1,-1-1-1,1 1 1,-1-1 0,0 0-1,-1-1 1,0 1-1,8-17 1,12-16-92,15-9 89,9-12-5,-44 52 76,-7 9-100,-7 16-39,4 3 157,1-1-1,1 1 0,1 0 0,0 34 0,1-29-15,0 8-11,-2 107 521,4-110-251,1 1-1,11 50 0,-11-72-435,0 0 0,1-1 0,0 1 0,0 0 0,1-1 0,8 13 0,-3-8-3529,2 0-3288,-3-5 3178</inkml:trace>
  <inkml:trace contextRef="#ctx0" brushRef="#br0" timeOffset="2">1046 19 3584,'0'0'78,"0"0"1,-1-1-1,1 1 1,0 0-1,0 0 1,0 0-1,-1 0 1,1 0-1,0-1 1,0 1 0,0 0-1,0 0 1,-1 0-1,1 0 1,0-1-1,0 1 1,0 0-1,0 0 1,0-1-1,0 1 1,0 0-1,0 0 1,0 0-1,0-1 1,0 1-1,-1 0 1,1 0-1,1-1 1,-1 1-1,0 0 1,0 0-1,0-1 1,7 1 2799,13 7-849,0 8-855,0 0-1,17 19 0,-10-5-256,-2 0 0,28 42-1,-27-35-50,93 126 2387,-113-153-3141,18 28 201,-23-35-342,0 0 1,0 0-1,0 0 0,0 1 0,0-1 0,-1 0 0,1 1 1,-1-1-1,1 0 0,-1 1 0,0-1 0,0 1 1,-1 4-1,1-7-158,0 0 0,0 1 0,0-1 0,0 1 0,0-1 1,0 0-1,0 1 0,0-1 0,-1 0 0,1 0 0,0 1 0,0-1 0,0 0 1,-1 1-1,1-1 0,0 0 0,0 0 0,-1 1 0,1-1 0,0 0 1,0 0-1,-1 0 0,1 1 0,0-1 0,-1 0 0,1 0 0,0 0 1,-1 0-1,1 0 0,0 0 0,-1 0 0,1 0 0,-1 0 0,1 0 1,0 0-1,-1 0 0,1 0 0,0 0 0,-1 0 0,1 0 0,0 0 0,-1 0 1,1 0-1,0 0 0,-1-1 0,1 1 0,0 0 0,-1 0 0,1 0 1,0-1-1,0 1 0,-1 0 0,-4-5-3914</inkml:trace>
  <inkml:trace contextRef="#ctx0" brushRef="#br0" timeOffset="3">1501 19 5632,'0'-11'6480,"0"4"-4891,0 7-1189,0 0-43,-9 7 683,5-2-857,-1-1 1,1 0-1,-1 0 0,-6 3 0,-15 12 128,16-10-217,-5 4 41,0 0 0,1 2-1,1 0 1,-15 21 0,-41 91 283,11-19-111,-29 28 40,87-135-412,-8 13 167,8-14-172,0 0 0,0 0 1,0 1-1,0-1 0,0 0 0,0 0 1,0 1-1,0-1 0,0 0 0,0 0 1,0 1-1,0-1 0,0 0 0,1 0 1,-1 1-1,0-1 0,0 0 0,0 0 1,0 1-1,0-1 0,0 0 0,1 0 0,-1 0 1,0 1-1,0-1 0,0 0 0,1 0 1,-1 0-1,0 0 0,0 1 0,0-1 1,1 0-1,-1 0 0,0 0 0,0 0 1,1 0-1,-1 0 0,0 0 0,1 0 1,-1 0-1,0 0 0,0 0 0,1 0 1,-1 0-1,0 0 0,0 0 0,1 0 1,-1 0-1,0 0 0,11 0-4164</inkml:trace>
  <inkml:trace contextRef="#ctx0" brushRef="#br0" timeOffset="4">1705 446 4224,'-2'3'947,"0"-1"0,-1 0 0,1 0 0,-1 0 0,1-1 0,-1 1 0,0 0 0,-3 0 0,-15 2 1154,20-4-2046,0 0 0,-1 0 1,1 1-1,0-1 1,0 1-1,-1-1 1,1 1-1,0-1 1,0 1-1,0 0 0,0-1 1,0 1-1,0 0 1,0 0-1,0 0 1,0 0-1,-1 1 1,-14 22-83,10-14 112,4-6-94,0-1 0,0 1 1,1-1-1,0 1 0,-1 0 1,2 0-1,-1 0 1,0-1-1,1 1 0,-1 0 1,1 0-1,0 0 1,0 0-1,1 5 0,0-4 34,0 0-1,0 0 0,0-1 1,1 1-1,-1 0 0,1 0 1,1-1-1,-1 1 0,0-1 1,6 7-1,-7-10 23,0 0-1,0 0 0,0 0 1,0 0-1,0 0 1,0 0-1,1 0 0,-1 0 1,0 0-1,0-1 1,1 1-1,-1-1 0,1 1 1,-1-1-1,0 1 1,1-1-1,-1 0 0,1 0 1,-1 1-1,1-1 1,-1 0-1,1-1 0,-1 1 1,1 0-1,-1 0 1,1-1-1,-1 1 0,1 0 1,-1-1-1,0 0 1,1 1-1,1-2 0,4-2 337,0-1-1,0 0 1,-1 0-1,10-11 1,-4 5-3,-8 8-254,0-1 1,0 0-1,-1 0 0,1 0 1,-1-1-1,0 1 0,0-1 1,-1 0-1,4-8 0,-5 11-124,0-1 0,-1 1 0,1-1 1,-1 0-1,1 1 0,-1-1 0,0 1 0,0-1 0,0 0 0,-1 1 1,1-1-1,-1 1 0,1-1 0,-1 1 0,0-1 0,0 1 0,0-1 0,0 1 1,0 0-1,-1-1 0,1 1 0,-3-3 0,2 3-246,-1-1-1,1 1 1,-1-1-1,1 1 1,-1 0-1,0 0 1,0 0-1,0 0 1,0 1-1,-1-1 1,-3-1-1,3 2-556,0 0-1,0 1 1,0-1 0,0 1-1,0-1 1,0 1-1,0 0 1,0 1 0,0-1-1,-5 2 1,-16 5-3028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77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1193 3 4736,'6'-3'3117,"-6"3"-3054,0 0 0,0 0 1,0 1-1,0-1 1,0 0-1,0 0 0,0 0 1,0 0-1,0 1 0,0-1 1,0 0-1,0 0 1,0 0-1,0 0 0,0 0 1,0 1-1,0-1 1,0 0-1,0 0 0,0 0 1,0 0-1,0 0 0,0 0 1,0 1-1,0-1 1,-1 0-1,1 0 0,0 0 1,0 0-1,0 0 1,0 0-1,0 0 0,0 0 1,0 1-1,-1-1 0,1 0 1,0 0-1,0 0 1,0 0-1,0 0 0,0 0 1,-1 0-1,1 0 1,0 0-1,0 0 0,0 0 1,-5 2 199,1 0 0,-1-1 0,1 1 0,-1-1 1,1 0-1,-1 0 0,-7 0 0,5 0 16,0 0 0,0 1 0,-7 1 0,-6 6 197,0 0 0,0 1 0,-30 21 0,-51 47-656,51-39 344,-5 4 27,-147 118 956,171-130-1090,2 1-1,1 1 0,-28 44 1,-32 38 421,46-68-391,-60 74 261,88-101-248,0 1 0,1 0-1,1 0 1,-12 34 0,-72 208 454,88-232-286,1 0 0,1 1-1,-2 33 1,-3 24 245,4-46 280,5-25-557,2-14-303,1-4-180,0-3-531,0-6-3287,-4 2-958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78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 1024 1152,'-6'4'787,"5"-3"-696,1-1-1,0 1 1,-1-1-1,1 1 1,-1-1-1,1 0 1,-1 1-1,1-1 1,-1 0-1,1 1 1,-1-1-1,1 0 1,-1 1-1,1-1 1,-1 0-1,1 0 1,-1 0-1,0 0 1,0 0 559,1 0-36,9-15 2895,-9 14-3227,2-14 1334,1 13-1462,0 0 0,0 0-1,0 0 1,0 1 0,1-1-1,-1 1 1,0 0 0,1 0-1,-1 0 1,1 0 0,4 0-1,18-5 867,22-11 354,-30 12-1150,-1-1-1,0 0 1,-1-2-1,0 0 0,27-17 1,-17 4-72,5-4 84,1 2-1,70-39 0,32 2 256,213-66 0,90-38-493,-259 91 25,-53 29 305,168-36 0,1 21 121,-174 36-375,185-23-70,-84 15 285,-123 20-313,-24 4 235,30-11-544,-69 9-2929,-1-1-4236,-22 4 3605,-2-1 1114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7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891 8 1536,'-10'1'1353,"10"-1"-1199,-1 0 1,1 1-1,-1-1 1,1 0-1,-1 0 1,1 0 0,-1 0-1,1 0 1,-1 0-1,1 0 1,-1 0-1,1 0 1,-1 0-1,1 0 1,-1 0-1,1 0 1,-1-1 0,1 1-1,0 0 1,-1 0-1,1 0 1,-1-1-1,1 1 1,-1 0-1,1-1 1,0 1 0,-1 0-1,1-1 1,0 1-1,-1-1 1,0 1-102,1-1 1,-1 1-1,1 0 1,-1-1-1,1 1 1,-1 0-1,0-1 1,1 1-1,-1 0 1,0 0-1,1-1 1,-1 1-1,0 0 1,1 0-1,-1 0 1,0 0-1,1 0 1,-1 0-1,0 0 1,1 0-1,-1 0 1,0 0-1,1 1 1,-1-1-1,0 0 1,0 1-1,-22 9 316,18-7-129,-5 2-145,1 0-1,-1 1 1,2 1-1,-16 13 1,-30 36-117,33-32 142,-24 25 162,-72 59 1,73-71 93,1 2 0,3 2 0,-65 82 0,65-72-232,-1-2 0,-67 62 0,74-77 388,-8 7 1011,26-31-1293,7-5-6063,12-7 2640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8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1407 9 3072,'5'-5'1747,"-3"3"1675,-9 2-1157,7 0-1907,-11-2 1546,9 2-1877,-23 9 218,-38 7 0,-10 2 202,44-10-190,-3 0 16,-90 27 172,98-26-397,1 0 1,-45 26 0,-19 24 190,11-8 61,55-38-248,-199 136-126,168-112 9,-75 38-1,83-50 197,13-6-77,0 2-1,2 0 0,0 2 1,2 1-1,-37 41 0,5-1 161,39-43-17,5-14-869,12-6-453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8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9 2944,'2'-1'552,"0"0"0,0 0 1,0 0-1,0 0 0,0 0 1,1 1-1,-1-1 0,3 1 0,34-1 1590,-25 1-977,-10 1-1019,-1 0-1,1 0 1,-1 0-1,1 0 1,-1 1-1,0 0 1,1-1 0,3 4-1,8 4 353,25 8 1187,-24-10-1447,-1 0 0,0 1 1,-1 0-1,1 1 0,-1 1 0,13 12 0,2 0 84,15 13 63,-2 3 0,41 45 0,-57-56-164,-2-4-88,1-2-1,48 32 0,-24-19-65,-24-13 41,-1 1-1,41 47 0,-31-31 46,77 84-169,-16-22 315,-33-38-163,-5-5-59,24 23 116,-15-17 121,-7 4-43,-36-39-236,34 32 0,-22-29 177,-11-11-189,-1 0 0,-1 2 0,25 33 0,-38-43 116,0-1-1,1 0 1,1 0 0,-1-1-1,19 12 1,-25-18-69,1 1 0,-1-1-1,0 1 1,0 0 0,0 0 0,-1 1-1,0-1 1,0 1 0,0 0 0,0-1 0,1 8-1,-2-9 65,-1-1 0,1 0 0,0 0 0,0-1 0,0 1 0,0 0 0,1-1 0,-1 1 0,1-1 0,-1 0 0,4 2 0,-3-2 14,0 0 1,-1 0 0,1 0 0,-1 1-1,0-1 1,0 1 0,0-1-1,0 1 1,0 0 0,0-1 0,1 5-1,-2-6-148,-1 1 0,0-1 0,0 0 0,0 1-1,0-1 1,-1 0 0,1 0 0,0 1 0,0-1 0,-1 0 0,1 1-1,-1-1 1,0 1 0,-3 4-4344,9-11-1549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8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0 22 3328,'7'-4'4774,"17"-14"-3340,-25 19-1090,0 1 0,0-2 0,0 2 1,1-1-1,-1 1 0,0-1 1,1 0-1,-1 1 0,1 0 0,-1-1 1,1 0-1,0 1 0,0 2 0,-2 31 763,2-11-1049,-2 26 744,9 98 1,7-61 10,-1-21-421,15 125 909,-27-178-1211,2 0 0,0 0 0,2-1 0,-1 0 0,1 0 0,0 0 0,11 17 0,-14-25-83,0 0 0,0 1 0,-1 0 0,1 0 0,-1-1-1,1 1 1,-1 8 0,0 36 552,0-13 43,3 39-207,-3-58-465,1-3-4537,-2-18-358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83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98 20 3328,'11'-4'1945,"-9"3"-1629,0 0 0,1 0 0,-1 0 0,0-1 0,0 1 0,0 0 0,0-1 0,3-1 0,-5 2-92,0 1-96,0 0-16,-10-1 2840,9 0-188,5 1-677,-4 0-2031,0 1 1,-1-1 0,1 0 0,0 1 0,-1-1 0,1 0 0,0 1 0,0-1 0,-1 1 0,1-1 0,0 0 0,0 1-1,0-1 1,0 1 0,0-1 0,0 0 0,0 1 0,-1-1 0,1 1 0,0-1 0,1 1 0,-1-1 0,0 1 0,0 16 418,0-13-311,0 4-79,0 0 0,-1 0 1,0-1-1,0 1 0,-1 0 1,0 0-1,0 0 0,-3 6 1,-16 39 263,-20 83 0,1 58-338,38-183 179,1 0 0,0 1 1,0-1-1,1 0 0,0 0 0,1 1 1,1-1-1,4 18 0,-6-28-166,0 0 0,1 0 0,-1 0 1,0 0-1,1 0 0,-1 0 0,1 0 0,-1 0 0,1 0 0,-1-1 0,1 1 1,0 0-1,-1 0 0,1 0 0,0-1 0,0 1 0,0 0 0,-1-1 0,1 1 1,0-1-1,0 1 0,0-1 0,0 1 0,0-1 0,0 0 0,0 0 0,0 1 1,0-1-1,0 0 0,0 0 0,0 0 0,0 0 0,0 0 0,0 0 0,0 0 1,1 0-1,-1-1 0,0 1 0,0 0 0,0-1 0,1 0 0,0 0-304,0 0-1,0 0 0,0 0 0,0-1 0,0 1 1,0-1-1,2-2 0,-2 3-792,0-1 1,-1 0-1,0 0 1,0 1-1,1-1 1,-1 0-1,1-4 1,-1 3-3141</inkml:trace>
  <inkml:trace contextRef="#ctx0" brushRef="#br0" timeOffset="1">75 404 4224,'2'-1'640,"0"1"1,1-1-1,-1 0 1,0 0-1,0 0 1,0 0-1,0 0 1,0-1-1,-1 1 1,3-3-1,59-60 2416,4-5-1552,44-22-430,-91 77-1222,1 0-1,1 1 0,38-16 1,-59 29 6,16-6-2870,-12 6-5796,-5 5 5997</inkml:trace>
  <inkml:trace contextRef="#ctx0" brushRef="#br0" timeOffset="2">160 373 3328,'-12'1'4503,"28"1"2813,1-1-3956,-7 1-3964,-7-1 708,0 0 0,0 1 0,0 0 0,0-1 0,0 1 0,0 0-1,-1 0 1,1 1 0,4 4 0,18 27 96,-7-8 7,-9-15 18,1 0 1,0-1 0,0 0-1,1-1 1,1 0-1,-1 0 1,1-1-1,1-1 1,13 6 0,7 2-1026,0-2 0,37 8 0,-61-18-1574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86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51 109 3712,'-1'-10'4141,"-1"-6"-1669,11-46-1315,-12 44-238,-1 16-337,-3 9-285,6-3-121,0 0 1,0-1 0,1 1 0,-1 0-1,1 0 1,0 5 0,-2 20-144,-1 0-1,-2 0 1,-14 48-1,16-67 14,2-4-339,-4 11 760,6-6-4630,2-7 883</inkml:trace>
  <inkml:trace contextRef="#ctx0" brushRef="#br0" timeOffset="1">31 168 3328,'0'-1'338,"0"1"0,0-1 0,0 1 0,0-1 0,0 1 0,0-1 0,0 1 0,0-1 0,0 1 0,1 0 0,-1-1 0,0 1 0,0-1 0,1 1 0,-1-1 0,0 1 0,0 0 0,1-1-1,-1 1 1,1-1 0,3-2 282,-4 3-375,21 0 593,-14 0-802,0 0 1,0-1-1,0 0 0,1 0 1,-1 0-1,-1-1 1,1 0-1,0-1 1,0 1-1,-1-1 1,8-5-1,7-1-2056,-8 3-4498,-7 3 4027</inkml:trace>
  <inkml:trace contextRef="#ctx0" brushRef="#br0" timeOffset="2">228 8 3456,'-1'6'5755,"-1"10"-4100,-4 24-1204,-2-9-65,3-12-66,0 0 1,1 0 0,1 1 0,-1 23-1,4-43-1029,0 0-555,2 2-2698,-1 2 2414,0-4 888,1 7-2391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89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148 33 3712,'-3'0'185,"1"1"165,0-1-1,0 0 1,1 0-1,-1 0 1,0 0-1,0-1 1,0 1-1,1 0 1,-1-1-1,0 1 1,1-1 0,-1 0-1,0 1 1,1-1-1,-1 0 1,1 0-1,-1 0 1,-2-3-1,3 4-259,0-1 0,0 1 0,0-1 0,0 1-1,0 0 1,0-1 0,-1 1 0,1 0-1,0 0 1,0 0 0,0 0 0,-1 0 0,1 0-1,0 0 1,0 0 0,0 0 0,-1 1 0,1-1-1,0 0 1,0 1 0,0-1 0,0 1 0,-1 0-1,0 0 21,0-1 0,1 1-1,-1 0 1,0 0 0,1 0-1,-1 0 1,1 0-1,0 0 1,-1 1 0,1-1-1,0 0 1,0 1 0,-1-1-1,1 1 1,0 1 0,0-2-62,1 0 1,0 0-1,0 0 0,0-1 1,1 1-1,-1 0 1,0 0-1,0 0 1,0 0-1,1 0 1,-1-1-1,0 1 1,1 0-1,-1 0 1,1 0-1,-1-1 1,1 1-1,-1 0 1,2 0-1,14 16 336,-10-12-239,37 42 663,45 64 0,-42-50 264,-13-21-233,-15-18-210,0 0 0,-2 2 0,14 25 0,-9-1-427,-17-36-286,1 0 0,1-1 1,-1 1-1,2-1 0,-1 0 0,10 11 1,-9-17-1554,-7-4 1051,1-1 0,0 0 0,-1 1 0,1-1 0,0 0 0,-1 1 0,1-1 0,0 0 0,-1 0 0,1 0 0,0 1 0,0-1 0,-1 0 0,1 0 0,0 0 0,0 0 0,-1 0 0,1-1 0,0 1 0,0 0 0,-1 0 0,2-1 0,6-3-3472</inkml:trace>
  <inkml:trace contextRef="#ctx0" brushRef="#br0" timeOffset="1">537 30 2688,'1'-3'284,"0"1"29,1-1 0,-1 1 0,1-1 1,-1 1-1,1-1 0,0 1 0,3-4 0,-2 3 761,-7 3 619,-7 3 25,11-3-1713,-12 8 555,0 0 0,1 0 0,0 1 0,0 1 0,1 0 0,-13 15 1,7-3-508,-15 22-34,-2-1-1,-2-2 1,-42 38 0,9-17 623,-74 84 1,128-130-319,9-12-226,1 0 0,0 1 1,0 0-1,0 0 0,0 0 0,1 0 0,-4 9 0,7-13-268,-1-1-1,1 1 1,0 0-1,0 0 1,0-1-1,0 1 0,0 0 1,0-1-1,1 1 1,-1 0-1,0-1 1,0 1-1,0 0 1,1-1-1,-1 1 1,1 1-1,-1-2 57,2 5-3491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91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113 20 3072,'0'0'131,"-1"0"0,1 0 1,-1-1-1,1 1 0,0 0 1,-1 0-1,1 0 0,0 0 0,-1 0 1,1 0-1,-1 0 0,1 0 0,0 0 1,-1 0-1,1 0 0,-1 0 0,1 0 1,0 0-1,-1 0 0,1 1 1,-1-1-1,-3 0 3489,3-11-1851,0 3 471,-1 8-1067,-4 13-654,3-5-478,-1 4-28,0 0 0,-3 19 0,-4 12-4,2-12 62,6-17-36,-1-1 0,-8 17 0,-20 34 152,33-62-147,0 0 1,0 0 0,0-1-1,1 1 1,-1 0 0,0 0-1,1-1 1,0 1-1,-1-1 1,1 1 0,0-1-1,3 2 1,8-1-34,0-1-1,0-1 1,21-2 0,-18 1-34,26 1 0,-14 1-1479,-15-1-5777,-5 0 2942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92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8 17 2304,'-2'0'254,"2"0"-180,0 0-1,0 0 0,0-1 1,0 1-1,-1 0 0,1 0 0,0 0 1,0 0-1,0 0 0,0 0 1,-1 0-1,1 0 0,0 0 0,0 1 1,0-1-1,0 0 0,-1 0 1,1 0-1,0 0 0,0 0 0,0 0 1,0 0-1,-1 0 0,1 0 1,0 0-1,0 0 0,0 1 0,0-1 1,0 0-1,0 0 0,0 0 1,-1 0-1,1 0 0,0 1 0,0-1 1,0 0-1,0 0 0,0 0 0,0 0 1,0 1-1,0-1 0,0 0 1,0 0-1,0 0 0,0 0 0,0 1 1,0-1-1,0 0 0,0 0 1,0 0-1,0 0 0,0 1 0,0-1 423,0 0 11,0 0 53,0 0-85,0 0-70,0 0-170,0 0-38,0 0 38,9 11 1029,6 26 677,-13-30-1767,0 1 0,1-1 0,0 0 0,0-1 0,1 1 0,0-1 0,7 9 0,11 12-104,-15-17 45,1 0 1,15 12-1,-5 1-1950,-18-22 145,0-1-561,0 0-618</inkml:trace>
  <inkml:trace contextRef="#ctx0" brushRef="#br0" timeOffset="1">149 4 3328,'0'0'120,"0"0"0,0-1 1,0 1-1,0 0 0,0 0 1,0 0-1,0 0 0,0 0 0,0 0 1,1-1-1,-1 1 0,0 0 1,0 0-1,0 0 0,0 0 0,0 0 1,0 0-1,0 0 0,0-1 1,0 1-1,1 0 0,-1 0 0,0 0 1,0 0-1,0 0 0,0 0 1,0 0-1,1 0 0,-1 0 0,0 0 1,0 0-1,0 0 0,0 0 0,0 0 1,0 0-1,1 0 0,-1 0 1,0 0-1,0 0 0,0 0-75,1 0 0,-1 0 1,0 1-1,0-1 0,0 0 0,1 0 0,-1 0 0,0 1 1,0-1-1,0 0 0,0 0 0,0 0 0,1 1 0,-1-1 1,0 0-1,0 0 0,0 1 0,0-1 0,0 0 0,0 0 1,0 1-1,0-1 0,0 0 0,0 0 0,0 1 0,0-1 1,0 0-1,0 0 0,0 1 0,0-1 0,0 0 0,0 0 1,-1 0-1,1 1 0,0-1 0,-4 10 8,-1-1-1,0 0 1,0 0-1,-1 0 1,0-1 0,-1 0-1,0 0 1,-8 7-1,-9 11 3,-1 0-832,-5 7-569,19-22-2669,10-11 1684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94"/>
    </inkml:context>
    <inkml:brush xml:id="br0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38 8 3328,'-1'-1'379,"-1"0"1,0 0-1,0 0 0,0 1 1,0-1-1,0 0 0,0 1 1,0-1-1,0 1 1,0 0-1,0 0 0,-2 0 1,3 0-260,1 0 1,-1 0-1,1 0 1,-1 0 0,1 0-1,-1 0 1,1 1 0,-1-1-1,1 0 1,-1 0-1,1 0 1,0 1 0,-1-1-1,1 0 1,0 0-1,-1 1 1,1-1 0,-1 0-1,1 1 1,0-1-1,0 1 1,-1 0 0,1 0-98,0-1 0,-1 1 0,1 0 0,0 0 0,0 0 0,0 0 0,1-1 0,-1 1 0,0 0 0,0 0 0,0 0 0,1 0 0,-1-1 0,0 1 0,1 0 0,-1 0 1,0-1-1,2 2 0,2 5 160,1 0-1,1 0 1,0 0 0,8 7 0,-7-7-54,1 1 0,8 11 0,6 15 214,-2 1 0,-1 1 0,-1 0 0,-2 2 0,12 43 1,-18-39 159,-2-1 0,-2 1 0,-2 0 0,-2 1 0,-3 52 0,-1-61-501,-2 0 1,-1 0-1,-2-1 1,-1 1-1,-2-2 0,-1 1 1,-1-1-1,-24 41 0,32-66-942,0 1-1,-11 10 0,-2 2-5723,14-18 5292,-3 5-2857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195"/>
    </inkml:context>
    <inkml:brush xml:id="br0">
      <inkml:brushProperty name="width" value="0.05" units="cm"/>
      <inkml:brushProperty name="height" value="0.05" units="cm"/>
      <inkml:brushProperty name="color" value="#004F8B"/>
    </inkml:brush>
    <inkml:brush xml:id="br1">
      <inkml:brushProperty name="width" value="0.1" units="cm"/>
      <inkml:brushProperty name="height" value="0.1" units="cm"/>
      <inkml:brushProperty name="color" value="#004F8B"/>
    </inkml:brush>
  </inkml:definitions>
  <inkml:trace contextRef="#ctx0" brushRef="#br0">151 731 2560,'3'0'6448,"-4"0"-6112,1 0 32,0 0 58,0 0-4,0 0-33,-17 21 758,-56 40 223,25-19-1396,44-37-16,-3 3-571,3-5-3180,4-3 913</inkml:trace>
  <inkml:trace contextRef="#ctx0" brushRef="#br0" timeOffset="1">26 749 3456,'0'0'148,"0"0"-1,0 0 1,0-1 0,0 1 0,0 0 0,0 0-1,0-1 1,0 1 0,0 0 0,1 0 0,-1-1-1,0 1 1,0 0 0,0 0 0,0-1-1,0 1 1,1 0 0,-1 0 0,0 0 0,0-1-1,1 1 1,-1 0 0,0 0 0,0 0 0,0 0-1,1 0 1,-1-1 0,0 1 0,0 0-1,1 0 1,-1 0 0,0 0 0,1 0 0,-1 0-1,1 0 1,1 3 4542,-2-3-4236,18 13 1866,13 4-1964,-22-12-249,0 0 0,13 9 0,-19-12-403,-1 1-1,1-1 0,0 1 0,-1-1 0,0 1 0,0 0 0,0 0 0,0 0 0,0 0 0,0 1 0,1 3 0,2 5-3489</inkml:trace>
  <inkml:trace contextRef="#ctx0" brushRef="#br1" timeOffset="2">2030 40 1664,'10'-6'1029,"0"1"0,16-6 1,-18 8 113,0 0 0,13-8 0,-31 10-279,0 5-767,1-1-1,-1 2 1,1-1 0,0 1-1,1 0 1,-1 1-1,1 0 1,0 1 0,1 0-1,-1 0 1,-5 8 0,-2 3-48,2 1 1,0 1 0,1 0-1,-12 30 1,-23 62-2,5 2 0,-45 199 0,61-147-881,22-56-2622,6-65 1754</inkml:trace>
  <inkml:trace contextRef="#ctx0" brushRef="#br1" timeOffset="3">2164 355 3072,'0'-1'360,"1"-1"1,0 1-1,-1 0 1,1 0-1,0 0 1,0-1-1,0 1 1,0 0-1,0 0 1,0 0-1,0 0 1,0 1-1,1-1 1,-1 0-1,0 0 0,0 1 1,1-1-1,-1 0 1,0 1-1,1 0 1,2-1-1,-4 1-322,0 0-1,1 1 0,-1-1 0,0 1 1,1-1-1,-1 1 0,0-1 0,0 0 1,1 1-1,-1-1 0,0 1 0,0-1 1,0 1-1,0-1 0,0 1 0,0-1 1,0 1-1,0-1 0,0 1 0,0-1 1,0 1-1,0 0 0,0 0 0,-1 12 125,-14 54 208,-4 16-404,6-3 100,-9 53-617,19-122 42,0 6-5478,3-13 2814</inkml:trace>
  <inkml:trace contextRef="#ctx0" brushRef="#br1" timeOffset="4">2225 342 3072,'0'0'976,"3"0"5485,11 0-3738,-12 0-2619,0 1 0,0-1 0,-1 0 1,1 1-1,-1-1 0,1 1 1,0 0-1,-1 0 0,1-1 0,-1 1 1,1 0-1,-1 0 0,0 0 1,1 0-1,-1 1 0,0-1 0,0 0 1,0 0-1,0 1 0,2 2 1,2 5-113,0 0 1,5 15 0,-1-4 105,2 4 68,-7-15-177,0 0 0,1 0 1,0 0-1,12 15 0,-17-23 15,0-1 0,0 1 0,1-1 0,-1 1-1,0-1 1,1 1 0,-1-1 0,1 0 0,-1 1 0,0-1 0,1 0 0,-1 1-1,1-1 1,-1 0 0,1 0 0,-1 1 0,1-1 0,-1 0 0,1 0-1,-1 0 1,1 0 0,0 1 0,6-15 70,-7 12-98,3-6-2,0-1 1,0 1-1,1-1 0,0 1 1,0 0-1,1 0 1,0 1-1,0 0 0,9-10 1,58-52-18,-75 74 81,0 0-1,1 0 1,0 0 0,0 0-1,0 1 1,0-1 0,1 1-1,-1 10 1,-2 7 305,1 33-1,3 182 101,0-230-542,0 0 0,0 0 1,1 0-1,0 0 1,1 0-1,-1 0 0,2 0 1,-1-1-1,6 12 0,-5-16-2135,3-2-1766</inkml:trace>
  <inkml:trace contextRef="#ctx0" brushRef="#br1" timeOffset="5">2758 564 4224,'-1'0'180,"1"-1"0,0 1-1,0-1 1,-1 1 0,1-1 0,0 1 0,0-1 0,0 1 0,0-1 0,0 1-1,0-1 1,0 1 0,0-1 0,0 1 0,0-1 0,0 1 0,0 0 0,0-2-1,11-5 3561,-8 5-3228,11-5 214,0 1 0,1 0 1,24-6-1,-16 7-791,1 1 0,-1 1 0,39 0 0,-33 6-1213,-28-3 1084,0 0 1,0 1-1,0-1 0,0 0 1,0 1-1,-1-1 1,1 0-1,0 1 1,0-1-1,-1 1 0,1 0 1,1 0-1,-2 0-4,0-1-1,1 0 0,-1 1 0,0-1 1,0 1-1,0-1 0,0 1 1,0-1-1,0 0 0,0 1 1,0-1-1,0 1 0,0-1 1,0 1-1,0-1 0,0 0 0,0 1 1,0-1-1,0 1 0,0-1 1,0 1-1,-1-1 0,1 0 1,0 1-1,0-1 0,-1 0 1,1 1-1,-1 0 0,-6 8-2734</inkml:trace>
  <inkml:trace contextRef="#ctx0" brushRef="#br1" timeOffset="6">2758 721 5632,'0'0'2112,"3"3"-1664,3-3 800,-6 0 256,6 0-128,2 0-32,4 0-384,-4 0-128,7 0-480,-1-3-128,4 3-32,2-3-96,4 1-64,1-1 0,2 1-32,-1-1-992,-1-2-448,-4 0-2784</inkml:trace>
  <inkml:trace contextRef="#ctx0" brushRef="#br1" timeOffset="7">3352 365 3968,'2'-21'4327,"-1"17"-1678,0 14-1631,-1 21-409,1-14-503,-2 29 1,-51 241 325,44-249-686,6-23-3514,2-14 782</inkml:trace>
  <inkml:trace contextRef="#ctx0" brushRef="#br1" timeOffset="8">3573 370 4352,'0'0'224,"0"1"-1,0-1 1,1 0 0,-1 1-1,0-1 1,0 0 0,0 0-1,0 1 1,1-1 0,-1 0-1,0 0 1,0 0 0,1 1-1,-1-1 1,0 0 0,0 0-1,1 0 1,-1 0 0,0 0-1,1 1 1,-1-1 0,0 0-1,0 0 1,1 0 0,-1 0-1,0 0 1,1 0 0,-1 0-1,1 0 1,17 0 1548,18-5-1129,25-2-350,-11 2-3071,-42 4 255,-4 1-410</inkml:trace>
  <inkml:trace contextRef="#ctx0" brushRef="#br1" timeOffset="9">3578 409 4992,'1'-4'1964,"0"6"785,-2 11 68,-30 48 37,31-60-2856,0 0 0,0 0 0,-1 0 1,1 0-1,0 0 0,0 0 1,0 0-1,1 0 0,-1 0 1,0 0-1,0 0 0,0 0 0,1 0 1,-1 0-1,1 0 0,-1 0 1,1 0-1,-1 0 0,1 0 1,-1 0-1,1-1 0,0 1 0,-1 0 1,1 0-1,0-1 0,0 1 1,1 1-1,1 0 3,0 0-1,0 0 1,0 0 0,0 0-1,0-1 1,5 2 0,82 31 26,-86-32-27,-1 0 0,1 0 0,0 0 0,-1 0 0,0 1 0,1-1 0,-1 1 0,0 0 0,0 0 0,0 0 0,-1 1 0,4 5 0,-4-7 0,-1 1 0,0-1 0,0 1 0,0 0 0,0 0 0,-1 0 0,1 0 0,-1-1 0,1 1 0,-1 0 0,0 0 0,0 0 0,0 0 0,-1 0 0,1 0 0,-1 0 0,0 0 0,-1 4 0,-1 1 9,-1 0 0,0-1 0,0 1 0,0-1 1,-1 0-1,0 0 0,-1-1 0,1 0 1,-13 11-1,14-14-152,0 1 1,-1-1-1,1-1 1,-1 1-1,0 0 1,1-1-1,-1 0 1,0 0-1,-1-1 1,1 0-1,0 1 1,0-1-1,-1-1 1,1 1-1,0-1 0,-10-1 1,1-4-4082,11 3 1339</inkml:trace>
  <inkml:trace contextRef="#ctx0" brushRef="#br1" timeOffset="10">4014 419 3328,'1'-9'1399,"-1"0"1919,0 9-3253,0 0 0,-1 0 0,1-1 0,0 1 0,-1 0 0,1 0 0,-1 0 0,1 0-1,0 0 1,-1 0 0,1 0 0,-1 0 0,1 0 0,0 0 0,-1 0 0,1 0 0,-1 0 0,1 0 0,-1 0 0,1 0-1,0 0 1,-1 0 0,1 0 0,-1 1 0,0-1 0,-14 5 282,-1 0 0,1 1 0,-18 11 0,26-13-265,1 0-1,-1 1 1,1 0 0,0 0-1,0 1 1,1-1-1,-1 1 1,-7 12 0,4-3-47,1 0 0,0 1 0,2 0-1,-1 0 1,2 0 0,0 1 0,1 0 0,-1 18 0,4-31 0,1 0 0,0 0 0,0 0 0,0 0 0,0 0-1,1 0 1,0 0 0,0-1 0,0 1 0,0 0 0,2 4-1,-2-6 4,0 0-1,1 0 0,-1-1 0,0 1 1,0-1-1,1 1 0,-1-1 0,1 1 1,-1-1-1,1 0 0,-1 0 0,1 1 1,0-1-1,0 0 0,0-1 0,0 1 1,-1 0-1,1-1 0,0 1 0,0-1 1,0 1-1,0-1 0,3 0 0,1 0 8,-1 0 0,1 0 0,0-1 0,-1 0 0,1 0 0,-1 0 0,1-1 0,-1 0 0,9-4 0,-5 1-8,-1 0-1,0 0 1,0-1-1,0 0 1,7-8-1,0-2-2,-2 0-1,0 0 1,-1-1 0,17-31 0,-26 43-4,-1-1 0,1 0 0,-1 0 0,0 0 0,0 0 0,-1-1 1,0 1-1,0 0 0,0-11 0,-1 15-37,0-1 0,0 1-1,-1 0 1,1-1 0,-1 1-1,1 0 1,-1-1 0,0 1 0,1 0-1,-1 0 1,0-1 0,-1 1 0,1 0-1,0 0 1,-1 0 0,1 1-1,-1-1 1,1 0 0,-1 0 0,0 1-1,0-1 1,0 1 0,0 0 0,0-1-1,0 1 1,0 0 0,0 0 0,-3-1-1,-4 0-728,0 0 0,-1 1 0,-16-1 0,0 1-2634</inkml:trace>
  <inkml:trace contextRef="#ctx0" brushRef="#br1" timeOffset="11">4182 744 5888,'3'0'2176,"0"0"-1664,-1 0 320,-2 0 32,0 5-480,0 1-160,0 1-128,0 1-96,-2 3 32,-1 1-128,-3 1 0,0 0-928,1 0-448,-2 0-1216</inkml:trace>
  <inkml:trace contextRef="#ctx0" brushRef="#br1" timeOffset="12">4445 473 3968,'0'0'42,"1"0"-1,-1 0 1,0 0 0,0 0-1,0 0 1,0 0 0,0 0-1,0 0 1,0 0 0,0 0-1,0 0 1,0 0 0,1 0-1,-1-1 1,0 1 0,0 0 0,0 0-1,0 0 1,0 0 0,0 0-1,0 0 1,0 0 0,0 0-1,0 0 1,0 0 0,0 0-1,0 0 1,0-1 0,0 1-1,0 0 1,0 0 0,0 0-1,0 0 1,0 0 0,0 0 0,0 0-1,0 0 1,0 0 0,0-1-1,0 1 1,0 0 0,0 0-1,0 0 1,0 0 0,0 0-1,0 0 1,0 0 0,0 0-1,0 0 1,0 0 0,0 0-1,0 0 1,0-1 0,-1 1 0,1 0-1,0 0 1,0 0 0,-7 3 2504,-9 7-394,16-10-2228,-4 3 239,0 0 1,0 0-1,1 1 1,-1 0-1,1 0 1,-5 8-1,-15 27-43,13-18-75,0-1 0,1 1 1,1 1-1,1 0 0,-6 30 1,13-50-43,0-1 0,-1 1 0,1-1 0,0 1 0,0-1 0,0 1 0,0 0 0,0-1 0,1 1 0,-1-1 0,0 1 0,1-1 0,-1 1 0,1-1 0,-1 1 0,1-1 0,0 1 0,0-1 0,-1 0 0,1 0 0,0 1 0,0-1 0,0 0 0,1 0 0,-1 0 1,0 0-1,0 0 0,0 0 0,1 0 0,-1 0 0,1-1 0,-1 1 0,3 1 0,0-2 19,0 1 0,-1-1 1,1 1-1,0-1 0,0 0 1,-1-1-1,1 1 1,0 0-1,-1-1 0,1 0 1,0 0-1,-1 0 0,5-2 1,-1-1-7,0 0 0,0-1 0,-1 0 1,1 0-1,-1 0 0,0-1 0,0 1 1,-1-1-1,0-1 0,0 1 0,0-1 1,-1 0-1,0 0 0,0 0 0,3-10 1,-5 11-20,0 0 0,0-1 1,-1 1-1,0 0 0,0-1 1,0 1-1,-1-1 0,0-11 1,-1 14 2,0-1 0,0 1-1,0 0 1,0 0 0,-1-1 0,1 1 0,-1 0 0,0 0 0,0 1 0,-1-1 0,1 0-1,-1 1 1,-5-6 0,6 6-106,-1 0 0,0 1-1,-1-1 1,1 1 0,0 0-1,-1 0 1,1 0-1,-1 0 1,0 1 0,1-1-1,-1 1 1,0 0 0,0 0-1,0 1 1,0-1 0,-5 0-1,9 1-82,-1 1 0,1-1 0,0 0 0,-1 0 0,1 0 0,-1 0 0,1 0 0,-1 1 0,1-1 0,0 0 0,-1 0 0,1 1 0,0-1 0,-1 0 0,1 1 0,0-1 0,-1 0 0,1 1 0,0-1 0,-1 0 0,1 1 0,0-1 0,0 1 0,0-1 0,-1 0 0,1 1 0,0-1-1,0 1 1,0 0 0,0-1-54,-3 10-2957</inkml:trace>
  <inkml:trace contextRef="#ctx0" brushRef="#br1" timeOffset="13">4739 414 4224,'-1'-1'249,"-1"1"0,1-1 0,-1 1 0,0 0 0,1-1 1,-1 1-1,1 0 0,-1 0 0,0 0 0,1 0 0,-1 0 0,1 0 1,-1 0-1,0 1 0,1-1 0,-1 1 0,1-1 0,-1 1 0,1-1 0,-1 1 1,1 0-1,0 0 0,-1 0 0,0 1 0,-6 2 85,2 1-1,-1 0 1,-9 9-1,8-5-193,0 0 0,1 1 0,0 0 0,0 0 0,1 1 0,0-1 0,-7 23 0,7-15-109,1 0 0,0 0 0,2 1 0,-2 26 0,4-41-28,1 0-1,0 0 1,1 0-1,-1 0 1,1 0-1,0-1 1,0 1 0,0 0-1,2 5 1,-2-8 3,-1 1 0,1-1-1,0 0 1,0 0 0,-1 0 0,1 0 0,0 0 0,0 0 0,0 0 0,0 0-1,0 0 1,0 0 0,0-1 0,1 1 0,-1 0 0,0-1 0,0 1 0,0-1-1,1 1 1,-1-1 0,0 0 0,1 1 0,-1-1 0,0 0 0,1 0 0,-1 0-1,0 0 1,1 0 0,-1 0 0,3-1 0,2-1-4,0 0-1,0 0 1,0-1 0,0 0-1,0 0 1,0 0 0,-1-1-1,1 0 1,-1 0 0,5-5 0,1-2-27,0 0 0,-1-1 1,9-14-1,-13 19 27,-2-1 0,1 0 0,-1 0 0,0 0 0,-1 0 0,0 0 0,2-11 0,-4 17-5,-1 0 1,1 0-1,-1 0 1,0-1-1,0 1 1,0 0-1,0 0 1,0 0-1,0 0 1,0-1-1,-1 1 1,1 0-1,-1 0 1,0 0-1,0 0 1,1 0-1,-1 0 1,0 0-1,-1 1 1,1-1-1,0 0 1,-1 0-1,1 1 1,-1-1-1,1 1 1,-1-1-1,1 1 1,-1 0-1,0 0 1,0 0-1,0 0 1,0 0-1,-4-1 1,3 1-120,0 0 1,0 0-1,0 1 1,0 0-1,0-1 1,0 1 0,0 1-1,0-1 1,0 0-1,0 1 1,0-1-1,0 1 1,0 0 0,0 0-1,-5 2 1,6-1-408,-1-1 0,0 1 0,1-1 1,0 1-1,-1 0 0,1 0 0,0 0 0,0 0 0,0 0 1,-2 3-1,-5 10-2559</inkml:trace>
  <inkml:trace contextRef="#ctx0" brushRef="#br1" timeOffset="14">4982 458 5632,'0'0'105,"0"-1"1,-1 1-1,1 0 1,0 0-1,-1-1 0,1 1 1,-1 0-1,1 0 1,0 0-1,-1-1 1,1 1-1,-1 0 1,1 0-1,0 0 1,-1 0-1,1 0 0,-1 0 1,1 0-1,-1 0 1,1 0-1,0 0 1,-1 0-1,1 0 1,-1 0-1,1 0 0,-1 1 1,1-1-1,0 0 1,-1 0-1,0 1 1,-12 12 1583,8-7-1351,1 1 1,-7 12-1,3 1-278,1 1 0,1 0 1,1 0-1,1 0 0,1 1 0,-1 24 0,4-41 34,0 0-1,0 0 1,1 1-1,0-1 1,0 0-1,0 0 1,0 0 0,1 0-1,3 7 1,-4-11-31,-1 0-1,1 1 1,0-1 0,-1 0 0,1 0 0,0-1 0,0 1 0,0 0 0,0 0 0,0 0 0,0 0 0,0-1 0,0 1 0,0 0 0,0-1 0,0 1 0,3 0 0,-2-1-16,-1 0 0,1 0 0,-1 0 0,1 0 1,0-1-1,-1 1 0,1 0 0,-1-1 0,1 1 0,-1-1 0,1 0 1,-1 1-1,1-1 0,-1 0 0,1 0 0,-1 0 0,2-2 1,3-2 14,-1-1 0,1 0 0,-2 0 0,1 0 1,-1-1-1,0 1 0,0-1 0,-1 0 1,5-14-1,-1 2-7,-2 0 1,6-34 0,-10 45-89,0 0-1,0 0 1,-1 0 0,0 0-1,-3-13 1,3 19-96,0 0 1,-1 0 0,0 1-1,1-1 1,-1 0-1,0 0 1,0 0-1,0 1 1,0-1-1,0 0 1,0 1 0,-2-3-1,2 3-111,-1 1-1,1-1 1,0 0 0,0 1-1,0-1 1,-1 0 0,1 1-1,0 0 1,0-1 0,-1 1-1,1 0 1,0-1 0,-1 1-1,1 0 1,-1 0 0,1 0-1,0 0 1,-1 1-1,1-1 1,-2 0 0,-17 7-3008</inkml:trace>
  <inkml:trace contextRef="#ctx0" brushRef="#br1" timeOffset="15">2929 1399 3072,'0'-1'120,"0"-1"1,0 1-1,0 0 0,0 0 1,0 0-1,0-1 0,0 1 0,0 0 1,-1 0-1,1 0 0,0 0 1,-1-1-1,1 1 0,-1 0 1,1 0-1,-1 0 0,0 0 1,1 0-1,-1 0 0,0 0 1,0 0-1,0 1 0,1-1 1,-1 0-1,0 0 0,0 1 1,0-1-1,-1 0 0,1 1 0,0-1 1,0 1-1,0 0 0,0-1 1,0 1-1,-1 0 0,-1-1 1,1 1-76,-1 1-1,1-1 1,-1 0 0,0 1 0,1 0 0,-1-1-1,1 1 1,0 0 0,-1 0 0,1 0 0,0 1 0,0-1-1,-1 1 1,1-1 0,0 1 0,0 0 0,-2 2-1,-13 17-30,0 1-1,-17 30 1,-5 7 89,-5 5 142,3 2 0,3 2 0,2 2 0,4 1-1,3 1 1,3 2 0,3 0 0,4 2 0,-17 130-1,29-111 338,7-86-695,0-1 1,1 1-1,0 0 0,0-1 1,1 1-1,0-1 1,1 1-1,6 13 0,2-6-2537</inkml:trace>
  <inkml:trace contextRef="#ctx0" brushRef="#br1" timeOffset="16">2897 1989 2944,'-1'0'194,"0"-1"1,0 1-1,1-1 1,-1 0-1,0 1 1,1-1-1,-1 0 1,1 0-1,-1 0 0,1 1 1,-1-1-1,1 0 1,-1-1-1,1 1-66,0 1 0,0 0-1,1-1 1,-1 1 0,0 0 0,1-1-1,-1 1 1,0 0 0,1 0 0,-1-1 0,0 1-1,1 0 1,-1 0 0,0-1 0,1 1-1,-1 0 1,1 0 0,-1 0 0,0 0-1,1 0 1,-1 0 0,1 0 0,-1 0-1,1 0 1,-1 0 0,0 0 0,1 0-1,-1 0 1,1 0 0,-1 0 0,1 0-1,6 1 322,0 0-1,-1 0 1,11 3-1,12 2 164,14-3-587,49-2 0,-41-2-4731,-41 1 2098</inkml:trace>
  <inkml:trace contextRef="#ctx0" brushRef="#br1" timeOffset="17">2810 2154 4352,'0'0'64,"0"0"0,0 0-1,0 0 1,0 0 0,0 1 0,0-1 0,0 0-1,0 0 1,0 0 0,1 0 0,-1 0 0,0 0 0,0 0-1,0 0 1,0 0 0,0 0 0,0 0 0,0 0 0,0 0-1,0 0 1,0 0 0,0 0 0,0 0 0,0 0-1,0 0 1,0 0 0,0 0 0,0 1 0,0-1 0,0 0-1,0 0 1,0 0 0,0 0 0,0 0 0,0 0 0,0 0-1,0 0 1,0 0 0,0 0 0,0 0 0,0 0 0,0 0-1,0 0 1,0 0 0,-1 0 0,1 0 0,0 0-1,0 0 1,0 1 0,10 3 2632,13 5-530,4-6-1686,1 0 0,-1-2 0,35-2 0,-10 0-517,-23 1-161,4-1-1889,1 2-3879,-7 1 2361</inkml:trace>
  <inkml:trace contextRef="#ctx0" brushRef="#br1" timeOffset="18">3843 1742 3072,'1'-8'1759,"-2"1"1782,-10 6-2649,1 1-894,1 1 1,0 1-1,0-1 1,0 1-1,0 1 1,0 0-1,1 0 1,-1 1-1,-13 7 1,5 0-4,1 0 1,0 1 0,-20 19 0,17-13 159,1 1 0,2 0 1,-19 28-1,26-34 119,2 0 0,-1 1 0,2 0 0,-1 0 0,2 0-1,-7 27 1,11-37-175,0 0 0,1 0 0,-1 0 0,1 0 0,0 1 0,0-1 0,0 0 0,0 0 0,1 0 0,0 1 0,0-1 0,0 0 0,0 0 0,1 0 0,0 0 0,-1-1 1,1 1-1,1 0 0,-1-1 0,0 1 0,1-1 0,5 6 0,-2-5-43,0 0 1,1 0 0,-1-1 0,1 1 0,-1-2-1,1 1 1,0-1 0,0 0 0,0 0 0,1-1-1,-1 0 1,0 0 0,0 0 0,1-1 0,-1 0 0,0-1-1,1 0 1,-1 0 0,0-1 0,0 1 0,0-1-1,11-5 1,-18 7-56,1-1 1,0 1-1,0 0 0,0-1 0,-1 1 0,1-1 0,0 1 0,-1-1 1,1 1-1,0-1 0,-1 0 0,1 1 0,-1-1 0,1 0 1,-1 1-1,1-1 0,-1 0 0,1 0 0,-1 1 0,0-1 0,1 0 1,-1 0-1,0 0 0,1-1 0,-1 1-5,-1 1 0,1-1 0,0 0 0,0 1 0,0-1 0,-1 0 0,1 1-1,0-1 1,0 1 0,-1-1 0,1 1 0,-1-1 0,1 0 0,0 1 0,-1-1 0,1 1 0,-1 0 0,0-1 0,1 1-1,-1-1 1,1 1 0,-1 0 0,1-1 0,-1 1 0,0 0 0,1 0 0,-2-1 0,-17-3-599,-1 1-1,1 0 1,-1 1 0,0 1 0,1 1-1,-1 1 1,0 1 0,-36 8 0,53-10 217,-14 5 154,16-5 43,1 0-1,-1 0 1,0 0 0,1 0-1,-1 0 1,1 1-1,-1-1 1,1 0 0,-1 0-1,1 1 1,0-1 0,-1 0-1,1 1 1,-1-1 0,1 1-1,0-1 1,-1 0-1,1 1 1,0-1 0,-1 1-1,1-1 1,0 1 0,-1 0-1,1 2-2439</inkml:trace>
  <inkml:trace contextRef="#ctx0" brushRef="#br1" timeOffset="19">3932 1793 4736,'0'0'86,"0"0"0,1-1 1,-1 1-1,0 0 0,0-1 0,0 1 0,1 0 1,-1 0-1,0-1 0,0 1 0,1 0 0,-1 0 1,0-1-1,0 1 0,1 0 0,-1 0 1,0 0-1,1-1 0,-1 1 0,0 0 0,1 0 1,-1 0-1,0 0 0,1 0 0,-1 0 1,0 0-1,1 0 0,-1 0 0,1 0 0,14 0 1193,-11 0-654,148-5 2373,-119 3-4161,-10 1-6618,-21 1 5685</inkml:trace>
  <inkml:trace contextRef="#ctx0" brushRef="#br1" timeOffset="20">4020 1775 4480,'-1'0'270,"0"0"0,0 0 0,0 0-1,0 0 1,1 0 0,-1 0 0,0 0 0,0 1 0,0-1 0,0 0 0,0 0-1,1 1 1,-1-1 0,0 1 0,0-1 0,0 1 0,1-1 0,-1 1 0,0-1 0,1 1-1,-1 0 1,1-1 0,-1 1 0,0 0 0,0 1 0,-17 22 1006,13-16-1042,0 1 0,0-1 0,1 1 0,0 1 1,1-1-1,0 0 0,0 1 0,1 0 0,-1 15 0,3-23-200,0 0-1,0 1 0,0-1 1,1 0-1,-1 0 0,1 0 1,-1 0-1,1 1 0,0-1 1,0 0-1,0 0 0,0-1 1,0 1-1,1 0 0,-1 0 1,0 0-1,1-1 0,-1 1 1,3 1-1,2 1 9,1 1 0,-1-1 0,1-1 0,10 5 0,-11-6-11,1 1 0,0 1-1,-1 0 1,1-1 0,9 9 0,-13-8 75,1-1 1,-1 1-1,1 0 1,-1 0 0,0 0-1,-1 0 1,1 0 0,-1 1-1,0-1 1,3 9 0,-4-9-13,-1-1-1,1 1 1,-1 0 0,0 0 0,0 0 0,0 0 0,0-1 0,-1 1 0,0 0-1,1 0 1,-1-1 0,-1 1 0,1-1 0,-3 7 0,1-5-28,-1 1 1,0-1 0,1 0-1,-2 0 1,1 0 0,0-1 0,-1 1-1,0-1 1,0 0 0,-10 6-1,9-7-232,0 0 1,0 0-1,0-1 0,-8 3 0,10-4-355,0 0 0,0 0-1,0-1 1,0 1-1,0-1 1,-1 0 0,-3-1-1,3-1-2048,3 0-1126</inkml:trace>
  <inkml:trace contextRef="#ctx0" brushRef="#br1" timeOffset="21">4336 2151 4608,'0'0'1760,"0"3"-1376,0 0 384,0-3 160,0 3-64,0-1 128,-3 3-544,0 3-192,-1-1-160,2-1-160,-4 6-32,-8 7-512,2 1-224,0 0-1984</inkml:trace>
  <inkml:trace contextRef="#ctx0" brushRef="#br1" timeOffset="22">4640 1843 3072,'0'-1'119,"0"1"0,-1 0 1,1 0-1,-1 0 0,1 0 0,0 0 1,-1 0-1,1 0 0,-1 0 0,1 0 1,-1 0-1,1 0 0,0 0 0,-1 0 1,1 1-1,-1-1 0,1 0 0,0 0 1,-1 0-1,1 0 0,-1 1 0,1-1 1,0 0-1,0 1 0,-1-1 0,1 0 0,0 0 1,-1 1-1,1 0 0,-14 13 1862,7-7-1646,2-2-262,0 1 0,1-1 0,-1 1 0,1 0 1,0 0-1,1 1 0,-1-1 0,-4 14 0,-14 58 227,20-71-239,1-3-27,-3 12 73,1 0-1,-2 21 1,5-34-30,0 1 0,0-1 1,0 1-1,0 0 0,0-1 1,1 1-1,0-1 1,0 0-1,0 1 0,0-1 1,0 1-1,0-1 0,1 0 1,0 0-1,0 0 1,4 6-1,-5-8-22,0 0 0,1 0 1,-1-1-1,1 1 0,-1 0 0,1 0 1,-1-1-1,1 1 0,0-1 0,-1 1 1,1-1-1,0 0 0,-1 0 0,1 0 0,0 1 1,-1-2-1,1 1 0,0 0 0,-1 0 1,1 0-1,0-1 0,-1 1 0,1-1 1,-1 0-1,1 1 0,2-2 0,3-2 40,1 0 1,-1-1-1,12-9 0,-12 9-91,-1 0 1,0-1-1,0 0 0,0 0 1,-1-1-1,0 1 0,0-1 1,0 0-1,-1-1 1,5-12-1,-5 8-8,0-1 0,-1 1-1,-1-1 1,0 0 0,-1 0 0,-1 0 0,0 0 0,-2-17 0,2 28-75,-1 0 1,1 0-1,-1 0 1,0 0 0,0 0-1,1 0 1,-2 0 0,1 0-1,0 0 1,0 1-1,0-1 1,-1 0 0,1 1-1,-1-1 1,0 1-1,1 0 1,-1-1 0,0 1-1,0 0 1,0 0 0,0 0-1,1 0 1,-1 1-1,-1-1 1,1 0 0,0 1-1,0-1 1,0 1 0,0 0-1,0 0 1,0 0-1,-4 0 1,3 1-278,0 0 0,1 0 0,-1 0 0,1 1 0,0-1 0,0 1 0,-1-1-1,1 1 1,0 0 0,0 0 0,0 0 0,1 0 0,-1 0 0,0 0 0,1 1 0,-2 3 0,-7 11-2428</inkml:trace>
  <inkml:trace contextRef="#ctx0" brushRef="#br1" timeOffset="23">4965 1826 5376,'-1'0'173,"0"0"0,0-1 0,0 1 0,0-1 0,-1 1 1,1 0-1,0 0 0,0 0 0,0 0 0,-1 0 0,1 0 0,0 0 1,0 0-1,0 0 0,-1 0 0,1 1 0,0-1 0,0 1 0,0-1 0,0 1 1,0-1-1,0 1 0,0-1 0,0 1 0,0 0 0,0 0 0,-1 1 0,-3 2 173,1 0-1,-1 1 1,-6 10-1,-1 3-284,2 0 0,0 1 0,1 0 0,1 1 0,1 0 0,-6 30 0,10-39-43,1-1 1,0 1 0,1 0-1,0 0 1,1 11 0,0-19-12,0 0 0,0 0 0,0 0 0,1 0 0,-1-1 0,1 1 0,0 0 0,0 0 0,0-1 0,0 1 0,0-1 0,1 1 0,-1-1 0,1 1 0,-1-1 0,1 0 0,0 0 0,0 0 0,0 0 0,0 0 0,1 0 1,-1 0-1,0-1 0,5 3 0,-4-3 3,-1-1 1,1 1 0,0-1-1,0 0 1,-1 1 0,1-1-1,0 0 1,0-1 0,0 1-1,-1-1 1,1 1 0,0-1-1,-1 0 1,1 0 0,0 0-1,-1 0 1,1 0 0,-1 0-1,0-1 1,1 0 0,-1 1-1,0-1 1,4-4 0,0 1-14,-1-1 0,0 0 1,0 0-1,0-1 0,-1 1 1,1-1-1,3-10 0,-3 4 21,0-1 0,-1 0 0,-1 1-1,3-17 1,-5 22-20,0-1-1,-1 0 1,0 0-1,0 1 1,-1-1 0,0 0-1,-4-14 1,4 21-40,1 1 0,-1-1 0,1 1 0,-1-1 0,1 1 0,-1-1 1,1 1-1,-1 0 0,0 0 0,0-1 0,0 1 0,0 0 0,0 0 0,0 0 1,0 0-1,0 0 0,-1 0 0,1 0 0,0 0 0,0 0 0,-1 1 0,1-1 1,-1 1-1,1-1 0,0 1 0,-1-1 0,1 1 0,-1 0 0,1 0 0,-4-1 1,3 2-121,0-1 0,-1 1 0,1 0 0,0-1-1,0 1 1,0 0 0,0 0 0,-1 1 0,2-1 0,-1 0 0,0 1 0,0-1 0,0 1 0,1-1 0,-1 1 0,0 0 0,1 0 0,0 0 0,-2 3 0,-7 15-2227</inkml:trace>
  <inkml:trace contextRef="#ctx0" brushRef="#br1" timeOffset="24">5205 1847 3968,'0'-1'88,"-1"1"0,1-1 0,0 1 0,-1-1 0,1 1 0,-1-1 0,1 1 0,-1 0 0,1-1 0,-1 1 0,0 0 0,1-1 0,-1 1 0,1 0 1,-1 0-1,0 0 0,1-1 0,-1 1 0,0 0 0,1 0 0,-1 0 0,1 0 0,-1 0 0,-1 0 0,1 1 55,-1-1 0,0 1 0,0-1 0,0 1 0,1 0 0,-1 0 1,0-1-1,-2 3 0,-2 2 175,0 0 1,0 1-1,-6 7 0,5-4-203,0 1-1,0 0 1,2 0-1,-1 0 1,-7 22-1,5-10 32,1 0 0,-3 24 1,8-35-87,0 0 1,1 1 0,0-1-1,1 0 1,1 15 0,-1-24-43,0 1 1,0-1-1,1 0 1,-1 0-1,1 1 1,0-1 0,0 0-1,0 0 1,0 0-1,0 0 1,0 0-1,0 0 1,1 0-1,-1 0 1,1 0-1,-1-1 1,1 1 0,0 0-1,0-1 1,-1 0-1,1 1 1,0-1-1,0 0 1,0 0-1,1 0 1,-1 0-1,0 0 1,0-1 0,1 1-1,-1-1 1,0 1-1,4-1 1,-1 0 65,1 0 0,-1-1 1,1 1-1,-1-1 0,0-1 1,1 1-1,-1-1 0,0 0 1,0 0-1,0 0 0,0-1 0,-1 1 1,6-4-1,-3 0-16,1 0 1,-1 0-1,0 0 0,0-1 1,-1 0-1,10-14 0,-9 10-28,-1-1 0,0 0 0,0 0 0,-1-1 0,4-16 0,-7 21-127,0-1-1,0 1 1,-1-1-1,0 0 1,-1 0-1,0 1 1,0-1 0,-1 0-1,-1-9 1,1 17-86,1-1 0,0 0 1,-1 1-1,1-1 1,-1 0-1,0 1 0,1-1 1,-1 1-1,0-1 0,0 1 1,0-1-1,0 1 0,0 0 1,0 0-1,0-1 1,0 1-1,-1 0 0,1 0 1,0 0-1,-1 0 0,1 0 1,-1 1-1,1-1 1,-1 0-1,0 1 0,1-1 1,-1 1-1,1-1 0,-1 1 1,0 0-1,0 0 1,1-1-1,-1 1 0,0 1 1,1-1-1,-1 0 0,-2 1 1,-19 8-2884</inkml:trace>
  <inkml:trace contextRef="#ctx0" brushRef="#br1" timeOffset="25">5342 1350 4224,'1'-1'136,"-1"1"1,1 0-1,0 0 0,-1-1 1,1 1-1,0 0 0,-1 0 1,1 0-1,-1 0 0,1 0 1,0 0-1,-1 0 0,1 0 1,0 0-1,-1 0 0,1 0 1,-1 1-1,1-1 0,0 0 1,-1 0-1,1 1 0,-1-1 1,1 0-1,-1 1 0,1-1 1,-1 0-1,1 1 1,-1-1-1,1 1 0,0 0 1,15 16 1353,-9-7-1100,0 0 0,-1 1 0,0 0 0,7 20 1,13 49 363,-25-78-723,9 38 158,-2 1 1,-1 0-1,1 48 1,-6 124-95,-7-100 20,-31 178 0,27-246 0,-24 72 1,6-51-2886,22-55-419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2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26 119 2560,'-1'-3'1227,"0"-1"1,0 0-1,0 0 0,0 1 1,1-1-1,-1 0 0,2-7 1,-1 9-989,-6 208 4073,2-100-5238,2-8-4945,2-101 1428,3-2 993</inkml:trace>
  <inkml:trace contextRef="#ctx0" brushRef="#br0" timeOffset="1">0 93 2944,'0'0'176,"0"-1"1,0 0-1,0 1 1,0-1-1,0 1 0,0-1 1,0 0-1,1 1 1,-1-1-1,0 0 0,0 1 1,0-1-1,1 1 1,-1-1-1,0 0 0,1 1 1,-1-1-1,1 1 1,-1-1-1,0 1 1,2-1-1,4-6 2044,-6 7-2079,0-1 1,0 1-1,0 0 0,0-1 1,0 1-1,0 0 0,0-1 1,1 1-1,-1 0 0,0 0 1,0-1-1,0 1 0,1 0 1,-1 0-1,0-1 0,1 1 1,-1 0-1,0 0 0,0 0 1,1-1-1,-1 1 0,0 0 1,1 0-1,-1 0 0,1 0 1,3 9 2384,-2-4-2994,18 70 2287,-15-52-1124,1-1 0,9 25 0,-3-22-75,0 0 0,2-1 0,25 35 0,-34-53-438,0 0 1,0 1-1,0-2 0,1 1 0,11 9 1,-16-14-156,1 0-1,-1 0 1,1-1 0,0 1 0,-1 0 0,1-1-1,-1 1 1,1-1 0,0 0 0,0 1 0,-1-1 0,1 0-1,0 0 1,0 0 0,-1 0 0,1 0 0,0-1-1,-1 1 1,1 0 0,0-1 0,-1 1 0,1-1-1,0 0 1,-1 0 0,1 1 0,-1-1 0,1 0 0,-1 0-1,0 0 1,1-1 0,-1 1 0,1-1 0,3-3-14,-1-1 0,0 1-1,0-1 1,0 0 0,-1 0 0,0 0 0,0 0 0,2-9 0,16-55-104,-16 47 39,9-33-8,15-52 29,-25 93-23,-3 12-219,-1 1 0,1-1-1,0 0 1,-1 0 0,1 1 0,1-1 0,1-4-1,-3 7 205,0 0 0,0 0 0,0 0 0,0 0 0,0 0 0,0 0 0,0 0 0,0 0-1,1-1 1,-1 1 0,0 0 0,0 0 0,0 0 0,0 0 0,0 0 0,0 0 0,0 0 0,0 0 0,0 0-1,0 0 1,0 0 0,1 0 0,-1 0 0,0 0 0,0 0 0,0 0 0,0 0 0,0 0 0,0 0-1,0 0 1,0 0 0,0 0 0,1 0 0,-1 0 0,0 0 0,0 0 0,0 0 0,0 0 0,0 0-1,0 0 1,0 0 0,0 0 0,1 0 0,-1 0 0,0 0 0,0 0 0,0 0 0,0 0 0,0 0 0,0 0-1,0 0 1,0 0 0,0 1 0,0-1 0,0 0 0,0 0 0,0 0 0,0 0 0,1 0 0,-1 0-1,0 0 1,0 0 0,1 2-1065,2 1-3570</inkml:trace>
  <inkml:trace contextRef="#ctx0" brushRef="#br0" timeOffset="2">479 431 4864,'-1'-6'6550,"3"-9"-3598,-1-6-1521,-3 19-940,-3 5-300,-5 5-153,6-3-22,0-1 1,1 1-1,0 0 1,0 0 0,0 0-1,0 0 1,1 0-1,0 0 1,0 1-1,0-1 1,1 1-1,0-1 1,0 1-1,0 0 1,1 0-1,0-1 1,0 1-1,0 0 1,2 5-1,-2-10 9,0 0 0,0 0 0,0 0-1,1 0 1,-1 0 0,0 0 0,0 0-1,1 0 1,-1 0 0,1 0 0,-1-1-1,1 1 1,-1 0 0,1 0 0,0 0-1,-1-1 1,1 1 0,0 0 0,-1-1-1,1 1 1,0-1 0,0 1 0,0-1-1,1 2 1,0-2 16,-1 0 0,0 0 0,1 0 0,-1-1 0,0 1 1,1 0-1,-1 0 0,0-1 0,1 1 0,-1-1 0,0 1 0,0-1 0,0 1 0,1-1 0,1-1 0,3-3 89,0 0-1,0-1 1,0 1 0,0-1-1,4-7 1,-5 6-107,0 0 1,0-1-1,6-14 1,-10 19-21,0 0 0,0 1 0,0-1 0,0 0 0,-1 0 1,1 0-1,-1 0 0,0 0 0,0 1 0,0-1 0,0 0 0,0 0 0,-1 0 1,1 0-1,-2-4 0,2 7-10,0-1 1,0 1-1,0 0 1,-1-1-1,1 1 1,0 0 0,0-1-1,0 1 1,-1 0-1,1-1 1,0 1-1,0 0 1,-1 0-1,1-1 1,0 1-1,0 0 1,-1 0-1,1 0 1,0 0 0,-1-1-1,1 1 1,0 0-1,-1 0 1,1 0-1,0 0 1,-1 0-1,1 0 1,0 0-1,-1 0 1,1 0 0,-1 0-1,1 0 1,-1 0-1,0 0-123,0 1 0,0-1 1,0 0-1,0 1 0,1 0 0,-1-1 0,0 1 1,0-1-1,0 1 0,1 0 0,-1-1 0,0 2 1,-5 10-3501,6-11 3486,0-1 0,0 0 0,0 0 0,0 1 0,0-1 0,0 0 0,0 0 0,0 1 0,0-1 0,0 0 0,0 0 0,0 0 0,0 1 0,0-1 0,1 0 0,-1 0 0,0 1 0,0-1 0,0 0 0,0 0 0,1 0 0,-1 0 0,0 1 0,0-1 1,0 0-1,1 0 0,-1 0 0,0 0 0,0 0 0,0 0 0,1 0 0,-1 1 0,0-1 0,0 0 0,1 0 0,-1 0 0,0 0 0,0 0 0,1 0 0,-1 0 0,1 0 0,4 0-2581</inkml:trace>
  <inkml:trace contextRef="#ctx0" brushRef="#br0" timeOffset="3">751 24 5248,'2'-7'877,"0"-1"22,-2-1 3090,-9 35-874,-5 68-2114,-3 130 0,16-206-977,-1 13-53,0-2-135,1 0-1,1 0 0,8 56 0,-8-83-161,1 0 0,-1 0 0,1 0 0,0 0 0,0 0 0,-1 0-1,3 3 1,-3-5 219,1 0-1,-1 1 1,0-1-1,0 0 1,0 0-1,0 0 1,1 0-1,-1 0 1,0 0-1,0 1 0,0-1 1,1 0-1,-1 0 1,0 0-1,0 0 1,0 0-1,1 0 1,-1 0-1,0 0 1,0 0-1,1 0 1,-1 0-1,0 0 0,0 0 1,0 0-1,1 0 1,-1 0-1,0 0 1,0 0-1,1 0 1,-1 0-1,0-1 1,0 1-1,0 0 1,1 0-1,-1 0 0,0 0 1,0 0-1,0 0 1,0-1-1,1 1 1,-1 0-1,0 0 1,0 0-1,0-1 1,0 1-1,0 0 1,0 0-1,0 0 1,0-1-1,1 1 0,-1 0 1,0 0-1,0 0 1,0-1-1,0 1 1,0 0-1,0 0 1,0-1-1,2-9-3705</inkml:trace>
  <inkml:trace contextRef="#ctx0" brushRef="#br0" timeOffset="4">670 294 6656,'-9'11'2464,"9"-11"-1920,6 5 608,-6-5 224,9 0-224,-3 0 64,11-3-768,-2 3-256,7-5-160,-3-3-192,3 0 32,-1 3-1696,2 1-704,-3-2-1056</inkml:trace>
  <inkml:trace contextRef="#ctx0" brushRef="#br0" timeOffset="5">911 431 4736,'7'-3'1613,"-1"0"1,1 0 0,-1 0-1,7-6 1,-11 8-1551,-1 0 1,0 0 0,1 0-1,-1 0 1,0 0-1,0 0 1,0-1 0,0 1-1,0-1 1,0 1 0,0 0-1,0-1 1,0 1-1,-1-1 1,1 0 0,-1 1-1,1-1 1,-1 0 0,0 1-1,1-1 1,-1 0-1,0 1 1,0-1 0,-1-2-1,1 3-50,0 0 0,0 1 0,0-1-1,0 0 1,0 1 0,0-1 0,-1 0-1,1 0 1,0 1 0,-1-1 0,1 1 0,0-1-1,-1 0 1,1 1 0,-1-1 0,1 1-1,-1-1 1,1 1 0,-1-1 0,1 1 0,-1-1-1,0 1 1,1-1 0,-1 1 0,0 0-1,1 0 1,-1-1 0,0 1 0,1 0 0,-1 0-1,0 0 1,0 0 0,1-1 0,-1 1-1,0 0 1,1 0 0,-1 1 0,-1-1 0,0 0 54,0 1 0,1 0 0,-1-1 0,0 1 0,1 0 0,-1 0 0,1 0 0,-1 0 0,1 0 0,0 0 0,-1 0 0,1 1 0,0-1 0,0 0 0,0 1 0,-1 1 0,0 1 53,0-1 0,1 1 1,-1-1-1,1 1 1,0 0-1,0 0 1,0 0-1,1-1 1,-1 1-1,1 0 1,0 0-1,0 0 1,1 0-1,-1 0 1,2 5-1,-1-7-131,-1 0-1,1 0 0,0 0 0,0 0 0,0 0 0,0 0 0,0-1 0,0 1 0,0-1 1,0 1-1,1 0 0,-1-1 0,1 0 0,-1 1 0,1-1 0,0 0 0,-1 0 1,1 0-1,0 0 0,0 0 0,0 0 0,0-1 0,-1 1 0,1-1 0,0 1 1,0-1-1,0 0 0,0 0 0,0 1 0,1-1 0,-1-1 0,2 1 0,64-12-7465,-44 7 3659</inkml:trace>
  <inkml:trace contextRef="#ctx0" brushRef="#br0" timeOffset="6">1282 333 6784,'0'-3'2624,"0"3"-2048,0 3 1184,0-3 384,0 0-544,0 0-97,0 0-895,0 0-352,3 3-192,-3-3-224,3 5 32,0-3-1407,0 3-577,0 1-2336</inkml:trace>
  <inkml:trace contextRef="#ctx0" brushRef="#br0" timeOffset="7">1291 480 10880,'-3'-3'4032,"3"3"-3136,0 0 895,0 0 193,0 0-768,0 0-288,3 0-640,0 0-192,2 0-64,-2 0-1088,3 0-480,-3 0-4255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2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249 352 1920,'-2'-1'669,"0"1"0,1-1 0,-1 1-1,0-1 1,0 0 0,1 1 0,-1-1 0,0 0 0,1 0 0,-1 0-1,1 0 1,-1-1 0,1 1 0,0 0 0,-3-3 0,3 2-304,-1 0 0,0 0 0,0 0 0,0 0 0,0 1 0,0-1 0,0 1 0,-1 0 0,1-1 0,0 1 1,-1 0-1,1 0 0,-5-1 0,-3 2-223,0 0-1,0 1 1,-1 0 0,1 1 0,0 0-1,0 0 1,0 1 0,0 0 0,1 1 0,-1 0-1,-12 7 1,18-7-108,0-1-1,-1 1 1,1 0-1,0 0 1,1 0 0,-1 0-1,1 0 1,0 1-1,0 0 1,0 0 0,0 0-1,1 0 1,-3 8-1,4-10-135,0-1-1,1 1 0,-1-1 1,1 1-1,-1-1 1,1 1-1,0 0 0,0-1 1,0 1-1,0 0 1,0-1-1,1 1 0,-1-1 1,1 1-1,0 0 1,0-1-1,-1 1 0,2-1 1,-1 0-1,0 1 1,0-1-1,1 0 0,-1 0 1,1 0-1,0 0 1,0 0-1,0 0 0,0 0 1,3 2-1,-3-3-200,-1-1 0,1 1-1,0 0 1,-1 0 0,1-1 0,0 1 0,0-1-1,0 0 1,-1 1 0,1-1 0,0 0-1,0 0 1,0 0 0,0 0 0,0-1-1,2 1 1,-2-1-14,16-1-3453</inkml:trace>
  <inkml:trace contextRef="#ctx0" brushRef="#br0" timeOffset="1">302 355 6784,'-9'-11'4656,"3"14"-154,-7 6-3580,12-8-747,-3 2-121,0 0 0,0 1-1,1-1 1,-1 1 0,1 0-1,0 0 1,0 0 0,0 1-1,-4 8 1,5-10-48,1 1 0,0-1 0,0 1 1,0-1-1,0 1 0,1-1 0,-1 1 0,1-1 1,0 1-1,0 0 0,0-1 0,0 1 0,1-1 1,1 6-1,-2-8 3,0 0 0,0 0 0,1-1 0,-1 1 0,0 0 0,1-1 0,-1 1 1,0 0-1,1-1 0,-1 1 0,1 0 0,-1-1 0,1 1 0,-1-1 0,1 1 0,0-1 0,-1 1 0,1-1 0,0 1 1,-1-1-1,1 1 0,0-1 0,0 0 0,-1 0 0,1 1 0,0-1 0,0 0 0,0 0 0,1 0-3,0 0 0,1 0 0,-1-1 0,0 1 1,0-1-1,0 0 0,-1 1 0,1-1 0,0 0 0,3-2 0,4-3-10,-1 0 0,0 0 0,9-10 0,-13 12 16,0-1-1,0 1 1,0-1-1,-1 0 1,5-8-1,-7 11-11,0 1-1,0-1 1,-1 0-1,1 1 1,-1-1 0,1 0-1,-1 1 1,0-1-1,0 0 1,1 0-1,-1 1 1,0-1-1,-1 0 1,1 0 0,0 1-1,0-1 1,-1 0-1,1 0 1,-1 1-1,0-1 1,1 1 0,-3-4-1,3 5-28,0-1-1,-1 1 1,1-1 0,-1 1-1,1 0 1,-1-1 0,1 1-1,-1-1 1,1 1-1,-1 0 1,1-1 0,-1 1-1,0 0 1,1 0 0,-1 0-1,1-1 1,-1 1-1,0 0 1,1 0 0,-1 0-1,0 0 1,1 0 0,-1 0-1,1 0 1,-1 0-1,0 0 1,1 1 0,-1-1-1,0 0 1,1 0 0,-1 0-1,0 1 1,0 0-331,-1-1 0,1 1 1,0 0-1,0-1 0,0 1 1,0 0-1,0 0 0,0 0 0,0 0 1,0 0-1,0 0 0,0 0 1,0 2-1,-2 2-3325</inkml:trace>
  <inkml:trace contextRef="#ctx0" brushRef="#br0" timeOffset="2">392 293 4992,'-1'-1'4215,"1"3"-1117,-1 9 401,2 26-2745,0-3 191,-2-15-569,1 0 219,0-1 0,5 33-1,-5-50-587,0-1-1,0 0 0,0 0 0,0 0 0,0 0 1,0 0-1,0 0 0,0 0 0,0 0 1,0 0-1,0 0 0,0 1 0,0-1 0,0 0 1,0 0-1,0 0 0,0 0 0,0 0 0,0 0 1,1 0-1,-1 0 0,0 0 0,0 0 0,0 0 1,0 1-1,0-1 0,0 0 0,0 0 1,0 0-1,0 0 0,0 0 0,0 0 0,0 0 1,0 0-1,0 0 0,1 0 0,-1 0 0,0 0 1,0 0-1,0 0 0,0 0 0,0 0 0,0 0 1,0 0-1,0 0 0,0 0 0,0 0 1,1 0-1,-1 0 0,0 0 0,0 0 0,0 0 1,0 0-1,0 0 0,0 0 0,0 0 0,5-7 121,5-19-235,-4 11 23,-2 6-6,0 1 0,0 0 0,1 1 0,0-1-1,1 1 1,-1 0 0,1 0 0,1 1 0,11-10-1,-4 9-2768,0 3-4866,-10 4 4457</inkml:trace>
  <inkml:trace contextRef="#ctx0" brushRef="#br0" timeOffset="3">623 289 6400,'2'40'10343,"6"29"-8787,-3-21-490,-5-47-1046,0 0 1,0-1-1,1 1 1,-1 0-1,0 0 1,0 0-1,0-1 1,0 1-1,1 0 1,-1-1-1,0 1 1,1 0-1,-1 0 1,0-1-1,2 2 0,-2-2-10,0 0 0,0 0 0,1 0 0,-1 0-1,0 0 1,0 0 0,0 0 0,1 0 0,-1 0-1,0 0 1,0 0 0,1 0 0,-1 0-1,0-1 1,0 1 0,0 0 0,1 0 0,-1 0-1,0 0 1,0 0 0,0 0 0,1-1 0,-1 1-1,0 0 1,0 0 0,0 0 0,0 0-1,0-1 1,1 1 0,-1 0 0,9-21 228,17-67-526,-24 83 284,0 0 0,0 0 0,1 1-1,-1-1 1,1 1 0,6-7 0,8-2-3093,-16 12 2061,1 0 0,0 0 0,0 1 0,0-1-1,0 1 1,0-1 0,0 1 0,0 0 0,2-1-1,2 1-2829</inkml:trace>
  <inkml:trace contextRef="#ctx0" brushRef="#br0" timeOffset="4">783 359 4352,'-1'1'193,"1"-1"1,0 0-1,0 1 1,-1-1-1,1 1 0,0-1 1,0 0-1,-1 1 1,1-1-1,0 1 0,0-1 1,0 1-1,0-1 1,0 1-1,0-1 1,0 1-1,0-1 0,0 1 1,0-1-1,0 1 1,0-1-1,0 1 0,0-1 1,0 1-1,1-1 1,-1 1-1,0-1 1,0 0-1,1 2 0,0-2 19,-1 1-1,1-1 0,0 1 1,0-1-1,0 1 0,0-1 1,0 0-1,0 1 0,0-1 1,0 0-1,0 0 0,0 1 0,2-1 1,1 0 58,0 0 0,1 0 0,-1-1-1,0 1 1,1-1 0,5-1 0,3-3 36,-4 2-135,0 0 0,17-9-1,-24 12-169,-1-1 0,1 0 1,-1 0-1,0 0 0,1 0 0,-1 0 0,0-1 0,1 1 0,-1 0 0,0 0 0,0-1 0,0 1 0,0-1 0,0 1 0,0-1 0,-1 0 0,1 1 1,0-1-1,-1 1 0,1-1 0,-1 0 0,1-2 0,-1 3-1,0 1 1,0 0-1,-1-1 1,1 1-1,0-1 1,0 1-1,0 0 1,0-1-1,0 1 1,0 0-1,0-1 0,-1 1 1,1 0-1,0-1 1,0 1-1,0 0 1,-1-1-1,1 1 1,0 0-1,-1 0 1,1-1-1,0 1 1,0 0-1,-1 0 1,1 0-1,0-1 1,-1 1-1,0 0 0,-13-1 23,11 2-33,0 0 1,0-1-1,1 1 1,-1 0-1,0 0 1,1 1 0,-1-1-1,1 0 1,-3 2-1,2 1 28,-1 0 1,1 0-1,0 0 0,0 0 0,1 0 1,-1 0-1,1 1 0,0 0 0,0-1 0,0 1 1,-1 7-1,2-9-7,1 0 0,-1 1 0,1-1 0,0 0 0,0 1 0,0-1 0,0 1 0,0-1 0,1 0-1,0 1 1,-1-1 0,1 0 0,0 0 0,1 1 0,-1-1 0,1 0 0,3 5 0,-4-6-88,1-1-1,0 1 0,0-1 1,-1 0-1,1 1 1,0-1-1,0 0 0,0 0 1,0 0-1,0-1 0,1 1 1,-1 0-1,0-1 1,0 0-1,0 1 0,1-1 1,-1 0-1,0 0 1,0 0-1,0 0 0,1-1 1,-1 1-1,3-1 0,6-2-1661,0 0-1,21-9 0,-11 4-1332</inkml:trace>
  <inkml:trace contextRef="#ctx0" brushRef="#br0" timeOffset="5">1111 285 4992,'0'0'199,"-1"0"1,1-1-1,0 1 0,0 0 1,0-1-1,0 1 0,-1 0 1,1-1-1,0 1 1,0 0-1,0 0 0,-1 0 1,1-1-1,0 1 0,-1 0 1,1 0-1,0 0 1,0-1-1,-1 1 0,1 0 1,0 0-1,-1 0 0,1 0 1,0 0-1,-1 0 0,1 0 1,0 0-1,-1 0 1,1 0-1,0 0 0,-1 0 1,1 0-1,-1 0 0,-8 13 4323,7-11-4990,1-1 498,0 1 0,0-1 0,0 1 0,1 0 0,-1 0 0,0-1 0,1 1 1,-1 0-1,1 0 0,-1-1 0,1 1 0,0 0 0,0 0 0,0 0 1,0 0-1,0 0 0,0-1 0,0 1 0,1 0 0,-1 0 0,1 0 0,-1-1 1,1 1-1,0 0 0,0-1 0,0 1 0,0 0 0,0-1 0,0 1 0,0-1 1,0 0-1,1 1 0,-1-1 0,0 0 0,1 0 0,-1 0 0,1 0 1,-1 0-1,3 1 0,5 4-115,-3-3 239,0 1 1,0 0 0,9 8 0,-14-11-79,0 0-1,0 0 1,0 0-1,-1 0 1,1 0-1,0 0 0,0 0 1,-1 1-1,1-1 1,0 0-1,-1 0 1,1 1-1,-1-1 1,0 0-1,1 1 0,-1-1 1,0 0-1,0 1 1,0-1-1,0 1 1,0-1-1,0 0 0,0 1 1,0-1-1,-1 2 1,0 0 73,-1 1 1,1 0 0,-1-1 0,0 0-1,0 1 1,0-1 0,-1 0 0,1 0-1,-1 0 1,1 0 0,-1-1 0,-6 5-1,6-5-534,1-1 0,-1 1-1,1-1 1,-1 0 0,0 0-1,0 0 1,1-1 0,-1 1-1,0-1 1,0 1 0,-4-1-1,6 0-3229,1 0-849</inkml:trace>
  <inkml:trace contextRef="#ctx0" brushRef="#br0" timeOffset="6">1270 311 5120,'1'-5'6336,"0"6"-2571,4 12-1536,2 18-2122,-4 4 547,-2 1 0,-6 65-1,3-83-513,-18 131 888,9-78-819,12-83-9035,0-18 2762,-1 6 2395</inkml:trace>
  <inkml:trace contextRef="#ctx0" brushRef="#br0" timeOffset="7">1223 328 4736,'0'0'234,"-1"-1"0,1 1 1,0 0-1,-1-1 0,1 1 0,-1 0 1,1 0-1,-1-1 0,1 1 0,-1 0 1,1 0-1,-1 0 0,1 0 0,-1 0 0,1 0 1,-1 0-1,1 0 0,-1 0 0,1 0 1,-1 0-1,1 0 0,-1 0 0,1 0 1,-1 0-1,1 0 0,-1 1 0,1-1 1,-1 0-1,-2 7 327,27-7 26,-1 0-271,32 5 1,-48-5-109,-1 2 0,1-1 0,-1 1 1,1 0-1,-1 0 0,0 1 0,0 0 0,0 0 0,9 6 1,-14-8-113,0 0 0,1 0 1,-1 0-1,0 0 0,0 1 0,0-1 1,0 0-1,0 1 0,0-1 1,0 0-1,-1 1 0,1-1 1,0 1-1,-1-1 0,1 1 1,-1 0-1,0-1 0,1 1 1,-1-1-1,0 1 0,0 0 1,0 1-1,0 0 14,-1-1 0,0 1 1,1-1-1,-1 1 0,0-1 0,0 1 0,0-1 1,-1 0-1,1 0 0,0 1 0,-1-1 0,0 0 0,-1 2 1,0-2-51,0 1 1,1-1 0,-1 1-1,0-1 1,-1 0-1,1 0 1,0-1 0,0 1-1,-6 1 1,7-2-96,0 0 0,0-1 0,0 1 0,0-1 0,0 0 0,0 0 0,0 0 0,-1 0 0,1 0 1,0 0-1,0 0 0,0-1 0,0 1 0,0-1 0,0 0 0,-3-1 0,4 2-338,-7-5-1087,5 1-2851,3 1 189</inkml:trace>
  <inkml:trace contextRef="#ctx0" brushRef="#br0" timeOffset="8">1607 311 6144,'8'-9'4292,"-12"11"-362,-16 15-1806,14-10-1893,0 1 0,0-1 0,1 1 0,-9 17 0,13-21-198,-1 0 1,1 1-1,0-1 1,0 1-1,0-1 0,0 1 1,1-1-1,0 1 1,0 0-1,0-1 1,0 1-1,2 7 0,-2-11-18,0 0-1,0 0 1,1 0-1,-1 0 1,0 0-1,0 0 1,1-1-1,-1 1 1,1 0-1,-1 0 1,1 0-1,-1 0 0,1 0 1,-1-1-1,1 1 1,0 0-1,0 0 1,-1-1-1,1 1 1,0 0-1,0-1 1,0 1-1,-1-1 1,1 1-1,0-1 0,2 1 1,-2-1-4,1 0 0,0 0 1,0 0-1,0 0 0,-1-1 0,1 1 1,0 0-1,0-1 0,-1 0 0,1 1 1,0-1-1,-1 0 0,3-1 0,4-3 15,0-1 0,-1 0 0,0 0 0,10-11 0,-13 13 39,0-1 1,-1 0-1,1 0 1,-1-1-1,0 1 1,3-7-1,-5 9-37,0 1-1,-1-1 0,1 1 0,0-1 1,-1 1-1,0-1 0,1 1 1,-1-1-1,0 0 0,0 1 1,-1-1-1,1 1 0,0-1 0,-1 1 1,0-1-1,-1-4 0,1 6-29,0 0 0,0 0-1,1 0 1,-1 0 0,0 0 0,-1 0-1,1 1 1,0-1 0,0 0-1,0 0 1,0 1 0,-1-1-1,1 1 1,0-1 0,-1 1-1,1-1 1,0 1 0,-1 0 0,1 0-1,-1 0 1,1 0 0,0 0-1,-1 0 1,1 0 0,0 0-1,-1 0 1,1 1 0,-2 0-1,-2 0-357,1 0-1,0 0 1,0 0-1,0 1 1,0-1-1,0 1 1,1 0-1,-6 4 0,0 3-2540,2-1-1285</inkml:trace>
  <inkml:trace contextRef="#ctx0" brushRef="#br0" timeOffset="9">1780 295 5376,'0'0'2553,"0"6"5881,1 3-4157,-1 1-3885,1 1 1,0-1-1,0 0 1,4 11-1,-5-20-340,1 0 1,-1 0-1,0 0 1,1 0 0,-1 1-1,1-1 1,-1 0-1,1 0 1,0 0-1,-1 0 1,1-1-1,0 1 1,0 0-1,0 0 1,0 0-1,0-1 1,-1 1-1,3 1 1,-1-2-34,-1 0 1,0 0 0,1 0 0,-1 0-1,0 0 1,0 0 0,1 0 0,-1-1-1,0 1 1,1 0 0,-1-1 0,0 1-1,0-1 1,1 1 0,-1-1 0,2-1-1,3-2-7,0 0-1,-1-1 1,11-10-1,-12 11-59,1-1-1,0 1 1,-1 0-1,2 0 0,9-5 1,-14 9 46,-1-1 0,0 1 0,1 0 0,-1 0 0,1 0 1,-1 0-1,0 0 0,1 0 0,-1 0 0,1 0 0,-1 0 0,1 0 0,-1 0 0,0 0 0,1 0 0,-1 0 1,1 0-1,-1 0 0,1 0 0,-1 0 0,0 1 0,1-1 0,-1 0 0,0 0 0,1 0 0,-1 1 0,1-1 1,6 13-41,-2 20-1,-5-29 42,1 0-114,-1 2-1104,1-1 1,-1 0 0,1 0-1,3 8 1,-4-12 834,1 0 0,0 1-1,-1-1 1,1 0 0,0 1-1,0-1 1,0 0 0,0 0 0,0 0-1,0 0 1,0 0 0,1 0-1,-1 0 1,0 0 0,0 0 0,1 0-1,-1-1 1,1 1 0,1 0-1,4 2-5049</inkml:trace>
  <inkml:trace contextRef="#ctx0" brushRef="#br0" timeOffset="10">2111 342 5376,'15'-16'4394,"-1"3"1580,-37 36-3644,19-17-2298,1 0 0,0-1 0,0 2 0,0-1 0,1 0 0,0 0 0,0 1 0,1-1 0,0 1 0,0 0 0,0-1 0,1 9 0,0-15-31,0 1 1,0-1-1,0 0 0,0 0 0,0 0 0,0 0 1,0 0-1,0 1 0,0-1 0,0 0 1,0 0-1,0 0 0,1 0 0,-1 0 1,0 0-1,0 0 0,0 1 0,0-1 0,0 0 1,0 0-1,0 0 0,0 0 0,0 0 1,0 0-1,1 0 0,-1 0 0,0 1 1,0-1-1,0 0 0,0 0 0,0 0 0,0 0 1,1 0-1,-1 0 0,0 0 0,0 0 1,0 0-1,0 0 0,0 0 0,1 0 0,-1 0 1,0 0-1,0 0 0,9-4 118,10-9 28,-10 5-146,-1-1 0,0 0 0,-1-1 0,0 1 0,0-1 0,-1 0 1,0-1-1,-1 0 0,7-18 0,28-99-67,-14 41-66,-18 62 183,5-32 0,-27 170 349,1 160 0,13-259-698,0-1 1,1 1 0,0-1-1,1 1 1,0-1 0,1 0-1,7 18 1,-9-27-389,6 8-2705,2-6-2356,-1-4 1273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4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119 135 6656,'-2'-1'499,"-1"0"4737,4 3 1037,1 1-4236,0 2-3608,0 2 1744,-1 0-1,1 0 1,-1-1-1,-1 1 1,0 0-1,0 14 1,-1-7-69,-14 187 463,8-126-526,2-42 85,1 0-1043,3-11-4478,1-23 571,-2-2 3453,2 3 702,-3-3-2531</inkml:trace>
  <inkml:trace contextRef="#ctx0" brushRef="#br0" timeOffset="1">5 444 5888,'-5'-3'3365,"6"8"-386,0-3-2783,0-1-1,-1 0 0,1 0 0,0 1 0,0-1 0,0 0 0,0 0 0,0 0 0,0 0 0,2 1 0,0 0-236,1-1-1,0 0 0,0-1 1,0 1-1,0 0 1,0-1-1,0 0 0,0 0 1,0 0-1,0-1 0,0 0 1,0 1-1,0-1 1,0 0-1,0-1 0,5-2 1,0 0-869,0 0 0,0-1 1,-1 0-1,0-1 1,11-9-1,-1-2-1799</inkml:trace>
  <inkml:trace contextRef="#ctx0" brushRef="#br0" timeOffset="2">301 1 4992,'-1'0'159,"1"0"0,-1 0 0,1 1 0,-1-1 0,0 0 0,1 0-1,-1 1 1,1-1 0,-1 0 0,1 1 0,-1-1 0,1 1 0,-1-1 0,1 1 0,-1-1 0,1 1 0,0-1 0,-1 1 0,1-1 0,0 1 0,-1 0 0,1-1 0,0 1 0,0-1-1,0 1 1,-1 0 0,1-1 0,0 1 0,0 0 0,0-1 0,0 1 0,0 0 0,0 31 2838,0-21-2487,-5 207 3301,0 4-732,5-217-3032,2 44 363,-2-45-346,1 0 1,0 1-1,0-1 0,0 0 0,0 0 0,1 0 0,-1-1 0,1 1 1,3 4-1,-4-7-58,-1 0 0,1 0 0,0 0 0,0 0 1,0 0-1,0 0 0,0-1 0,0 1 0,0 0 1,0-1-1,0 1 0,0-1 0,1 1 0,-1-1 1,0 0-1,0 1 0,0-1 0,1 0 0,-1 0 1,0 0-1,0 0 0,1 0 0,-1 0 0,0 0 1,0 0-1,1-1 0,-1 1 0,0 0 0,0-1 0,0 1 1,1-1-1,-1 1 0,1-2 0,5-2-48,1-1 0,-1 0-1,13-10 1,-6 3-47,-5 7-114,-4 8 63,-3 14 23,-2-4 139,0-11-20,0 0-1,0 1 1,0-1-1,1 0 1,0 1-1,-1-1 1,1 0-1,0 0 1,0 0-1,0 0 1,0 1-1,0-1 1,1-1-1,-1 1 1,1 0-1,-1 0 1,3 1-1,-3-2 4,1 0 0,0 0 0,0 0 0,0 0 1,0-1-1,0 1 0,0-1 0,-1 1 0,1-1 0,0 0 0,1 0 0,-1 1 0,0-2 0,0 1 0,0 0 0,0 0 0,0-1 0,0 1 1,-1-1-1,5-1 0,-1 1-4,16-6 9,-2 0 1,24-13 0,-38 18-1,0-1-1,0 0 1,-1-1 0,1 1 0,-1-1 0,1 0 0,-1 0-1,-1 0 1,1 0 0,0-1 0,-1 1 0,0-1 0,3-7-1,-5 11-13,-1 0-1,1 0 1,-1 0-1,0 0 0,1 0 1,-1 0-1,0 0 1,0 0-1,0 0 0,0 0 1,0 0-1,0 0 1,0 0-1,0 0 0,0 0 1,-1 0-1,1 1 1,0-1-1,-1 0 0,1 0 1,-1 0-1,1 0 1,-1 0-1,1 0 1,-2-1-1,2 2 3,-1-1 0,0 1-1,1-1 1,-1 1 0,0 0 0,0-1 0,1 1-1,-1 0 1,0 0 0,0-1 0,0 1 0,0 0-1,1 0 1,-1 0 0,0 0 0,0 0 0,0 0-1,1 0 1,-1 0 0,0 1 0,0-1 0,0 0-1,1 0 1,-1 1 0,0-1 0,0 0 0,1 1-1,-1-1 1,0 1 0,1-1 0,-1 1 0,0 0-1,0 0-2,0 0-1,-1 1 0,1-1 1,0 0-1,0 1 0,1-1 1,-1 1-1,0-1 0,0 1 0,1-1 1,-1 1-1,1 0 0,-1-1 1,1 1-1,0 0 0,0-1 1,0 1-1,0 0 0,0-1 1,0 1-1,0 0 0,0-1 1,1 1-1,0 2 0,1 3-144,0 1 1,1-1-1,6 12 0,-6-13-504,0-1 1,1 0-1,0 0 0,0 0 1,0 0-1,7 6 0,7 7-4092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43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131 24 4608,'0'-1'-72,"-2"-16"3542,2 17-3332,0-1 0,0 1 0,0 0 0,0 0 0,0 0 1,0-1-1,0 1 0,0 0 0,0 0 0,0-1 0,0 1 0,0 0 1,1 0-1,-1 0 0,0-1 0,0 1 0,0 0 0,0 0 0,0 0 1,1-1-1,-1 1 0,0 0 0,0 0 0,0 0 0,1 0 0,-1 0 0,0 0 1,0-1-1,0 1 0,1 0 0,-1 0 0,0 0 0,0 0 0,1 0 1,-1 0-1,0 0 0,0 0 0,0 0 0,1 0 0,-1 0 0,0 0 0,0 0 1,1 0-1,-1 0 0,0 0 0,0 0 0,1 1 0,-1-1 0,0 0 1,0 0-1,0 0 0,1 0 0,-1 0 0,0 0 0,0 1 0,0-1 0,0 0 1,1 0-1,-1 0 0,0 1 0,0-1 0,1 12 1115,-1-11-1077,-3 70 1260,-18 104-1,11-107-1180,6-46-295,2-4-937,-2 28-1,4-44 297,0 4-738,3-4-2582,0-2-420</inkml:trace>
  <inkml:trace contextRef="#ctx0" brushRef="#br0" timeOffset="1">17 225 7296,'-13'-7'2720,"13"7"-2112,-4 2 1088,4-2 352,0 0-416,0 0-97,9 0-575,-3 0-288,12 0-384,-1 0-128,8-2-32,-4 2-160,8 0 32,-6 0-864,4 0-288,-8 0-2111,5 4-833,-7 1 128</inkml:trace>
  <inkml:trace contextRef="#ctx0" brushRef="#br0" timeOffset="2">259 374 4736,'0'0'611,"1"-1"1,0 1-1,0-1 1,0 1 0,0-1-1,0 1 1,-1 0-1,1 0 1,0-1-1,0 1 1,0 0-1,0 0 1,0 0-1,0 0 1,2 0 0,-3 0 104,0 1-522,0 0-1,0 1 1,0-1 0,-1 0 0,1 0 0,0 0-1,-1 0 1,1 1 0,-1-1 0,1 0-1,-2 1 1,-2 4-30,-1 0-1,2 1 1,-1-1-1,1 1 1,0-1 0,-3 10-1,5-11-95,0-1-1,0 0 0,1 0 1,-1 0-1,1 1 1,0-1-1,0 0 0,0 1 1,1-1-1,-1 0 1,1 0-1,2 6 0,-3-9-36,1 0 0,-1-1 0,0 1-1,0-1 1,1 1 0,-1-1-1,0 1 1,1-1 0,-1 1-1,0-1 1,1 1 0,-1-1 0,1 0-1,-1 1 1,1-1 0,-1 0-1,1 1 1,-1-1 0,1 0-1,-1 1 1,1-1 0,-1 0 0,1 0-1,-1 0 1,2 0 0,-1 0 20,1 0 0,-1 0 0,1 0 0,-1 0 0,0 0 0,1-1 1,-1 1-1,0-1 0,1 1 0,1-2 0,4-2 92,0-1 0,0 1 0,6-7 0,-9 8-97,2-3-28,0 1 0,0-1 0,-1-1 0,0 1 0,0-1 1,6-11-1,-10 16-23,0-1 0,0 1 0,0 0 0,0 0-1,-1-1 1,1 1 0,-1 0 0,1-1 0,-1 1 0,0 0 0,0-5 0,0 6-11,-1 0 0,1 0 1,0-1-1,-1 1 0,1 0 0,-1 0 0,1 0 0,-1 0 0,0 0 1,1 0-1,-1 0 0,0 0 0,0 0 0,0 0 0,0 1 0,0-1 0,0 0 1,0 0-1,0 1 0,0-1 0,0 1 0,0-1 0,-2 0 0,1 1-249,0-1 1,0 1-1,1-1 0,-1 1 0,0 0 0,0 0 0,0 0 0,1 0 1,-1 0-1,0 0 0,0 0 0,0 1 0,-3 0 0,5-1-13,-1 1 0,1-1 0,-1 0 0,1 0 1,-1 1-1,1-1 0,-1 0 0,1 1 0,-1-1 0,1 0 0,0 1 0,-1-1 0,1 1 0,-1-1 0,1 0 0,0 1 0,-1-1 0,1 1 0,0-1 0,0 1 1,-1-1-1,1 1 0,0 0 0,0-1 0,0 1 0,0-1 0,0 1 0,0-1 0,0 1 0,0 0 0,0-1 0,0 1 0,0-1 0,0 1 0,0-1 0,0 1 1,0 0-1,0-1 0,1 1 0,-1 0 0,4 7-3466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46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178 48 4608,'0'0'124,"0"0"0,0 0 0,0 0 0,-1-1 0,1 1 0,0 0 0,0 0 0,0 0 0,0 0-1,0 0 1,0 0 0,0 0 0,0 0 0,0 0 0,-1-1 0,1 1 0,0 0 0,0 0 0,0 0 0,0 0 0,0 0 0,0 0 0,-1 0 0,1 0 0,0 0 0,0 0 0,0 0 0,0 0 0,0 0 0,0 0 0,-1 0 0,1 0 0,0 0 0,0 0 0,0 0-1,0 0 1,0 0 0,0 0 0,-1 1 0,1-1 0,0 0 0,0 0 0,0 0 0,0 0 0,0 0 0,-2 8 1415,3 15-1015,4 72 1895,-13 173-1,7-252-2362,-1 7-976,2-23 861,0 0 0,0 1 0,0-1 0,0 0 0,0 0-1,0 0 1,0 0 0,0 0 0,0 0 0,-1 0 0,1 0 0,0 0-1,0 0 1,0 0 0,0 0 0,0 0 0,0 0 0,0 0 0,0 0 0,0 0-1,0 0 1,-1 0 0,1 0 0,0 0 0,0 0 0,0-1 0,0 1 0,0 0-1,0 0 1,0 0 0,0 0 0,0 0 0,0 0 0,0 0 0,0 0 0,0 0-1,-1 0 1,1 0 0,0 0 0,0 0 0,0-1 0,0 1 0,0 0-1,0 0 1,0 0 0,0 0 0,0 0 0,0 0 0,0 0 0,0 0 0,0 0-1,0 0 1,0-1 0,0 1 0,0 0 0,0 0 0,0 0 0,0 0 0,0 0-1,0 0 1,1 0 0,-2-2-899,-2-4-2796</inkml:trace>
  <inkml:trace contextRef="#ctx0" brushRef="#br0" timeOffset="1">50 339 4992,'-1'1'177,"1"-1"0,-1 1 0,0 0 0,1-1 0,-1 1 0,0-1-1,1 1 1,-1 0 0,1 0 0,-1-1 0,1 1 0,-1 0 0,1 0 0,-1 0 0,1 0 0,-1 1 0,1-2-55,1 1 0,-1-1 0,0 0 0,0 1 0,0-1 0,0 1 0,0-1 0,0 0 0,0 1 0,1-1 0,-1 0 0,0 1 0,0-1 0,1 0 0,-1 1-1,0-1 1,0 0 0,1 1 0,-1-1 0,0 0 0,1 0 0,-1 1 0,1-1 0,-1 0 0,3 1 164,0 0 0,0 0-1,0 0 1,0 0 0,-1-1 0,1 1-1,0-1 1,4 0 0,2 0-167,0-1 0,-1-1 0,1 1 0,-1-1 0,1-1 0,11-4 0,-5 0-621,0 0 1,23-15-1,-23 11-4069,27-25 1,-28 22 2106</inkml:trace>
  <inkml:trace contextRef="#ctx0" brushRef="#br0" timeOffset="2">290 1 5888,'3'3'1495,"-1"1"0,0-1 0,0 1 0,-1 0-1,2 4 1,6 26 1367,1 45-2457,-10-69 148,3 155 1151,-2-24-171,-1-140-1524,0 1 17,0 0 1,0 0-1,0 0 1,1 0-1,-1 0 0,0 0 1,1 0-1,-1 0 1,1 0-1,0 0 0,0-1 1,0 1-1,1 2 1,-1-4-28,0 0-1,-1 0 1,1 0 0,0 0 0,-1 0 0,1-1 0,0 1 0,-1 0-1,1 0 1,0-1 0,-1 1 0,1 0 0,0-1 0,-1 1 0,1-1-1,-1 1 1,1-1 0,-1 1 0,1-1 0,-1 1 0,1-1 0,-1 1-1,1-2 1,14-15-814,-5-2-327,-8 16 975,0-1-1,0 1 1,0 0 0,0-1-1,0 1 1,0 0-1,1 1 1,0-1 0,3-3-1,-5 6 168,-1 0 1,0 0-1,1 0 0,-1-1 0,0 1 0,1 0 1,-1 0-1,1 0 0,-1 1 0,0-1 1,1 0-1,-1 0 0,0 0 0,1 0 0,-1 0 1,0 0-1,1 0 0,-1 1 0,0-1 0,0 0 1,1 0-1,-1 0 0,0 1 0,1-1 1,-1 0-1,0 0 0,0 1 0,0-1 0,1 0 1,-1 1-1,0-1 0,0 0 0,0 1 1,0-1-1,1 0 0,-1 1 0,0-1 0,0 1 1,6 17 135,-5-14-121,2 19-201,-3-16 379,1-1 0,0 0 1,3 12-1,4-5-2323,-7-12 1759,0-1 0,0 1 1,-1-1-1,1 1 0,0-1 1,0 0-1,0 1 0,0-1 0,0 0 1,-1 1-1,1-1 0,0 0 1,0 0-1,2 0 0,6 0-3863</inkml:trace>
  <inkml:trace contextRef="#ctx0" brushRef="#br0" timeOffset="3">531 457 5760,'0'0'1898,"7"-2"742,19-9-538,-20 9-1993,0 0 1,0 0-1,-1-1 1,1 0 0,-1 0-1,1 0 1,-1-1 0,7-5-1,-10 6-46,0 1-1,0-1 1,0 0-1,0 1 1,0-1 0,0 0-1,-1 0 1,0 0-1,1-1 1,0-5-1,-2 8-43,1 0 1,-1-1-1,0 1 0,0 0 0,0 0 1,0 0-1,0-1 0,0 1 0,-1 0 1,1 0-1,0 0 0,-1-1 0,1 1 0,-1 0 1,1 0-1,-1 0 0,1 0 0,-1 0 1,0 0-1,0 0 0,1 0 0,-1 0 1,0 0-1,0 1 0,0-1 0,0 0 0,0 0 1,0 1-1,0-1 0,0 1 0,0-1 1,-2 0-1,1 1 20,1-1 0,-1 1 0,1 0 1,-1 0-1,1 0 0,-1 0 0,0 0 0,1 0 1,-1 0-1,1 0 0,-1 0 0,1 1 0,-1-1 1,1 1-1,-1-1 0,1 1 0,-1 0 0,1-1 1,0 1-1,-1 0 0,1 0 0,0 0 0,0 0 1,-1 0-1,1 0 0,0 0 0,-1 2 0,0 0 57,0-1 0,0 1 0,1 0-1,-1-1 1,1 1 0,-1 0-1,1 0 1,0 0 0,0 0-1,0 0 1,1 0 0,-1 0-1,1 4 1,0-3-71,0 0 1,0 1-1,1-1 0,0 0 0,0 1 0,0-1 1,1 0-1,-1 0 0,1 0 0,0 0 1,0 0-1,0-1 0,1 1 0,-1 0 0,1-1 1,0 0-1,0 0 0,0 0 0,7 5 0,-6-5-435,0 0 0,1-1-1,0 1 1,-1-1-1,1 0 1,0 0 0,0 0-1,0-1 1,10 2-1,7 0-3631</inkml:trace>
  <inkml:trace contextRef="#ctx0" brushRef="#br0" timeOffset="4">1074 342 4736,'-4'-3'-676,"-4"-1"7528,11 12-1855,1-1-4702,-1 0 0,0 0 0,0 0 0,0 0 0,-1 0 0,0 0-1,1 15 1,2 57 327,-4-64-473,-1 132 370,-2-113-329,-1-1 0,-10 44-1,8-65-483,2-13-629,0-10-905,-12-148-6575,-2-15 9617,16 169-1006,0 1 1,1 0-1,0 0 0,-1 0 0,1 0 1,1-1-1,-1 1 0,1 0 0,0 0 0,-1 0 1,3-5-1,-2 7-161,0 0-1,0 1 1,1-1 0,-1 0-1,0 0 1,1 0 0,0 1-1,-1-1 1,1 1-1,0 0 1,0-1 0,-1 1-1,1 0 1,0 0 0,0 0-1,1 0 1,-1 0 0,0 1-1,0-1 1,0 0 0,5 1-1,4-2 191,1 1 0,0 0 0,0 1-1,23 3 1,-29-3-11,-1 1-1,1 1 1,-1-1 0,1 1-1,-1 0 1,1 0 0,-1 0-1,0 1 1,0 0 0,0 0-1,-1 0 1,7 5-1,-11-7-180,1 0-1,0-1 1,0 1-1,-1 0 1,1 0-1,0 0 0,-1 0 1,1 0-1,-1 0 1,1 0-1,-1 0 0,0 0 1,1 1-1,-1-1 1,0 0-1,0 0 0,0 0 1,0 0-1,0 0 1,0 0-1,0 1 1,0-1-1,0 1 0,-1 1 28,0-1-1,0 1 1,-1-1-1,1 0 1,0 0-1,-1 1 0,1-1 1,-1 0-1,-3 3 1,-1 0-449,1 0 0,-1 0 0,0-1 0,0 0 0,-1 0 0,-11 4 0,17-7-276,-3-1-127,3 1-2971,1-1 2</inkml:trace>
  <inkml:trace contextRef="#ctx0" brushRef="#br0" timeOffset="5">1297 442 5376,'-8'4'3582,"13"-2"97,15-2-1607,-12-3-1752,8-2 239,20-9 1,-32 12-541,-1 1 0,1-1 1,-1 0-1,0 0 0,0-1 0,0 1 0,0 0 0,0-1 1,0 0-1,-1 0 0,4-5 0,-6 8-19,1-1 1,-1 0-1,0 1 0,1-1 1,-1 1-1,0-1 0,0 1 1,0-1-1,1 0 0,-1 1 0,0-1 1,0 1-1,0-1 0,0 0 1,0 1-1,0-1 0,0 1 0,0-1 1,-1 0-1,1 1 0,0-1 1,0 1-1,0-1 0,-1 0 1,1 1-1,0-1 0,-1 1 0,1-1 1,0 1-1,-1-1 0,1 1 1,0-1-1,-1 1 0,1 0 0,-1-1 1,1 1-1,-1 0 0,1-1 1,-2 1-1,1-1-6,-1 0 0,1 1 0,-1-1-1,1 1 1,-1-1 0,1 1 0,-1 0 0,1 0 0,-1-1 0,0 1 0,1 0 0,-1 0-1,0 1 1,-1-1 0,0 1 6,0 0 1,0 0-1,0 0 0,0 0 1,1 1-1,-1-1 0,0 1 1,1 0-1,-1-1 0,1 1 0,0 0 1,0 1-1,-1-1 0,1 0 1,1 1-1,-1-1 0,0 1 0,1-1 1,-1 1-1,1 0 0,0 0 1,-2 4-1,2-3-18,1-1 1,-1 1-1,1 0 1,-1 0 0,1-1-1,1 1 1,-1 0-1,0-1 1,1 1-1,0 0 1,-1-1-1,2 1 1,-1-1-1,0 1 1,1-1-1,-1 0 1,1 0-1,3 5 1,-3-6-169,-1 0 1,1-1-1,-1 1 0,1 0 1,0-1-1,0 0 1,-1 1-1,1-1 1,0 0-1,3 1 0,-1 0-864,0-1-1,0 0 0,0 0 0,0 0 0,1 0 1,-1-1-1,6 0 0,8 0-2330</inkml:trace>
  <inkml:trace contextRef="#ctx0" brushRef="#br0" timeOffset="6">1567 369 5632,'-1'1'333,"1"-1"0,-1 1 0,1-1 1,0 0-1,-1 1 0,1-1 0,0 1 0,0-1 1,-1 1-1,1-1 0,0 1 0,0-1 0,0 1 1,0-1-1,-1 1 0,1-1 0,0 1 0,0 0 1,0-1-1,0 1 0,0-1 0,0 1 0,1-1 1,-1 1-1,0-1 0,0 2 0,3 21 1410,-2-17-1144,2 31 1364,-2-26-1467,-1 0 0,2 1 0,3 15 0,-5-26-482,0 0 0,0-1 0,1 1-1,-1-1 1,0 1 0,0-1 0,0 1 0,1-1 0,-1 1 0,0-1 0,1 1 0,-1-1 0,0 1 0,1-1 0,-1 1 0,0-1 0,1 0 0,-1 1 0,1-1 0,-1 0-1,1 1 1,-1-1 0,1 0 0,-1 0 0,1 1 0,0-1 0,0 0 1,0 0 0,0 0 0,0-1 0,-1 1-1,1 0 1,0 0 0,0-1 0,0 1 0,-1 0 0,1-1 0,0 1-1,0-1 1,-1 1 0,1-1 0,0-1 0,5-3 2,-2 0 0,1-1 0,4-8 0,-7 11-59,1-2 13,1 1-1,-1-1 1,1 1 0,0-1 0,5-3 0,-8 7 31,0 1 0,-1-1 0,1 0 0,0 1 0,0-1 0,0 1 1,0 0-1,-1-1 0,1 1 0,0 0 0,0-1 0,0 1 0,0 0 0,0 0 0,0 0 1,0 0-1,0 0 0,0 0 0,0 0 0,-1 0 0,1 0 0,0 0 0,0 0 0,0 1 0,0-1 1,0 0-1,0 1 0,0-1 0,-1 1 0,1-1 0,0 1 0,0-1 0,0 1 0,-1-1 0,1 1 1,0 0-1,-1 0 0,1-1 0,0 2 0,2 3 8,0-1 0,0 1 0,-1 1 0,1-1 0,-1 0 0,1 6 0,6 13-1318,-7-21 511,-1 0 0,1 0 0,0 0 1,0-1-1,0 1 0,2 2 0,5 5-4061</inkml:trace>
  <inkml:trace contextRef="#ctx0" brushRef="#br0" timeOffset="7">1 1231 6656,'0'-2'-879,"0"-14"7952,2 13-2152,1 9-3349,1 5-1050,-1 0 0,-1 0 0,0 1-1,0-1 1,-1 23 0,9 68 2225,1-126-1979,-4 12-800,-1-1 1,2 1 0,0 1-1,0 0 1,1 0 0,0 0-1,20-17 1,-28 27 28,0 0 0,1 1 0,-1-1 0,0 0 0,0 0 0,0 0 1,1 1-1,-1-1 0,0 1 0,1-1 0,-1 1 0,0-1 0,1 1 0,-1 0 0,1 0 1,-1 0-1,0 0 0,1 0 0,-1 0 0,1 0 0,-1 0 0,3 1 0,-2 0 0,-1 0 1,1 0-1,-1 0 0,0 1 0,1-1 0,-1 0 1,0 0-1,0 1 0,0-1 0,0 1 0,0-1 0,0 1 1,0 0-1,-1-1 0,1 1 0,0 0 0,0 2 1,13 62 89,-8-36-36,-5 2-166,1 3-3017,-2-33 2180,1 0 1,-1 0-1,1 0 0,0 0 0,0-1 1,-1 1-1,1 0 0,3 3 0,1-2-5005,-3 0 1136</inkml:trace>
  <inkml:trace contextRef="#ctx0" brushRef="#br0" timeOffset="8">389 1290 7552,'0'0'237,"-1"0"0,1-1 0,0 1 0,0 0 0,-1 0 0,1 0 0,0 0 0,-1-1 0,1 1 0,0 0 0,0 0 0,-1 0 0,1 0 0,0 0 0,-1 0 0,1 0 0,0 0 0,-1 0 0,1 0 0,0 0 0,-1 0 0,1 0 0,0 0 0,-1 0 0,1 0 0,0 1 1,-1-1-1,1 0 0,0 0 0,0 0 0,-1 0 0,1 1 0,-1-1 0,-10 13 2146,-8 22-2010,17-30-338,0 1 0,1 1 0,-1-1-1,1 0 1,1 0 0,-1 1 0,1 8-1,0-11 15,0 0 0,1 1 0,-1-1-1,1 0 1,0 0 0,0 0 0,0 0 0,1 0-1,-1 0 1,1-1 0,0 1 0,3 4-1,-4-7-18,-1-1-1,1 1 0,-1-1 0,0 1 0,1-1 0,-1 0 0,1 1 1,-1-1-1,1 0 0,-1 1 0,1-1 0,0 0 0,-1 0 0,1 1 0,-1-1 1,1 0-1,-1 0 0,1 0 0,0 0 0,-1 0 0,1 0 0,0 0 1,-1 0-1,1 0 0,-1 0 0,1 0 0,0 0 0,1-1 21,0 0-1,-1 0 1,1 0 0,0 0-1,-1 0 1,1 0 0,-1 0-1,1 0 1,0-2-1,4-4 90,0 0 0,7-13-1,-8 12-83,-1 1-1,0-1 0,0 0 0,2-9 1,-5 16-43,-1-1 1,0 0 0,1 0-1,-1 1 1,0-1 0,0 0-1,0 0 1,0 1 0,0-1 0,0 0-1,-1 0 1,0-1 0,1 2-12,0 0 0,-1 0 0,1 0 0,-1 1 0,1-1 0,-1 0 0,0 0 0,1 1 1,-1-1-1,0 1 0,0-1 0,1 0 0,-1 1 0,0-1 0,0 1 0,0 0 0,0-1 1,1 1-1,-1 0 0,0-1 0,0 1 0,0 0 0,0 0 0,-1 0 0,-1 0 14,1 0 0,0 0 0,-1 0 0,1 0 0,-1 1-1,1-1 1,-4 2 0,-4 4-1063,9-6 805,1 1-1,0-1 0,-1 0 0,1 1 0,0-1 0,-1 0 0,1 1 0,0-1 1,0 1-1,-1-1 0,1 0 0,0 1 0,0-1 0,0 1 0,0-1 0,0 1 1,-1-1-1,1 1 0,0 2-4593</inkml:trace>
  <inkml:trace contextRef="#ctx0" brushRef="#br0" timeOffset="9">595 929 4736,'0'4'6043,"0"12"-3667,0 1-1286,-8 166 1709,2 63-1406,6-240-1447,0-2-105,0-1-1,0 0 1,1 0-1,-1 1 1,1-1-1,-1 0 1,1 0-1,0 0 1,0 0-1,2 4 1,1-5-2875,-3-7 474,0 3 1525,2-6-2821</inkml:trace>
  <inkml:trace contextRef="#ctx0" brushRef="#br0" timeOffset="10">482 1138 8704,'-3'3'3232,"3"-3"-2496,9 10 768,-6-7 160,5-1-513,1 0-127,11-2-512,-3 0-160,16-2-224,-8 0-96,11-7 0,-11 5-1376,7-5-607,-6 5-2881</inkml:trace>
  <inkml:trace contextRef="#ctx0" brushRef="#br0" timeOffset="11">859 1314 8320,'1'-1'456,"-1"0"0,1 0 0,-1 0 1,0 0-1,0 0 0,1 0 0,-1 0 1,0 0-1,0 0 0,0 0 0,0 0 0,0 0 1,0 0-1,-1 0 0,1 0 0,0 0 1,0 0-1,-1 0 0,0-2 0,1 3-383,-1 0-1,1-1 0,-1 1 1,1 0-1,-1 0 1,0 0-1,1-1 0,-1 1 1,1 0-1,-1 0 0,1 0 1,-1 0-1,0 0 1,1 0-1,-1 0 0,1 0 1,-1 0-1,1 0 0,-1 1 1,0-1-1,1 0 1,-1 0-1,1 0 0,-1 1 1,-4 1-172,1 0-1,0 1 1,0-1 0,0 1 0,0 0 0,-6 7-1,6-5 141,0 0 0,0 0-1,0 0 1,1 1 0,0 0-1,0-1 1,0 1 0,1 0-1,0 0 1,0 1 0,1-1-1,0 0 1,0 1 0,0-1-1,0 9 1,1-15-3,0 1-1,0 0 0,0-1 1,0 1-1,0-1 1,0 1-1,0 0 1,0-1-1,0 1 1,0 0-1,1-1 1,-1 1-1,0 0 1,0-1-1,0 1 1,1-1-1,-1 1 1,0-1-1,1 1 1,-1 0-1,1-1 0,-1 1 1,0-1-1,1 0 1,-1 1-1,2 0 1,-1-1 4,-1 0 0,1 0 1,0 0-1,0 0 0,0 0 0,-1-1 1,1 1-1,0 0 0,0 0 0,-1-1 1,1 1-1,0 0 0,0-1 0,-1 1 1,1-1-1,0 1 0,0-2 0,4-2 54,0 0 0,0-1-1,-1 0 1,6-9 0,6-14-67,-10 18-25,0 0 1,12-17-1,-14 26-14,-2 6-31,-1 13-44,-1-9 93,1-3-19,3 23 36,-3-27-36,-1-1 0,1 1 0,0 0 0,-1 0 0,1-1 0,0 1 1,0 0-1,0-1 0,0 1 0,0-1 0,1 1 0,1 1 0,-2-2-148,0-1-1,0 0 0,0 1 0,0-1 1,0 0-1,0 1 0,-1-1 0,1 0 0,0 0 1,0 0-1,0 0 0,0 0 0,0 0 1,0 0-1,0 0 0,0 0 0,0-1 1,0 1-1,0 0 0,0-1 0,0 1 1,0 0-1,0-1 0,1 0 0,21-17-5393,-21 17 5101,13-12-3724</inkml:trace>
  <inkml:trace contextRef="#ctx0" brushRef="#br0" timeOffset="12">1135 896 6912,'0'-1'160,"-1"1"0,1 0 0,0 0-1,0 0 1,-1-1 0,1 1 0,0 0 0,0 0 0,-1 0 0,1 0 0,0-1 0,0 1 0,-1 0 0,1 0 0,0 0 0,-1 0-1,1 0 1,0 0 0,-1 0 0,1 0 0,0 0 0,-1 0 0,1 0 0,0 0 0,0 0 0,-1 0 0,1 0 0,0 0-1,-1 0 1,1 1 0,0-1 0,0 0 0,-1 0 0,1 0 0,0 0 0,-1 1 0,0 13 6028,1-7-6464,0 6 614,2 201 2153,16-1-3587,-17-209 647,2 10-1673,-3-14 1904,0 1 0,0-1-1,0 0 1,0 1 0,1-1 0,-1 0-1,0 1 1,0-1 0,0 0 0,1 0-1,-1 1 1,0-1 0,1 0-1,-1 0 1,0 1 0,0-1 0,1 0-1,-1 0 1,0 0 0,1 0 0,-1 1-1,1-1 1,-1 0 0,0 0-1,1 0 1,-1 0 0,1 0 0,4 0-4022</inkml:trace>
  <inkml:trace contextRef="#ctx0" brushRef="#br0" timeOffset="13">1091 1161 7936,'-6'6'2976,"6"-6"-2304,11 2 992,-8-2 384,9 0-737,-3 0-159,8 0-704,-2 0-224,5-2-128,-3 2-224,4-3 0,-4 0-1919,3 3-833,-3 0-1600</inkml:trace>
  <inkml:trace contextRef="#ctx0" brushRef="#br0" timeOffset="14">1305 1279 7040,'5'9'9647,"-2"4"-4718,-2 19-3654,-1-24-1260,1 1 1,1 13 0,0-12 16,-2-8-58,0 0 1,0 0 0,1 0-1,-1 0 1,0 0 0,1 0-1,0 0 1,-1 0 0,1-1 0,0 1-1,0 0 1,0 0 0,0-1-1,0 1 1,3 2 0,-4-4-92,1 0-1,-1 0 1,0 0 0,1 1 0,-1-1 0,0 0 0,1 0 0,-1 0 0,1 0-1,-1 0 1,1 0 0,-1 0 0,0 0 0,1 0 0,-1 0 0,1 0 0,-1 0 0,0-1-1,1 1 1,-1 0 0,0 0 0,1 0 0,-1 0 0,1-1 0,-1 1 0,0 0 0,1 0-1,-1-1 1,0 1 0,0 0 0,1-1 0,-1 0 0,2 0-653,6-7-4488</inkml:trace>
  <inkml:trace contextRef="#ctx0" brushRef="#br0" timeOffset="15">1387 831 10496,'-12'0'3936,"12"0"-3040,-6 6 1151,6-6 353,0 5-1152,0-1-320,0 2-608,0-1-160,6 3-96,-3-1-896,9 6-320,-4-2-3455,10 7-2849,-3-3 2528</inkml:trace>
  <inkml:trace contextRef="#ctx0" brushRef="#br0" timeOffset="16">1645 1329 4864,'-3'-7'2557,"3"6"-2335,0 1-1,0 0 1,0-1-1,0 1 1,0 0 0,0 0-1,0-1 1,0 1 0,-1 0-1,1-1 1,0 1 0,0 0-1,0 0 1,-1-1 0,1 1-1,0 0 1,0 0 0,-1 0-1,1-1 1,0 1 0,0 0-1,-1 0 1,1 0-1,0 0 1,0 0 0,-1-1-1,1 1 1,0 0 0,-1 0-1,1 0 1,0 0 0,-1 0-1,1 0 1,0 0 0,-1 0-1,1 0 1,0 0 0,0 0-1,-1 0 1,1 0 0,-1 1-1,-1-1-146,-1 0 1,0 0-1,1 1 0,-1-1 0,1 1 1,-1 0-1,1-1 0,-1 1 0,1 0 1,0 1-1,-1-1 0,1 0 0,0 1 1,-3 1-1,2 1-60,-1-1-1,1 1 1,0-1 0,0 1 0,1 0-1,-1 0 1,-2 6 0,1-1-19,0 0 0,1 0 0,1 0 0,-1 0 1,2 0-1,-1 0 0,0 17 0,2-23 32,0 0 0,1 1 0,-1-1 0,1 0 0,0 0 0,-1 0 0,4 6 0,-4-8-4,0-1 0,1 1-1,-1 0 1,0-1 0,1 1 0,-1-1-1,0 1 1,1-1 0,-1 1-1,1-1 1,-1 1 0,1-1 0,-1 0-1,1 1 1,0-1 0,-1 0-1,1 1 1,-1-1 0,1 0 0,0 0-1,-1 0 1,1 1 0,-1-1-1,1 0 1,0 0 0,-1 0 0,1 0-1,0 0 1,-1 0 0,1 0-1,0 0 1,-1-1 0,1 1 0,0 0-1,-1 0 1,1-1 0,-1 1-1,1 0 1,0 0 0,-1-1-1,1 1 1,-1-1 0,1 1 0,-1 0-1,1-1 1,0 0 0,3-4 58,1 0 0,-1 0 0,0 0 0,0 0 0,-1-1 1,1 0-1,-1 1 0,-1-1 0,1 0 0,-1-1 0,0 1 0,0 0 0,-1 0 1,0-1-1,0 1 0,0-1 0,-1 1 0,0-1 0,-1-9 0,0 14-76,0 0-1,1 0 1,-1 1-1,0-1 0,0 0 1,0 0-1,0 0 1,-1 1-1,1-1 0,0 1 1,-1-1-1,1 1 0,-1-1 1,1 1-1,-1 0 1,0 0-1,0 0 0,-2-2 1,3 3-152,0-1 1,0 1-1,0-1 0,0 1 1,0-1-1,-1 1 1,1 0-1,0 0 0,0 0 1,0-1-1,0 1 1,0 0-1,0 0 0,0 0 1,-1 1-1,1-1 1,0 0-1,0 0 0,0 1 1,0-1-1,0 0 1,0 1-1,0-1 0,0 1 1,0 0-1,0-1 1,0 1-1,0 0 0,0-1 1,1 1-1,-1 0 1,0 0-1,-1 1 1,1 3-3178,1 0-922</inkml:trace>
  <inkml:trace contextRef="#ctx0" brushRef="#br0" timeOffset="17">1755 1262 4736,'1'4'11624,"0"5"-5682,3 47-4223,-4-45-1453,-1-2-31,1 0 1,0 0-1,1-1 1,0 1-1,1 0 1,3 12-1,-5-20-220,0-1-1,1 0 1,-1 1 0,0-1-1,0 0 1,0 0-1,0 1 1,0-1-1,0 0 1,0 0 0,1 1-1,-1-1 1,0 0-1,0 0 1,0 0 0,1 1-1,-1-1 1,0 0-1,0 0 1,0 0-1,1 0 1,-1 0 0,0 1-1,0-1 1,1 0-1,-1 0 1,0 0-1,1 0 1,-1 0 0,0 0-1,1 0 1,7-5 160,9-18-199,-14 18 41,2-2-58,-1 1-1,2 0 1,-1 0 0,1 0 0,-1 1-1,1-1 1,13-7 0,-15 11 44,0 0 0,0 0 0,0 0 0,1 1 1,-1-1-1,1 1 0,0 0 0,-1 0 0,1 1 0,0 0 1,-1-1-1,1 1 0,0 1 0,6 0 0,-8 0-2,0 0 0,0 0 1,0 0-1,0 0 0,0 1 0,0 0 0,0-1 0,-1 1 0,1 0 0,-1 0 0,1 0 0,-1 1 1,0-1-1,3 4 0,4 6 100,14 24 1,-13-18-178,6 4-2505,-14-20 1157,1 0 0,-1 0 0,0 0 0,1 0 0,0-1 0,3 3 0,3 0-4042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6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1 436 6400,'0'-1'203,"0"1"0,0 0 0,0 0 1,0 0-1,0-1 0,0 1 0,0 0 1,0 0-1,0 0 0,0-1 0,0 1 0,0 0 1,0 0-1,0-1 0,0 1 0,1 0 0,-1 0 1,0 0-1,0 0 0,0-1 0,0 1 0,0 0 1,1 0-1,-1 0 0,0 0 0,0-1 1,0 1-1,0 0 0,1 0 0,-1 0 0,0 0 1,0 0-1,0 0 0,1 0 0,-1 0 0,0 0 1,1-1-1,8 5 3562,9 9-2159,-15-9-1485,0 0 0,0 0 1,-1 0-1,1 1 1,-1-1-1,0 1 0,-1-1 1,1 1-1,-1 0 1,1-1-1,-1 6 0,1 7 703,0 32 0,6-62-805,0 0 1,17-18-1,-24 29-21,1 1 0,0-1-1,-1 1 1,1 0 0,0 0-1,0 0 1,0 0 0,0 0-1,0 0 1,0 0 0,0 1-1,2-1 1,-2 0 2,-1 1-1,0 1 1,0-1 0,0 0-1,0 0 1,1 0 0,-1 1 0,0-1-1,0 0 1,0 1 0,0-1 0,0 1-1,0 0 1,0-1 0,0 1-1,0 0 1,0-1 0,0 1 0,0 0-1,-1 0 1,1 0 0,0 0 0,0 0-1,0 1 1,5 9-93,-4-8 124,-1 0 1,1 0-1,0 0 0,-1 0 0,1-1 0,3 4 0,-4-6-22,-1 1 1,1-1-1,-1 0 0,1 1 0,-1-1 0,1 0 0,0 1 0,-1-1 0,1 0 0,-1 0 1,1 0-1,0 1 0,-1-1 0,1 0 0,0 0 0,0 0 0,-1 0 0,1 0 0,0 0 1,-1 0-1,1-1 0,0 1 0,-1 0 0,1 0 0,-1 0 0,1-1 0,0 1 0,-1 0 1,1-1-1,-1 1 0,1 0 0,0-1 0,-1 1 0,1-1 0,0 0 0,30-29-78,-22 20 47,2 1-1,-1-1 0,15-9 0,-24 19 23,0-1-1,-1 1 0,1-1 0,0 1 0,0-1 1,0 1-1,0-1 0,0 1 0,0 0 0,0-1 1,0 1-1,0 0 0,0 0 0,0 0 0,0-1 1,0 1-1,0 0 0,0 1 0,0-1 0,0 0 1,0 0-1,0 0 0,-1 0 0,1 1 0,0-1 1,0 1-1,0-1 0,0 1 0,0-1 1,0 1-1,0-1 0,-1 1 0,1-1 0,0 1 1,-1 0-1,1 0 0,0-1 0,-1 1 0,1 0 1,-1 0-1,2 1 0,0 4 5,1 1 0,-1-1 0,0 0 1,0 1-1,0 7 0,1-4 4,2 33-987,-2-17-4511,-3-16 376</inkml:trace>
  <inkml:trace contextRef="#ctx0" brushRef="#br0" timeOffset="1">552 467 4736,'6'-6'1373,"-1"1"4316,-14 5-1898,4 2-3688,0 0 1,0 0-1,0 0 0,0 0 1,0 1-1,0 0 1,1 0-1,-1 0 0,1 1 1,0-1-1,0 1 0,0 0 1,1 0-1,-1 1 1,1-1-1,0 1 0,0-1 1,0 1-1,1 0 0,0 0 1,0 0-1,0 0 1,1 1-1,-1-1 0,0 10 1,2-14-87,0-1 0,0 1 0,0-1 1,0 0-1,0 1 0,0-1 0,0 1 1,0-1-1,0 1 0,0-1 0,0 0 1,0 1-1,0-1 0,1 1 0,-1-1 1,0 0-1,0 1 0,0-1 0,1 0 1,-1 1-1,0-1 0,1 0 0,-1 1 1,0-1-1,1 0 0,-1 1 0,0-1 0,1 0 1,-1 0-1,0 0 0,1 1 0,0-1-2,1 0 0,-1 0-1,0 0 1,0 0 0,0 0-1,0-1 1,0 1 0,0 0-1,0-1 1,0 1 0,0 0-1,2-2 1,4-2-6,1-1 1,9-8-1,-15 12 10,11-9 6,-1-1 0,17-19 0,-29 30-29,0 0 0,0 0 1,0 0-1,1 0 0,-1 0 1,0-1-1,0 1 0,0 0 0,0 0 1,0 0-1,0 0 0,0 0 1,0 0-1,0 0 0,1 0 1,-1 0-1,0-1 0,0 1 1,0 0-1,0 0 0,0 0 0,0 0 1,0 0-1,1 0 0,-1 0 1,0 0-1,0 0 0,0 0 1,0 0-1,0 0 0,1 0 1,-1 0-1,0 0 0,0 0 0,0 0 1,0 0-1,0 0 0,0 0 1,1 0-1,-1 0 0,0 0 1,0 0-1,0 1 0,0-1 0,0 0 1,0 0-1,0 0 0,1 0 1,-1 0-1,0 0 0,0 0 1,0 0-1,0 1 0,0-1 1,0 0-1,3 13-122,-3 23-7,0-29 92,0 0-211,0 0 0,1 0 0,0 0-1,0 0 1,3 7 0,9 15-3968,-4-16 183</inkml:trace>
  <inkml:trace contextRef="#ctx0" brushRef="#br0" timeOffset="2">729 432 4608,'-1'1'414,"1"-1"-1,-1 1 1,1-1 0,-1 1 0,1-1 0,-1 0-1,1 1 1,-1 0 0,1-1 0,-1 1-1,1-1 1,0 1 0,-1-1 0,1 1 0,0 0-1,0-1 1,0 1 0,-1 0 0,1-1-1,0 1 1,0 0 0,0-1 0,0 2-1,4 18 2671,0-2-579,-5 8-1645,0-18-659,0-1 1,1 0 0,0 0-1,0 0 1,1 1-1,0-1 1,0 0 0,1 0-1,-1 0 1,5 8 0,-6-15-198,0 0 1,0 0-1,0 0 1,0 0-1,0 0 1,0 1-1,0-1 1,0 0-1,0 0 1,1 0-1,-1 0 1,0 0-1,0 0 0,0 0 1,0 0-1,0 0 1,0 1-1,1-1 1,-1 0-1,0 0 1,0 0-1,0 0 1,0 0-1,0 0 1,1 0-1,-1 0 1,0 0-1,0 0 1,0 0-1,0 0 1,0 0-1,1 0 1,-1 0-1,0 0 1,0-1-1,0 1 1,0 0-1,0 0 1,1 0-1,6-7 51,6-13-92,-10 15 42,16-28-175,-15 24 124,1 0 1,0 0 0,1 0-1,0 1 1,7-8 0,-4 13-1173,9 2-9035,-10 0 5265,1 1 850</inkml:trace>
  <inkml:trace contextRef="#ctx0" brushRef="#br0" timeOffset="3">1016 3 4992,'0'0'74,"0"0"0,0 0 0,0-1 1,0 1-1,0 0 0,0 0 0,0 0 0,0 0 1,0 0-1,0 0 0,0 0 0,0 0 0,0 0 1,0 0-1,0 0 0,0 0 0,0-1 0,0 1 1,0 0-1,-1 0 0,1 0 0,0 0 0,0 0 0,0 0 1,0 0-1,0 0 0,0 0 0,0 0 0,0 0 1,0 0-1,0 0 0,0 0 0,0 0 0,0 0 1,-1 0-1,1 0 0,0 0 0,0 0 0,0 0 1,0 0-1,0 0 0,0 0 0,0 0 0,0 0 1,0 0-1,0 0 0,0 0 0,0 0 0,-1 0 0,1 0 1,0 0-1,0 0 0,0 0 0,0 0 0,0 0 1,0 0-1,0 0 0,0 0 0,0 1 0,0-1 1,0 0-1,0 0 0,0 0 0,0 0 0,-2 9 2596,2 18-830,0-22-1540,-23 277 2316,2-67-267,21-204-2141,-1-6-75,0 0-1,1 0 1,0 0 0,0 0 0,1 0-1,0 0 1,-1 0 0,3 6-1,-3-11-117,1 1-1,-1-1 1,0 1 0,0-1-1,1 1 1,-1-1-1,0 0 1,1 1-1,-1-1 1,1 1 0,-1-1-1,0 0 1,1 0-1,-1 1 1,1-1-1,-1 0 1,1 0 0,-1 1-1,1-1 1,-1 0-1,0 0 1,1 0-1,0 0 1,-1 0 0,1 0-1,-1 0 1,1 0-1,-1 0 1,1 0-1,-1 0 1,1 0 0,-1 0-1,1 0 1,-1 0-1,1 0 1,-1-1-1,0 1 1,1 0 0,-1 0-1,1-1 1,-1 1-1,1 0 1,-1-1-1,0 1 1,1 0 0,-1-1-1,1 0 1,22-22 139,-18 17-69,54-54 36,32-35-2802,-87 92 1278,2-2-2783,-6 3-4491,-3 2 5429</inkml:trace>
  <inkml:trace contextRef="#ctx0" brushRef="#br0" timeOffset="4">1033 480 6656,'3'-1'908,"0"1"0,0-1 0,-1 1 0,1 0 0,0 0 0,0 1 0,0-1 0,0 0 0,-1 1 0,1 0 0,0 0 0,0 0 0,3 1 0,6 2-591,-6-2-127,-1 0 1,1 0 0,-1 0-1,0 1 1,0 0 0,0 0-1,0 0 1,7 6-1,-1 2-2124,18 22 0,-27-31 1388,3 3-2899,-1-2-1008</inkml:trace>
  <inkml:trace contextRef="#ctx0" brushRef="#br0" timeOffset="5">1274 451 6144,'0'-1'4261,"3"4"-757,6 8-155,-2 8-1986,7 34-1,-4-15-3383,-10-38 1936,0 0 0,0 0 0,0 0 1,0 0-1,0 0 0,0 0 0,0 0 0,0 0 0,0 0 0,0 0 0,0 0 1,0 0-1,0 0 0,0 0 0,0 0 0,0 0 0,0-1 0,1 1 0,-1 0 1,0 0-1,0 0 0,0 0 0,0 0 0,0 0 0,0 0 0,0 0 0,0 0 0,0 0 1,0 0-1,0 0 0,0 0 0,1 0 0,-1 0 0,0 0 0,0 0 0,0 0 1,0 0-1,0 0 0,0 0 0,0 0 0,0 0 0,0 1 0,0-1 0,0 0 0,0 0 1,0 0-1,0 0 0,0 0 0,1 0 0,-1 0 0,0 0 0,0 0 0,0 0 1,0 0-1,0 0 0,0 0 0,0 0 0,0 0 0,0 0 0,0 1 0,0-1 0,0 0 1,0 0-1,0 0 0,0 0 0,0 0 0,0 0 0,0 0 0,0 0 0,1-1-751,5-3-3276</inkml:trace>
  <inkml:trace contextRef="#ctx0" brushRef="#br0" timeOffset="6">1349 64 9600,'-5'-4'3584,"5"4"-2784,0 2 576,0-2 63,0 0-991,0 0-256,5 2-608,-2 1-160,6 2-4095,-4 0-1793</inkml:trace>
  <inkml:trace contextRef="#ctx0" brushRef="#br0" timeOffset="7">1468 467 5376,'0'0'156,"0"0"-1,0 0 1,0 0 0,0-1-1,0 1 1,0 0 0,0 0-1,0 0 1,0 0 0,0 0 0,0 0-1,0 0 1,0 0 0,-1 0-1,1 0 1,0-1 0,0 1-1,0 0 1,0 0 0,0 0 0,0 0-1,0 0 1,0 0 0,0 0-1,0 0 1,1 0 0,-1 0 0,0-1-1,0 1 1,0 0 0,0 0-1,0 0 1,0 0 0,0 0-1,0 0 1,0 0 0,0 0 0,0 0-1,0 0 1,0 0 0,0 0-1,0-1 1,0 1 0,0 0-1,1 0 1,-1 0 0,0 0 0,0 0-1,0 0 1,0 0 0,0 0-1,0 0 1,0 0 0,0 0 0,0 0-1,1 0 1,-1 0 0,0 0-1,0 0 1,0 0 0,0 0-1,0 0 1,0 0 0,0 0 0,0 0-1,0 0 1,0 0 0,1 0-1,-1 1 1,5 7 2380,5 12-2169,-9-14-76,9 23 776,-10-28-981,1 1 0,0 0 0,0 0 0,0 0 0,0 0 0,1-1 0,-1 1-1,0-1 1,1 1 0,-1-1 0,2 2 0,-1-2-70,-1-1 0,0 0 1,0 0-1,0 0 0,0 0 0,0 1 0,0-2 0,0 1 0,0 0 0,0 0 0,0 0 0,0 0 0,0-1 0,0 1 0,0 0 1,0-1-1,0 1 0,0-1 0,0 1 0,0-1 0,-1 0 0,1 1 0,1-2 0,19-17 132,-16 14-140,15-16-139,-19 20 126,-1 1 0,1-1 0,0 0-1,0 1 1,0-1 0,0 0 0,-1 1 0,1-1 0,0 1 0,0-1 0,0 1 0,0 0 0,0-1 0,0 1 0,0 0 0,0 0 0,0 0 0,0 0-1,1 0 1,0 0 0,-1 1-1,0-1 0,0 1 0,0 0 0,0 0 0,0-1-1,0 1 1,0 0 0,-1 0 0,1 0 0,0 0 0,-1 0-1,1 0 1,-1 0 0,1 0 0,-1 2 0,7 21-202,-5-17-216,-2-5-133,1 0 0,-1 0 0,1 0 0,0-1 0,-1 1 0,1 0 1,0-1-1,0 1 0,0 0 0,0-1 0,3 3 0,2 1-4077</inkml:trace>
  <inkml:trace contextRef="#ctx0" brushRef="#br0" timeOffset="8">1784 417 8320,'0'-17'4880,"0"16"-3750,0 1-287,-6 7 586,1 1-1358,0 0 0,0 0 0,1 0-1,0 1 1,0 0 0,1 0 0,1 0-1,-1 0 1,1 0 0,-1 11 0,3-19-45,0-1-1,0 0 1,0 0 0,0 1 0,0-1 0,0 0-1,0 1 1,0-1 0,0 0 0,0 0 0,0 1-1,0-1 1,0 0 0,0 1 0,0-1 0,0 0-1,0 0 1,0 1 0,0-1 0,1 0 0,-1 1-1,0-1 1,0 0 0,0 0 0,0 0 0,1 1-1,-1-1 1,0 0 0,0 0 0,1 0 0,-1 1-1,0-1 1,0 0 0,1 0 0,-1 0 0,0 0-1,0 0 1,1 1 0,10-9 230,10-17-266,-20 23 75,6-9-72,9-12-94,-15 22 121,0 0 0,0 0 0,0 0 0,0 0 0,0 0-1,0 1 1,0-1 0,0 0 0,0 1 0,0-1-1,0 0 1,0 1 0,0-1 0,1 1 0,-1 0 0,3-1-1,-4 1 17,1 1 0,0-1 0,0 0-1,0 0 1,-1 1 0,1-1-1,0 1 1,0-1 0,-1 1 0,1-1-1,0 1 1,-1-1 0,1 1-1,0 0 1,-1-1 0,1 1 0,-1 0-1,1 0 1,-1-1 0,0 1 0,1 0-1,-1 0 1,0 0 0,1 0-1,6 23 458,-7-20-412,4 16 233,-1 0 1,0 0-1,-2 36 0,-1-28-179,-1 83 1836,-31 210-1,30-307-1741,2-9-109,-1 0 0,1 0 0,-1 0-1,0 0 1,0 0 0,-1 0 0,1-1 0,-1 1-1,0 0 1,-3 4 0,5-9-116,0 0 1,-1 1-1,1-1 0,0 0 1,0 0-1,0 0 1,0 0-1,0 0 0,0 0 1,0 0-1,0 0 0,0 0 1,0 0-1,-1 0 1,1 0-1,0 0 0,0 0 1,0 0-1,0 0 1,0 0-1,0 0 0,0 0 1,0 0-1,-1 0 0,1 0 1,0 0-1,0 0 1,0 0-1,0 0 0,0 0 1,0 0-1,0 0 1,0 0-1,-1 0 0,1 0 1,0 0-1,0 0 0,0 0 1,0 0-1,0 0 1,0 0-1,0 0 0,0-1 1,0 1-1,0 0 1,0 0-1,-1 0 0,-2-8 41,0-11-129,3 18 84,-3-18-599,2 0 1,0 0 0,1 0 0,1 0 0,5-24 0,0 13-2193,1 0 0,17-43-1,-13 47 0,1 0 0,2 1 0,16-24 1,-12 22 204</inkml:trace>
  <inkml:trace contextRef="#ctx0" brushRef="#br0" timeOffset="9">2092 464 4736,'2'-6'1094,"1"1"0,-1 0 0,1 1 1,0-1-1,4-4 0,-6 8-924,-1 1 0,1-1 1,-1 0-1,1 1 0,-1-1 0,1 0 0,-1 1 1,0-1-1,1 0 0,-1 1 0,0-1 0,0 0 0,0 0 1,1 1-1,-1-1 0,0 0 0,0 0 0,0 0 1,0 1-1,0-1 0,-1-1 0,1 2-101,0 0 0,0-1-1,0 1 1,-1 0 0,1 0-1,0-1 1,0 1 0,-1 0-1,1 0 1,0-1 0,-1 1-1,1 0 1,0 0 0,-1 0 0,1 0-1,0-1 1,-1 1 0,1 0-1,0 0 1,-1 0 0,1 0-1,0 0 1,-1 0 0,1 0-1,0 0 1,-1 0 0,1 0-1,0 0 1,-1 0 0,1 0 0,-1 0-1,1 1 1,0-1 0,0 0-1,-1 0 1,1 0 0,0 0-1,-1 1 1,1-1 0,0 0-1,-1 1 1,-4 1 197,1 1 0,0 0 0,0 1 0,-6 5 0,9-8-233,-1 0-1,1 1 0,0-1 0,0 1 0,0-1 1,0 1-1,0 0 0,0-1 0,0 1 0,0 0 0,1 0 1,-1-1-1,1 1 0,-1 0 0,1 2 0,0-3-18,0 0-1,1 0 0,-1 0 0,1 0 0,-1 0 0,0 0 0,1 0 1,0 0-1,-1-1 0,1 1 0,-1 0 0,1 0 0,0-1 0,0 1 1,-1 0-1,1-1 0,0 1 0,0 0 0,0-1 0,0 1 1,0-1-1,1 1 0,25 8 127,-24-8-87,4 1-13,-1 0 192,0-1 1,0 1 0,0 1-1,0-1 1,0 1-1,5 3 1,-10-5-185,0 0 0,0-1 0,-1 1-1,1 0 1,0-1 0,-1 1 0,1 0 0,-1 0 0,1-1 0,-1 1 0,1 0-1,-1 0 1,1 0 0,-1 0 0,0 0 0,0 0 0,1 0 0,-1 0 0,0 1 0,0-1-20,0 1 0,-1-1 0,1 1 1,-1-1-1,1 1 0,-1-1 0,1 1 1,-1-1-1,0 1 0,0-1 0,0 0 1,0 1-1,0-1 0,0 0 0,-2 2 1,0 1-183,-1 0 0,1-1 0,-1 0 0,0 1 0,-1-1 0,1 0 0,0-1 0,-1 1 0,0-1 0,1 0 0,-1 0 0,0-1 0,0 1 0,-7 0 0,7-4-3272,4 2 3120,1 0 0,0 0 0,0 0 0,0 0 1,0-1-1,0 1 0,0 0 0,0 0 0,0 0 0,0 0 0,0-1 0,0 1 0,0 0 0,0 0 1,0 0-1,0 0 0,0-1 0,0 1 0,0 0 0,0 0 0,0 0 0,0 0 0,0-1 0,0 1 0,0 0 1,0 0-1,0 0 0,0 0 0,1 0 0,-1-1 0,0 1 0,0 0 0,0 0 0,0 0 0,4-2-4072</inkml:trace>
  <inkml:trace contextRef="#ctx0" brushRef="#br0" timeOffset="10">311 1291 7040,'0'0'219,"0"-1"0,0 1 0,0 0 0,0 0 0,0-1 0,0 1 0,0 0 0,0 0-1,0-1 1,0 1 0,0 0 0,0 0 0,0 0 0,0-1 0,1 1 0,-1 0 0,0 0 0,0 0 0,0-1 0,0 1 0,0 0 0,1 0 0,-1 0 0,0 0 0,0-1 0,0 1 0,1 0 0,-1 0 0,0 0 0,0 0 0,1 0 0,-1 0 0,0 0 0,0 0 0,0 0 0,1 0 0,-1 0 0,0 0-1,1 0 1,2 11 2270,-2 24-3366,-2-31 1514,4 53-602,-3-50 33,1-1 0,1 1 1,-1-1-1,1 1 0,0-1 0,4 9 0,-5-15-28,-1 1 0,0 0-1,1 0 1,-1-1-1,1 1 1,-1 0-1,0-1 1,1 1 0,-1 0-1,1-1 1,0 1-1,-1-1 1,1 1-1,0-1 1,-1 1 0,1-1-1,0 1 1,-1-1-1,1 0 1,0 1-1,0-1 1,-1 0 0,1 0-1,0 0 1,0 1-1,0-1 1,1 0-1,-1-1-20,1 1-1,-1-1 0,1 1 0,-1-1 1,1 0-1,-1 0 0,1 1 1,-1-1-1,0 0 0,0 0 0,1-1 1,-1 1-1,1-1 0,5-7-25,-1 1 0,0-1 0,5-11-1,-10 19 23,9-22 28,2-5 10,-11 28 91,3 38 1152,-3-11-1065,-1-18-265,1 0 1,-1 1 0,2-1-1,-1 0 1,1 1-1,1-1 1,-1 0 0,5 9-1,-6-18-104,-1 1-1,0-1 1,0 0-1,1 1 1,-1-1-1,1 1 1,-1-1 0,0 0-1,1 1 1,-1-1-1,1 0 1,-1 1-1,0-1 1,1 0-1,-1 0 1,1 1-1,-1-1 1,1 0-1,-1 0 1,1 0-1,-1 0 1,1 0-1,0 0 1,-1 0-1,1 0 1,-1 0-1,1 0 1,-1 0 0,1 0-1,-1 0 1,1 0-1,-1 0 1,2-1-1,15-10-8221,-15 10 7391,8-7-3489</inkml:trace>
  <inkml:trace contextRef="#ctx0" brushRef="#br0" timeOffset="11">627 1265 8064,'-3'1'7292,"-5"5"-3530,-1 3-3539,0-1 0,0 2 0,-8 10 0,17-19-229,-1 1-1,0-1 1,1 0-1,0 1 1,-1-1-1,1 0 1,0 1 0,-1-1-1,1 1 1,0-1-1,0 0 1,0 1-1,0-1 1,0 1 0,1-1-1,-1 1 1,0-1-1,1 0 1,-1 1-1,1-1 1,-1 0-1,1 0 1,0 1 0,-1-1-1,1 0 1,0 0-1,0 0 1,0 0-1,0 0 1,0 0 0,0 0-1,0 0 1,0 0-1,2 1 1,5 3-12,1 1-1,0-1 1,16 7 0,-14-8 17,-6-1 14,0 0 0,0 0 0,0 0 0,0 0 0,0 1-1,-1-1 1,0 1 0,0 1 0,0-1 0,0 0 0,0 1 0,2 5-1,-4-6 12,0-1-1,-1 0 1,0 0-1,0 0 1,0 1-1,0-1 0,0 0 1,-1 1-1,1-1 1,-1 1-1,0-1 1,0 1-1,0-1 1,-1 1-1,1-1 0,-1 1 1,0-1-1,0 0 1,0 1-1,0-1 1,-3 4-1,2-3 46,-1 0 0,0 0 0,0 0 1,0-1-1,0 1 0,-5 2 0,8-5-61,-1 0 0,0 0 0,0 0 0,0-1-1,0 1 1,0 0 0,1-1 0,-1 1 0,0 0 0,-1-1 0,1 0-1,0 1 1,0-1 0,0 1 0,0-1 0,0 0 0,0 0 0,0 0 0,0 0-1,-1 0 1,1 0 0,0 0 0,0 0 0,0 0 0,0 0 0,0-1-1,0 1 1,-1 0 0,0-2 0,1 2-13,1-1 0,0 0 0,0 0 0,-1 0 0,1 1 0,0-1 0,0 0 0,0 0 0,0 0 0,0 1 0,0-1 0,1 0-1,-1 0 1,0 0 0,0 1 0,0-1 0,1 0 0,-1 0 0,0 1 0,1-1 0,-1 0 0,1 1 0,-1-1 0,1 0 0,0 0 0,16-21 24,63-45-5,2-3 708,-81 69-693,0-1 0,0 1-1,1 0 1,-1 0 0,0-1 0,0 1 0,0-1-1,-1 1 1,1 0 0,0-1 0,0 0 0,-1 1-1,1-1 1,0-2 0,-1 3-29,-1 1 0,1 0 0,0 0 1,0-1-1,0 1 0,-1 0 0,1 0 0,0 0 0,0-1 1,-1 1-1,1 0 0,0 0 0,-1 0 0,1 0 0,0 0 1,0 0-1,-1 0 0,1-1 0,0 1 0,-1 0 0,1 0 1,0 0-1,-1 0 0,1 0 0,0 0 0,-1 0 0,1 1 1,0-1-1,0 0 0,-1 0 0,1 0 0,0 0 0,-1 0 1,1 0-1,0 0 0,-1 1 0,-12 4-129,11-3 87,1 0 0,-1 0 0,0 0 0,1 1-1,-1-1 1,1 0 0,-1 1 0,1-1 0,0 1-1,0-1 1,0 1 0,1 0 0,-1-1 0,1 1 0,-1 0-1,1-1 1,0 1 0,0 0 0,1 5 0,-1-3-716,1 1 0,-1 0 0,1-1 0,1 1 1,-1-1-1,1 1 0,0-1 0,4 9 1,-5-13 462,-1 0 1,1 0 0,0-1 0,-1 1 0,1 0 0,0 0 0,-1 0 0,1-1-1,0 1 1,0 0 0,0-1 0,0 1 0,-1-1 0,1 1 0,0-1 0,0 1-1,0-1 1,0 0 0,2 1 0,6 1-2799</inkml:trace>
  <inkml:trace contextRef="#ctx0" brushRef="#br0" timeOffset="12">1013 1353 6656,'0'-1'373,"1"0"0,-1 0 0,0 1 0,0-1 0,1 0 1,-1 0-1,0 0 0,0 0 0,0 0 0,0 0 0,0 0 0,0 0 0,0 0 1,0 0-1,0 0 0,-1 0 0,1 1 0,0-1 0,-1 0 0,1 0 0,0 0 1,-2-1-1,-6 0 2458,-5 8-3450,9-3 621,0 0 0,0 1 0,0 0-1,0 0 1,0 0 0,1 0 0,0 0 0,0 1-1,0 0 1,0-1 0,1 1 0,0 0 0,0 0 0,-2 9-1,0 0 3,1 0 1,1 1-1,0-1 0,1 20 0,1-33 20,0 0-1,0-1 1,0 1 0,0-1-1,0 1 1,0 0-1,0-1 1,0 1 0,0-1-1,0 1 1,0 0-1,0-1 1,0 1 0,1-1-1,-1 1 1,0-1-1,0 1 1,1-1 0,-1 1-1,0-1 1,1 1-1,-1-1 1,0 1 0,1-1-1,-1 1 1,2 0-1,-2-1 4,1 0 0,0-1 0,-1 1-1,1 0 1,0 0 0,0 0 0,-1-1-1,1 1 1,0 0 0,-1-1 0,1 1-1,0 0 1,-1-1 0,1 1 0,-1-1-1,1 1 1,0-2 0,6-5 141,-1-1 0,7-9 0,-11 14-143,9-14 16,-1-1 1,-1 0-1,0-1 0,-1 1 0,-1-1 1,8-36-1,12-120-112,-25 154 34,0 10-52,-2 14 20,-1 24-11,1-10 68,0 6-149,4 102 437,-2-110-827,0 0 1,1 0-1,1 0 1,0 0-1,1-1 1,8 17-1,-12-28-220,1 0 0,-1-1 0,1 1 0,0 0 0,0 0 0,0-1 0,0 1-1,0-1 1,1 0 0,-1 1 0,6 2 0,7 5-3010</inkml:trace>
  <inkml:trace contextRef="#ctx0" brushRef="#br0" timeOffset="13">1512 1342 5376,'0'0'238,"0"-1"1,0 1 0,0-1-1,0 1 1,0-1-1,0 1 1,0-1 0,0 1-1,0-1 1,0 1-1,0-1 1,1 1 0,-1-1-1,0 1 1,0-1-1,1 1 1,-1-1 0,0 1-1,0 0 1,1-1-1,-1 1 1,1-1-1,12-1 6099,-13 2-6295,1 1 81,0-1 0,0 1-1,-1-1 1,1 1 0,0-1 0,-1 1 0,1-1-1,0 1 1,-1-1 0,1 1 0,-1 0-1,1-1 1,-1 1 0,1 0 0,-1 0 0,0-1-1,1 1 1,-1 0 0,0 0 0,1-1-1,-1 3 1,6 18 571,-6-21-692,4 26 149,-1-10-1402,7 22-1,-10-38 1101,0 1-1,0-1 1,0 0-1,0 0 0,0 1 1,0-1-1,0 0 1,0 0-1,0 1 0,0-1 1,0 0-1,0 0 0,1 0 1,-1 1-1,0-1 1,0 0-1,0 0 0,0 0 1,0 1-1,1-1 1,-1 0-1,0 0 0,0 0 1,0 0-1,1 1 0,-1-1 1,0 0-1,0 0 1,1 0-1,-1 0 0,0 0 1,0 0-1,0 0 1,1 0-1,-1 0 0,0 0 1,0 0-1,1 0 0,-1 0 1,0 0-1,0 0 1,1 0-1,-1 0 0,0 0 1,0 0-1,1 0 1,-1 0-1,1-1 0,1-2-4050</inkml:trace>
  <inkml:trace contextRef="#ctx0" brushRef="#br0" timeOffset="14">1564 975 7296,'-9'-6'2816,"9"6"-2208,-2 6 768,2-6 224,0 4-896,0-1-288,2 5-288,1-1-128,3 9 32,0-3-1536,6 10-576,-4-5-1632</inkml:trace>
  <inkml:trace contextRef="#ctx0" brushRef="#br0" timeOffset="15">1674 1333 7296,'4'2'11011,"0"6"-7370,2 13-2075,12 66 215,-18-87-1775,0 0 0,0 1-1,0-1 1,0 0 0,0 0 0,0 0-1,0 1 1,0-1 0,0 0 0,0 0 0,0 0-1,0 0 1,0 1 0,1-1 0,-1 0-1,0 0 1,0 0 0,0 0 0,0 1-1,0-1 1,1 0 0,-1 0 0,0 0-1,0 0 1,0 0 0,1 0 0,-1 0-1,0 1 1,0-1 0,0 0 0,1 0-1,-1 0 1,0 0 0,0 0 0,0 0-1,1 0 1,-1 0 0,9-6 66,6-11-75,-5 1-92,-8 13 81,0-1 1,0 0-1,0 1 0,1 0 1,0 0-1,-1 0 0,1 0 1,0 0-1,0 0 1,6-3-1,-9 6 9,1-1 1,-1 1-1,1 0 1,0 0-1,-1 0 0,1 0 1,-1 0-1,1-1 1,0 1-1,-1 0 1,1 0-1,0 1 0,-1-1 1,1 0-1,-1 0 1,1 0-1,0 0 1,-1 0-1,1 1 0,-1-1 1,1 0-1,-1 0 1,1 1-1,-1-1 1,1 1-1,-1-1 0,1 1 1,11 15 37,-2-2-205,3-2-1173,-10-11 492,-1 1 1,0-1-1,1 1 1,-1-1-1,1 0 1,0 0 0,3 1-1,9 1-4853</inkml:trace>
  <inkml:trace contextRef="#ctx0" brushRef="#br0" timeOffset="16">2330 1054 5376,'0'-2'557,"0"-1"-1,0 1 1,1 0 0,-1-1 0,1 1-1,-1 0 1,1-1 0,0 1-1,0 0 1,0 0 0,0 0 0,0 0-1,0 0 1,1 0 0,-1 0 0,1 0-1,-1 0 1,1 1 0,0-1 0,0 0-1,0 1 1,4-3 0,-6 4-519,0 0 1,1 0-1,-1 0 0,0 0 1,1 0-1,-1 0 1,0 0-1,1 0 0,-1 0 1,0 0-1,1 0 1,-1 0-1,1 0 0,-1 0 1,0 0-1,0 0 1,1 1-1,-1-1 0,0 0 1,1 0-1,-1 0 1,0 1-1,1-1 1,-1 0-1,0 0 0,0 0 1,0 1-1,1-1 1,-1 0-1,0 1 0,0-1 1,0 0-1,1 1 1,-1-1-1,0 0 0,0 0 1,0 1-1,0-1 1,0 0-1,0 1 0,0-1 1,0 1-1,0-1 1,0 0-1,0 1 0,0-1 1,2 23 533,-2-22-496,-9 238 2687,3-171-1870,-4 42-53,8-52-4232,2-63 1197,0-1 0,-1 1 0,0-1 0,0 1 0,0-1 0,-4-9 0,0 2-1650</inkml:trace>
  <inkml:trace contextRef="#ctx0" brushRef="#br0" timeOffset="17">2223 1333 6784,'32'-2'11097,"6"-5"-7130,13-5-5591,-38 7-312,0 1 0,0-2 0,17-9 0,-11 3-2320</inkml:trace>
  <inkml:trace contextRef="#ctx0" brushRef="#br0" timeOffset="18">2471 913 6656,'0'-1'315,"0"0"-1,0 0 1,0 1 0,0-1 0,0 0 0,0 0-1,0 0 1,0 1 0,0-1 0,0 0 0,0 0-1,1 1 1,-1-1 0,0 0 0,0 0 0,1 1-1,-1-1 1,0 0 0,1 1 0,-1-1 0,1 1 0,0-2-1,0 2-95,-1 0 0,0-1 0,1 1 0,-1 0-1,1 0 1,-1 0 0,1 0 0,-1-1 0,1 1-1,-1 0 1,0 0 0,1 0 0,-1 0 0,1 0 0,-1 0-1,1 0 1,-1 0 0,1 1 0,-1-1 0,1 0-1,8 6-219,-7-4 170,0 1-1,0-1 0,0 1 1,0 0-1,0 0 1,-1 0-1,1 0 0,-1 0 1,0 0-1,0 0 1,1 4-1,6 42 698,-8-41-708,5 66 1084,-10 130-1,1 41 1167,4-244-2401,0-1-1,0 1 1,0 0 0,0-1 0,0 1-1,0 0 1,0-1 0,0 1 0,0 0-1,0-1 1,1 1 0,-1 0 0,0-1 0,0 1-1,1-1 1,-1 1 0,1-1 0,-1 1-1,1 0 1,0-1-17,-1 0-1,0 0 0,1 0 1,-1 0-1,1 0 0,-1 0 1,0 0-1,1 0 1,-1-1-1,1 1 0,-1 0 1,0 0-1,1 0 1,-1-1-1,0 1 0,0 0 1,1 0-1,-1-1 1,0 1-1,0 0 0,1-1 1,-1 1-1,0-1 1,17-29-1023,-15 25 782,7-13-697,-3 3 116,12-17 0,-16 28 802,1 1 1,-1 0-1,0 0 0,1 0 1,0 0-1,0 1 0,0-1 1,0 1-1,0-1 0,6-2 1,-8 5 54,0-1 1,-1 1 0,1 0 0,0 0-1,0 0 1,-1 0 0,1 0 0,0 0-1,0 0 1,-1 0 0,1 0 0,0 0-1,-1 0 1,1 0 0,0 1 0,0-1-1,-1 0 1,1 1 0,0-1 0,-1 0-1,1 1 1,-1-1 0,1 1 0,-1-1-1,1 1 1,0-1 0,-1 1 0,0-1-1,1 1 1,-1-1 0,1 1 0,-1 0-1,0-1 1,1 1 0,-1 0-1,0-1 1,0 1 0,1 0 0,-1 1 0,2 5 188,0-1 0,0 2 0,0 6 0,-1-7-228,0-2 70,0 0 0,1 0 1,-1-1-1,1 1 0,4 8 0,-6-12-277,1 0-1,0 0 1,0 0-1,0 0 1,0 0-1,-1 0 0,1 0 1,1 0-1,-1 0 1,0-1-1,1 2 1,-1-2-363,0 1 1,0-1 0,1 0 0,-1 1-1,0-1 1,0 0 0,0 0 0,0 0-1,0 0 1,0 0 0,0 0 0,0 0-1,1 0 1,-1-1 0,1 0 0,7-2-3977</inkml:trace>
  <inkml:trace contextRef="#ctx0" brushRef="#br0" timeOffset="19">2767 1452 10368,'19'-14'7021,"15"1"-3848,-26 10-3010,0 0 1,-1 0-1,10-6 0,-10 5-85,-1 0 0,1-1 0,-1 0 0,6-6 0,-11 10-78,0-1 1,1 1-1,-1 0 1,0-1-1,0 1 0,0-1 1,0 0-1,-1 1 1,1-1-1,0 1 1,-1-1-1,1 0 0,-1 0 1,1 1-1,-1-1 1,0 0-1,0 0 1,0 0-1,0 1 1,0-1-1,0 0 0,0 0 1,-1-3-1,0 4-7,1 1 0,-1-1 0,1 0-1,-1 0 1,0 0 0,1 0 0,-1 1-1,0-1 1,0 0 0,1 1-1,-1-1 1,0 1 0,0-1 0,0 1-1,0-1 1,0 1 0,0-1 0,1 1-1,-1 0 1,0 0 0,0-1 0,0 1-1,0 0 1,0 0 0,0 0-1,0 0 1,0 0 0,0 0 0,0 0-1,0 1 1,0-1 0,-2 1 0,0-1-7,0 1 0,0 0 1,0 0-1,0 0 0,0 0 1,1 1-1,-1-1 0,-5 4 1,7-3 13,-1-1 1,1 0-1,-1 1 0,1-1 1,0 1-1,0-1 1,0 1-1,0-1 0,0 1 1,0 0-1,0-1 1,0 1-1,1 0 1,-1 0-1,1 0 0,-1 0 1,1-1-1,0 1 1,0 0-1,0 0 0,0 0 1,0 0-1,0 0 1,0 0-1,1 0 1,-1-1-1,1 1 0,-1 0 1,1 0-1,0 0 1,0-1-1,0 1 0,1 2 1,0-1-293,1 0 1,-1 0 0,1 0-1,0 0 1,-1 0-1,1-1 1,1 1-1,-1-1 1,0 0 0,1 0-1,-1 0 1,1 0-1,-1-1 1,7 3-1,11 1-4507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84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41 16 4608,'-6'-15'3541,"6"14"-1941,0 1 27,0 0-17,0 0-282,0 0-261,0 0-443,3 15 1045,-20 333 1323,15-330-2933,-16 180 373,18-191-805,0 15 177,4-14-2927,5-6-4593,-5-2 3791</inkml:trace>
  <inkml:trace contextRef="#ctx0" brushRef="#br0" timeOffset="1">53 585 7808,'6'-6'7573,"15"-10"-7125,-16 13 117,37-25-273,-27 19-212,-1-1 1,0 0-1,13-13 0,-25 21-38,0 1 0,-1-1 0,1 0 0,-1 0 0,1 0 0,-1 0 0,0 0 0,0-1 0,0 1 0,0 0-1,0 0 1,0-1 0,0-4 0,-1 7-29,0 0 0,0 0-1,0-1 1,0 1 0,-1 0-1,1-1 1,0 1 0,0 0-1,0 0 1,0-1 0,-1 1 0,1 0-1,0 0 1,0-1 0,0 1-1,-1 0 1,1 0 0,0-1-1,0 1 1,-1 0 0,1 0 0,0 0-1,-1 0 1,1 0 0,0 0-1,0-1 1,-1 1 0,1 0 0,0 0-1,-1 0 1,1 0 0,0 0-1,-1 0 1,1 0 0,0 0-1,-1 0 1,1 0 0,0 1 0,-1-1-1,1 0 1,0 0 0,0 0-1,-1 0 1,1 0 0,0 0-1,-1 1 1,1-1 0,0 0 0,-1 1-1,-15 8 382,8-3-191,2 1-1,-1 0 1,1 0-1,0 0 1,0 1-1,1-1 1,-8 17-1,10-19-169,0 0 0,1 1 0,0-1 0,0 1 0,1 0 0,-1 0-1,1 0 1,1 0 0,-1-1 0,1 1 0,0 0 0,0 0 0,2 11-1,-2-16-114,1 0 0,-1 0 0,0 0 0,1-1 0,-1 1 0,1 0-1,-1 0 1,1 0 0,-1 0 0,1 0 0,0 0 0,-1-1 0,1 1-1,0 0 1,-1-1 0,1 1 0,0 0 0,0-1 0,0 1 0,0-1 0,0 1-1,0-1 1,0 0 0,-1 1 0,1-1 0,0 0 0,2 0 0,1 1-909,0-1-1,0 0 1,1 0 0,-1-1 0,5 0 0,0-1-656,12 0-2347</inkml:trace>
  <inkml:trace contextRef="#ctx0" brushRef="#br0" timeOffset="2">427 490 9216,'0'-1'350,"0"0"0,0 1 0,0-1 1,0 0-1,0 1 0,0-1 0,0 0 0,0 1 1,0-1-1,0 0 0,0 1 0,-1-1 0,1 0 1,0 1-1,0-1 0,-1 0 0,1 1 1,-1-1-1,1 1 0,0-1 0,-1 1 0,1-1 1,-1 1-1,1-1 0,-1 1 0,0-1 0,0 1-224,0 0-1,-1-1 0,1 1 0,0 0 1,0 0-1,0 0 0,0 0 1,0 1-1,0-1 0,0 0 0,0 0 1,0 1-1,0-1 0,0 0 0,-1 2 1,-3 0-111,0 1 0,0 0 0,0 1 1,1-1-1,-8 8 0,6-3 45,1 0 0,0 0 0,0 0 0,0 0 0,1 1 0,0 0 0,1 0 0,0 0-1,1 0 1,-1 0 0,2 1 0,-2 10 0,3-17-59,0-1 1,0 1-1,0 0 0,0-1 1,1 1-1,-1 0 0,1-1 0,0 1 1,-1 0-1,1-1 0,3 5 1,-4-6-24,1 0 1,0 0-1,-1 0 1,1 0-1,0 0 1,0 0-1,0 0 1,0 0-1,0-1 0,0 1 1,0 0-1,0 0 1,0-1-1,0 1 1,0-1-1,1 1 1,-1-1-1,0 0 1,0 1-1,0-1 1,1 0-1,-1 0 1,0 0-1,0 0 1,1 0-1,1 0 1,4-2-966,0 0 1,-1-1 0,1 0 0,-1 0-1,0 0 1,0 0 0,0-1 0,8-7-1,13-8-6157,-9 9 3912</inkml:trace>
  <inkml:trace contextRef="#ctx0" brushRef="#br0" timeOffset="3">563 207 6528,'0'-6'605,"0"5"-300,0-1 0,0 0 0,0 0 1,0 1-1,0-1 0,0 0 0,0 1 0,0-1 0,1 0 0,-1 0 1,1 1-1,-1-1 0,1 0 0,0 1 0,0-1 0,0 1 0,0-1 0,0 1 1,0 0-1,2-3 0,-2 9 3949,0 24-3042,-9 125 208,-1 6-1245,9-133-390,0 4-1717,0-9-5259,0-22 3287</inkml:trace>
  <inkml:trace contextRef="#ctx0" brushRef="#br0" timeOffset="4">456 402 8960,'-6'-2'3328,"6"2"-2592,3 2 928,-3-2 287,3 0-543,-1 0-160,10 0-576,-3 0-192,11-2-288,-2 0-64,20-7 0,-13 2-576,19-4-224,-6 3-2943,3-1-1185,-7 0 384</inkml:trace>
  <inkml:trace contextRef="#ctx0" brushRef="#br0" timeOffset="5">685 475 5888,'2'-10'2997,"-2"10"-2857,0-1 0,0 1 1,0 0-1,0 0 1,0 0-1,0 0 0,0-1 1,0 1-1,0 0 1,0 0-1,0 0 0,0 0 1,0-1-1,1 1 0,-1 0 1,0 0-1,0 0 1,0 0-1,0 0 0,0 0 1,0-1-1,0 1 1,1 0-1,-1 0 0,0 0 1,0 0-1,0 0 0,0 0 1,0 0-1,1 0 1,-1 0-1,0 0 0,0-1 1,0 1-1,0 0 1,1 0-1,-1 0 0,0 0 1,0 0-1,0 0 0,0 0 1,1 0-1,-1 0 1,0 1-1,0-1 0,0 0 1,0 0-1,1 0 1,-1 0-1,0 0 0,0 0 1,0 0-1,0 0 1,0 0-1,1 0 0,-1 1 1,0-1-1,0 0 0,0 22 2138,0-5-2141,2 1 0,0 0 1,5 22-1,-7-39-147,0 0 1,0-1-1,0 1 0,0-1 1,0 1-1,0 0 0,1-1 1,-1 1-1,0-1 0,0 1 1,1-1-1,-1 1 0,0-1 1,0 1-1,1-1 0,-1 1 1,1-1-1,-1 1 0,0-1 0,1 0 1,-1 1-1,1-1 0,-1 1 1,1-1-1,-1 0 0,1 0 1,-1 1-1,1-1 0,0 0 1,-1 0-1,1 0 0,-1 0 1,1 0-1,0 1 0,-1-1 1,1 0-1,-1 0 0,1 0 1,0-1-1,-1 1 0,1 0 1,-1 0-1,1 0 0,-1 0 0,1-1 1,0 1-1,-1 0 0,1 0 1,-1-1-1,1 1 0,0-1 1,4-3-400,0 1 1,0-1 0,-1 0-1,5-6 1,-5 6 41,3-3-24,0-1 1,8-13-1,9-12 753,-24 33-280,0 0 0,0 0 1,0 0-1,1-1 1,-1 1-1,0 0 1,0 0-1,0 0 1,0 0-1,1 0 0,-1-1 1,0 1-1,0 0 1,0 0-1,1 0 1,-1 0-1,0 0 1,0 0-1,1 0 0,-1 0 1,0 0-1,0 0 1,0 0-1,1 0 1,-1 0-1,0 0 1,0 0-1,1 0 0,-1 0 1,0 0-1,0 0 1,0 0-1,1 0 1,-1 1-1,7 8 1406,4 23-808,-5-15-422,-2-8-856,-2-4 768,-1 0 0,2-1 0,-1 1 0,4 4 0,5 1-3965,-10-9 2814,0-1-1,0 1 0,1-1 1,-1 1-1,0-1 1,0 0-1,1 1 0,-1-1 1,0 0-1,2 0 0,2 0-3476</inkml:trace>
  <inkml:trace contextRef="#ctx0" brushRef="#br0" timeOffset="6">961 413 6784,'1'-6'7468,"1"6"-2985,4 13-1671,5 22-2226,-10-27-412,0 1 1,0 0 0,-2 15-1,0-17-112,1-1-1,0 0 0,0 0 1,0 0-1,1 1 0,0-1 1,0 0-1,1 0 0,3 11 1,-5-17-62,0 0 0,0 0 0,0 1 0,0-1 0,0 0 0,0 0 0,0 0 0,1 0 0,-1 1 0,0-1 0,0 0 0,0 0 0,0 0 0,0 1 0,0-1 1,0 0-1,1 0 0,-1 0 0,0 0 0,0 0 0,0 0 0,0 1 0,1-1 0,-1 0 0,0 0 0,0 0 0,0 0 0,1 0 0,-1 0 0,0 0 0,0 0 0,0 0 1,1 0-1,-1 0 0,0 0 0,0 0 0,0 0 0,1 0 0,-1 0 0,0 0 0,0 0 0,0 0 0,1 0 0,-1 0 0,6-11-15,1-17 6,-7 28 9,2-7-140,9-38 277,-10 42-304,0 0 0,1 0 0,-1 0 0,0 0 0,1 1-1,-1-1 1,1 1 0,0-1 0,0 1 0,0-1 0,0 1 0,4-3-1,6-1-3486,-10 5 2775,-1 1-1,0 0 0,0-1 0,1 1 0,-1 0 0,0-1 0,1 1 0,-1 0 0,0 0 0,1 0 0,-1 0 0,3 1 0,2 2-2906</inkml:trace>
  <inkml:trace contextRef="#ctx0" brushRef="#br0" timeOffset="7">1126 506 7168,'-11'4'4487,"20"-2"-1074,19-1-1596,-7-3-1049,0-2 0,30-8 0,-45 10-744,0 0 0,0 0 1,0 0-1,0-1 0,-1 0 0,1 0 0,-1-1 0,0 0 1,0 0-1,0 0 0,0 0 0,7-10 0,-12 14-25,1-1 1,-1 1-1,1-1 0,-1 1 0,0-1 0,1 1 0,-1-1 0,0 1 0,0-1 0,1 0 0,-1 1 0,0-1 0,0 1 0,0-1 0,0 0 0,0 1 1,0-1-1,0 1 0,0-1 0,0 0 0,0 1 0,0-1 0,0 1 0,0-2 0,-1 2-2,1-1 0,-1 1 0,1-1 1,-1 1-1,1 0 0,-1-1 0,1 1 0,-1 0 0,0-1 1,1 1-1,-1 0 0,1 0 0,-1 0 0,0 0 0,1-1 0,-1 1 1,0 0-1,0 0 0,-5 0-35,1 0 0,-1 1 0,-9 2 0,12-3 41,-1 1 0,0 0-1,1 1 1,-1-1 0,1 1 0,0-1 0,-1 1-1,1 0 1,0 0 0,0 0 0,0 1 0,0-1-1,1 1 1,-1 0 0,1 0 0,-1-1 0,1 2-1,-4 5 1,5-7 10,1 1-1,-1-1 1,0 0-1,1 0 1,-1 1 0,1-1-1,0 1 1,0-1-1,0 0 1,0 1-1,0-1 1,0 0 0,1 1-1,-1-1 1,1 0-1,-1 1 1,1-1-1,0 0 1,0 0-1,0 0 1,0 1 0,1-1-1,-1 0 1,0-1-1,1 1 1,-1 0-1,1 0 1,0-1 0,0 1-1,2 1 1,-1-1-158,0 0 1,-1-1 0,2 1 0,-1-1 0,0 1-1,0-1 1,0 0 0,1 0 0,-1-1-1,5 2 1,34-1-5427,-35-1 4462,20 0-3269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92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102 376 6912,'0'-1'364,"0"1"0,0 0 0,0 0-1,0-1 1,0 1 0,0 0 0,0 0 0,0-1 0,0 1 0,0 0 0,-1 0 0,1 0 0,0-1-1,0 1 1,0 0 0,0 0 0,0 0 0,-1 0 0,1-1 0,0 1 0,0 0 0,0 0 0,-1 0 0,1 0-1,0 0 1,0-1 0,0 1 0,-1 0 0,1 0 0,0 0 0,0 0 0,-1 0 0,1 0 0,0 0 0,-13 1 2742,-13 7-5071,23-7 2929,1 0-964,-31 14 28,32-15-29,-1 1 0,1-1 0,0 1 0,0 0 0,0 0 0,0 0-1,-1-1 1,1 1 0,0 0 0,1 0 0,-1 0 0,0 0 0,0 1 0,0-1 0,1 0 0,-1 0 0,0 0 0,1 1 0,-1-1-1,0 3 1,1-4 4,0 1 0,1 0 0,-1-1 0,0 1 0,0-1 0,0 0 0,1 1 0,-1-1 0,0 1 0,0-1 0,1 1 0,-1-1 0,0 1 0,1-1 0,-1 0 0,0 1 0,1-1 0,-1 0 0,1 1 0,-1-1 0,1 0 0,-1 0 0,1 1 0,-1-1 0,1 0 0,0 0 0,16 4 24,-11-2-12,25 3-9,-22-4-5,0 1 1,-1 0 0,1 0 0,-1 0-1,9 5 1,-16-7 23,0 1-1,0-1 1,0 1-1,0-1 1,0 1-1,0 0 1,-1-1 0,1 1-1,0 0 1,0-1-1,-1 1 1,1 0-1,0 0 1,-1 0 0,1 0-1,-1 0 1,1 0-1,-1 0 1,0 0-1,1 0 1,-1 0 0,0 0-1,0 0 1,0 1-1,0 0 44,0 1 0,0-1-1,-1 0 1,1 0 0,-1 0-1,1 0 1,-1 1-1,0-1 1,0 0 0,0 0-1,-2 2 1,0 1 17,-1-1 0,1 1 0,-1-1 0,0 1 1,-1-1-1,1 0 0,-1 0 0,-6 3 0,8-5-165,0-1 0,0 0 1,1-1-1,-1 1 0,0 0 0,0-1 1,0 1-1,0-1 0,0 0 0,0 0 1,0 0-1,0-1 0,1 1 1,-1-1-1,-4-1 0,-12-7-9753,16 6 5428</inkml:trace>
  <inkml:trace contextRef="#ctx0" brushRef="#br0" timeOffset="1">270 7 6400,'0'-1'237,"0"1"0,-1-1 0,1 1 1,-1 0-1,1-1 0,0 1 0,-1-1 0,1 1 0,-1 0 1,1-1-1,-1 1 0,1 0 0,-1-1 0,0 1 1,1 0-1,-1 0 0,1 0 0,-1 0 0,1 0 1,-1-1-1,0 1 0,1 0 0,-1 0 0,1 0 1,-1 0-1,0 1 0,1-1 0,-1 0 0,1 0 0,-1 0 1,0 0-1,1 1 0,-1-1 0,1 0 0,-1 0 1,0 2-1,-1 0 300,0 0 0,1 1 0,0-1 0,-1 1 0,1-1-1,0 1 1,-1 3 0,0 5-63,0 0-1,0 0 0,1 0 1,0 1-1,2 18 0,0-8-203,0 64 559,-2 80 1088,0-12-904,2-83-2863,0-60-1575,5-6-2291,-1-5 1247</inkml:trace>
  <inkml:trace contextRef="#ctx0" brushRef="#br0" timeOffset="2">424 412 9216,'0'-1'426,"0"1"1,0-1 0,1 1-1,-1-1 1,0 1-1,1 0 1,-1-1 0,1 1-1,-1-1 1,0 1-1,1 0 1,-1-1-1,1 1 1,-1 0 0,1-1-1,-1 1 1,1 0-1,0 0 1,-1 0 0,1-1-1,0 1 1,0 0-273,-1 1-1,0-1 1,1 0 0,-1 0 0,0 1 0,1-1 0,-1 0-1,0 1 1,0-1 0,1 0 0,-1 1 0,0-1-1,0 0 1,1 1 0,-1-1 0,0 1 0,0-1-1,0 0 1,0 1 0,0-1 0,0 1 0,0 0-1,2 32 378,-2-27 255,-1 30-68,0-21-829,0 0-1,2 0 0,0 0 1,3 20-1,-4-35 23,0 0 0,0 1 0,0-1 0,0 0 0,0 0 0,0 0 0,0 0-1,0 1 1,0-1 0,0 0 0,1 0 0,-1 0 0,0 0 0,0 1 0,0-1 0,0 0 0,0 0-1,0 0 1,0 0 0,0 0 0,0 1 0,0-1 0,1 0 0,-1 0 0,0 0 0,0 0 0,0 0-1,0 0 1,0 0 0,0 1 0,1-1 0,-1 0 0,0 0 0,0 0 0,0 0 0,0 0-1,1 0 1,-1 0 0,0 0 0,0 0 0,0 0 0,0 0 0,1 0 0,-1 0 0,0 0 0,0 0-1,0 0 1,0 0 0,1 0 0,-1 0 0,0-1 0,5-5-3944,-1-1-1060</inkml:trace>
  <inkml:trace contextRef="#ctx0" brushRef="#br0" timeOffset="3">449 141 10240,'-2'-13'3872,"2"13"-3040,2 0 96,-2 0-257,4 3-447,-1-1-128,2 4-1343,2-1-609,4 8-2432,-2-3-1024</inkml:trace>
  <inkml:trace contextRef="#ctx0" brushRef="#br0" timeOffset="4">609 399 5888,'0'0'353,"1"-1"1,-1 1 0,1 0-1,-1-1 1,1 1 0,-1 0-1,1-1 1,-1 1 0,1 0-1,-1 0 1,1-1 0,-1 1-1,1 0 1,-1 0 0,1 0-1,0 0 1,-1 0 0,1 0-1,-1 0 1,1 0 0,-1 0-1,1 0 1,0 0 0,-1 0-1,1 1 1,3-1 701,-4 0-298,0 0 134,0 0-139,0 0-155,-1 0-520,0 0 0,-1 0 0,1 0 0,0 0 0,0 1 0,-1-1 0,1 0 0,0 1 0,0-1 0,-1 1 0,-1 0 0,3 0-46,-5 2-32,0 0-1,0 1 1,1-1-1,0 1 1,0 0 0,0 1-1,0-1 1,1 1 0,-1-1-1,1 1 1,0 0-1,1 1 1,-1-1 0,1 0-1,0 1 1,0-1-1,1 1 1,0-1 0,0 1-1,0 0 1,1-1-1,-1 10 1,1-14 6,0 0-1,0 0 1,0 0-1,0 0 1,0 0 0,0 0-1,0 0 1,0 0-1,1-1 1,-1 1 0,0 0-1,0 0 1,1 0-1,-1 0 1,1 0 0,-1 0-1,1 0 1,-1 0-1,1-1 1,-1 1 0,1 0-1,0-1 1,-1 1-1,1 0 1,0-1 0,1 2-1,0-2 14,-1 0-1,0 0 1,1 0-1,-1 0 1,0 0-1,1 0 1,-1-1-1,1 1 1,-1 0 0,0-1-1,0 1 1,1-1-1,-1 0 1,0 1-1,0-1 1,0 0-1,1 0 1,-1 1-1,1-3 1,8-6-24,0 1 1,-1-2 0,0 0 0,-1 0-1,0 0 1,0-1 0,5-12-1,-4 5 1,0-1 0,-2 0-1,11-39 1,-11 28 107,3-7 50,7-57-1,-15 84 175,-3 26-261,1-3-13,-9 102 510,0-1 54,9-81-393,-1-21-91,0 0 1,1 1-1,1-1 0,0 0 0,1 0 0,0 0 0,6 20 0,-7-30-196,-1-1 1,1 0-1,-1 1 0,1-1 0,0 0 0,0 0 0,-1 0 0,1 0 0,0 0 1,0 0-1,0 0 0,0 0 0,3 2 0,-3-3-245,-1 0-1,1 1 1,0-1-1,0 0 1,0 0 0,0 0-1,-1 0 1,1 1-1,0-1 1,0 0-1,0 0 1,0-1 0,0 1-1,-1 0 1,1 0-1,1-1 1,7-2-5056</inkml:trace>
  <inkml:trace contextRef="#ctx0" brushRef="#br0" timeOffset="5">798 522 6144,'1'-1'567,"0"0"1,0 0 0,0 0-1,1 0 1,-1 0 0,0 0-1,1 0 1,-1 0-1,1 0 1,-1 0 0,1 1-1,1-1 1,24-7 3483,-16 5-4212,0 0 631,-1 0 1,0-1 0,16-9-1,-24 12-457,0 0 0,1 0 0,-1-1 1,0 1-1,0-1 0,0 1 0,-1-1 0,1 0 0,0 0 0,-1 0 0,1 0 0,-1 0 0,1 0 1,-1 0-1,0 0 0,0 0 0,0-1 0,0 1 0,0 0 0,-1-1 0,1-4 0,0 7-13,-1-1 0,-1 0-1,1 0 1,0 1 0,0-1-1,0 0 1,0 1 0,0-1-1,-1 0 1,1 0 0,0 1-1,-1-1 1,1 0 0,-1 1-1,1-1 1,0 1-1,-1-1 1,1 1 0,-1-1-1,1 1 1,-1-1 0,0 1-1,1-1 1,-1 1 0,0 0-1,1-1 1,-1 1 0,0 0-1,1-1 1,-1 1 0,0 0-1,1 0 1,-1 0 0,0 0-1,0 0 1,1 0 0,-1 0-1,0 0 1,0 0-1,1 0 1,-1 0 0,0 0-1,0 0 1,1 1 0,-2-1-1,-1 1 0,0 0-1,-1 0 1,1 0-1,0 0 0,0 1 1,0-1-1,0 1 1,0 0-1,-2 2 0,2-1 18,0 1 0,1-1-1,-1 1 1,1 0-1,0-1 1,0 1-1,0 0 1,1 0-1,0 0 1,-1 1-1,1-1 1,1 0 0,-1 0-1,0 7 1,1-8-17,0-1 1,0 0-1,0 1 1,0-1-1,0 1 1,0-1-1,1 0 1,-1 1-1,1-1 0,0 0 1,0 0-1,-1 1 1,1-1-1,1 0 1,-1 0-1,0 0 1,0 0-1,1 0 1,-1 0-1,1-1 1,0 1-1,-1 0 1,1-1-1,0 1 1,0-1-1,0 0 1,3 2-1,-3-3-357,1 1-1,-1-1 1,1 0 0,0 1-1,-1-1 1,1-1-1,-1 1 1,1 0 0,0-1-1,-1 1 1,1-1 0,-1 0-1,1 0 1,-1 0 0,0 0-1,1 0 1,-1 0-1,0-1 1,3-1 0,3-3-1389,-1 0 0,1 0 1,10-12-1,10-17 4031,-21 26 412,0-2-1,-1 1 1,7-15-1,-13 19-73,-5 9-1881,-7 7-648,12-9-92,-1-1 1,1 0-1,0 1 0,-1-1 1,1 1-1,0-1 0,-1 1 1,1-1-1,0 1 0,0-1 0,0 1 1,-1-1-1,1 1 0,0-1 1,0 1-1,0-1 0,0 1 1,0-1-1,0 1 0,0-1 1,0 1-1,0-1 0,0 1 1,0-1-1,1 1 0,-1-1 0,0 1 1,0 0-1,1 0-2,0 0-1,0 0 0,0-1 1,1 1-1,-1 0 1,0-1-1,0 1 0,0-1 1,1 1-1,-1-1 1,0 0-1,0 1 1,3-1-1,-1 1 14,53 11 5,-49-10 255,0 1-1,0-1 1,0 1-1,-1 1 1,12 6 0,-17-9-193,1 0 1,-1 0-1,0 0 1,0 1-1,0-1 1,0 0-1,0 0 1,0 0 0,0 1-1,0-1 1,0 1-1,-1-1 1,1 1-1,-1-1 1,1 1-1,-1-1 1,1 1-1,-1-1 1,0 1 0,0-1-1,0 1 1,0 0-1,0-1 1,0 1-1,0-1 1,0 1-1,-1 0 1,1-1 0,-1 1-1,1-1 1,-1 1-1,1-1 1,-1 1-1,0-1 1,0 0-1,0 1 1,-2 1-1,0 2 49,-2 0-1,1 0 1,0-1 0,-1 0-1,0 0 1,0 0-1,0 0 1,-9 4-1,10-6-162,0 0-1,-1-1 1,0 1 0,1-1-1,-1 0 1,0-1-1,-5 1 1,-7-3-2722,17 2 2630,0 0-1,0 0 0,0 0 1,0 0-1,0 0 0,0 0 1,0 0-1,1 0 0,-1 0 1,0 0-1,0 0 0,0 0 1,0 0-1,0-1 0,0 1 1,0 0-1,0 0 0,0 0 1,0 0-1,0 0 0,0 0 1,0 0-1,0 0 0,0 0 1,0-1-1,0 1 1,0 0-1,0 0 0,0 0 1,0 0-1,0 0 0,0 0 1,0 0-1,0 0 0,0-1 1,0 1-1,0 0 0,0 0 1,0 0-1,0 0 0,0 0 1,0 0-1,0 0 0,0 0 1,0-1-1,0 1 0,0 0 1,0 0-1,0 0 0,0 0 1,-1 0-1,1 0 0,0 0 1,0 0-1,0 0 0,0 0 1,0 0-1,0 0 1,0 0-1,0 0 0,-1 0 1,1 0-1,0 0 0,0 0 1,0 0-1,0 0 0,0 0 1,0 0-1,-1 0 0,8-3-6898,-2 2 1501</inkml:trace>
  <inkml:trace contextRef="#ctx0" brushRef="#br0" timeOffset="6">1465 590 13184,'14'-9'4927,"-14"9"-3839,17-2-320,-13 2-320,4 0-928,1 0-128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299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286 29 4864,'-1'-5'597,"1"3"391,0 0 0,-1 0 0,1-1 0,0 1 0,-1 0-1,0 0 1,-1-2 0,2 3-846,0 1 0,0 0 0,-1-1 0,1 1-1,0 0 1,0 0 0,-1-1 0,1 1 0,0 0 0,-1 0-1,1 0 1,0-1 0,-1 1 0,1 0 0,0 0 0,-1 0 0,1 0-1,0 0 1,-1 0 0,1 0 0,0-1 0,-1 1 0,1 0-1,-1 1 1,-9 2-716,-6 7 757,0 1 0,1 1 0,0 0 1,1 1-1,0 0 0,1 1 0,0 1 1,1 0-1,1 1 0,-15 27 0,12-12-12,2 0-1,0 1 1,3 0-1,-7 36 0,-9 132 440,17-113-237,7 171 0,2-244-468,6 38 257,-6-47-765,0 0 0,0 0 0,1 0 0,0 0 0,0 0 0,0-1 0,5 8 0,6 4-4159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300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6 0 3968,'-6'0'1568,"6"0"-1216,0 0 256,0 0 32,0 0-480,0 0-128,2 0-832,2 0-352,-1 2-608,-1-2-256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1-09-22T18:37:21.301"/>
    </inkml:context>
    <inkml:brush xml:id="br0">
      <inkml:brushProperty name="width" value="0.05" units="cm"/>
      <inkml:brushProperty name="height" value="0.05" units="cm"/>
      <inkml:brushProperty name="color" value="#004F8B"/>
    </inkml:brush>
  </inkml:definitions>
  <inkml:trace contextRef="#ctx0" brushRef="#br0">55 720 2944,'0'0'349,"0"-1"0,0 1 0,-1 0 1,1-1-1,0 1 0,0 0 0,0-1 0,0 1 1,0 0-1,0-1 0,0 1 0,0 0 0,-1-1 0,1 1 1,0 0-1,1-1 0,-1 1 0,0-1 0,0 1 1,0 0-1,0-1 0,0 1 0,0 0 0,0-1 0,1-5 3530,18 6-1416,10-2-1863,-1-1 1,40-9-1,17-2 85,-68 14-740,-13 0-3773,-4 2-886</inkml:trace>
  <inkml:trace contextRef="#ctx0" brushRef="#br0" timeOffset="1">9 841 5376,'-9'4'2640,"10"1"1993,7 0-130,1-4-4237,33-1 1844,1-2 0,52-9 1,-88 10-2007,9-2 114,0 0-1,20 0 1,-27 1-507,-3-1-3523,-4 1-1841</inkml:trace>
  <inkml:trace contextRef="#ctx0" brushRef="#br0" timeOffset="2">743 428 4992,'0'0'158,"0"0"0,0 0 0,-1 0 0,1 0 0,0 0 0,0 0 0,0 0 0,0-1 0,0 1 0,0 0 0,-1 0 0,1 0 0,0 0 0,0 0 0,0-1 0,0 1 0,0 0 0,0 0 0,0 0 0,0 0 0,0-1 0,0 1 0,0 0 0,0 0 0,0 0 1,0 0-1,0-1 0,0 1 0,0 0 0,0 0 0,0 0 0,0-1 0,0 1 0,0 0 0,0 0 0,0 0 0,0 0 0,0-1 0,0 1 0,0 0 0,1 0 0,0-6 3994,-3 5-3922,1 1 1,-1 1-1,0-1 1,0 0-1,0 0 1,1 1-1,-1-1 1,-2 2-1,-1 0-149,0 1 0,0 1 0,0-1 0,0 1 0,1-1-1,0 1 1,-1 1 0,2-1 0,-1 1 0,0-1 0,1 1 0,0 0-1,0 0 1,0 0 0,1 1 0,-1-1 0,2 1 0,-4 9-1,1 4 192,0 1-1,2-1 0,0 1 1,1 0-1,0 0 0,2-1 1,6 39-1,-6-53-189,1 0 0,-1 1 0,1-1 0,0 0-1,1 0 1,-1 0 0,1-1 0,0 1 0,1 0 0,-1-1 0,1 0 0,-1 0-1,1 0 1,0 0 0,1-1 0,4 4 0,-7-6-53,-1-1 0,0 1 0,1-1 0,-1 1 0,0-1-1,1 0 1,-1 1 0,1-1 0,-1 0 0,1 0 0,-1 0 0,1 0 0,-1 0 0,1 0 0,-1-1-1,1 1 1,-1 0 0,0-1 0,1 1 0,-1-1 0,1 0 0,-1 1 0,0-1 0,0 0 0,1 0 0,-1 0-1,0 1 1,0-1 0,2-2 0,0-1 5,1 0-1,-1 0 1,1 0 0,-1-1-1,-1 1 1,1 0-1,2-6 1,-1 0 12,-1-1 1,0 1-1,0-1 1,-1 0-1,-1 0 0,1-15 1,-6-67 133,0 45-200,4 40 90,-1 1 0,0 0-1,-1 0 1,-3-11-1,5 16-159,-1 1-1,0-1 1,1 1-1,-1-1 1,0 1-1,0 0 1,0-1-1,0 1 1,0 0-1,0 0 1,0 0-1,-2-2 1,2 3-116,1 0 1,-1-1 0,0 1-1,0 0 1,1 0 0,-1-1-1,0 1 1,0 0-1,1 0 1,-1 0 0,0 0-1,0 0 1,0 0 0,1 0-1,-1 0 1,0 1 0,0-1-1,1 0 1,-1 0 0,0 1-1,0-1 1,1 0 0,-1 1-1,0-1 1,1 1-1,-2 0 1,-12 10-5357</inkml:trace>
  <inkml:trace contextRef="#ctx0" brushRef="#br0" timeOffset="3">1090 632 4736,'4'-9'5478,"-10"13"209,-5 4-5471,6-6-167,0 1-1,1 0 1,0 1 0,-1-1 0,1 1-1,0 0 1,1 0 0,-1 0 0,1 0-1,-5 8 1,7-11-45,0 1-1,0 0 1,0 0 0,0 0-1,0 0 1,0 0-1,0 0 1,1 0-1,-1 0 1,1 0 0,0 0-1,0 1 1,0-1-1,0 0 1,0 0-1,0 0 1,0 0 0,0 1-1,1-1 1,-1 0-1,1 0 1,0 0-1,0 0 1,0 0 0,0 0-1,0 0 1,0-1-1,2 4 1,-2-4 19,0 0 0,1 0 0,-1 0 0,0 0 0,0-1 0,1 1 0,-1 0 0,1-1 0,-1 1 0,0-1 0,1 1 0,-1-1 0,1 0 0,-1 1 0,1-1 0,-1 0 0,1 0 0,0 0-1,-1 0 1,1 0 0,-1-1 0,1 1 0,-1 0 0,1-1 0,-1 1 0,0-1 0,1 1 0,-1-1 0,1 0 0,-1 0 0,0 1 0,0-1 0,2-2 0,2 0 26,0-1 0,-1 0 1,1 0-1,-1-1 0,0 1 0,7-11 0,-10 13-41,0-1 1,1 0-1,-1 0 0,0 0 0,0 0 1,-1 0-1,1 0 0,-1 0 0,1 0 1,-1-1-1,0 1 0,0 0 0,-1 0 1,0-6-1,1 8-15,0 0 1,-1 0 0,1 0-1,0 0 1,-1 0-1,1 0 1,-1 0-1,1 0 1,-1 0-1,0 0 1,1 0 0,-1 0-1,0 1 1,0-1-1,1 0 1,-1 0-1,0 1 1,0-1-1,0 0 1,0 1-1,0-1 1,0 1 0,0-1-1,0 1 1,0 0-1,0-1 1,0 1-1,0 0 1,0 0-1,0 0 1,-1-1 0,1 1-1,0 0 1,0 1-1,0-1 1,0 0-1,0 0 1,0 0-1,0 1 1,0-1-1,0 1 1,0-1 0,-1 1-1,-10 6-3161,8-4-922</inkml:trace>
  <inkml:trace contextRef="#ctx0" brushRef="#br0" timeOffset="4">1195 560 4224,'0'0'385,"0"0"0,0 0 0,-1 0 0,1 1 1,0-1-1,0 0 0,-1 0 0,1 0 0,0 0 0,0 0 1,0 1-1,-1-1 0,1 0 0,0 0 0,0 0 0,0 0 0,0 1 1,-1-1-1,1 0 0,0 0 0,0 1 0,0-1 0,0 0 1,0 0-1,0 1 0,0-1 0,-3 13 3448,4 17-4312,-1-21 1541,-1 23-495,0-20-232,1 0 0,0 0 0,0 0 0,2 0-1,4 22 1,12-85 225,-17 45-575,1 0 0,0 0 1,0 0-1,1 0 0,0 0 0,0 1 0,0-1 0,0 1 0,1 0 0,0 0 0,0 0 0,1 0 0,-1 1 0,7-5 0,-5 7-94,4 1-6037,-8 1 4444,4 0-3236</inkml:trace>
  <inkml:trace contextRef="#ctx0" brushRef="#br0" timeOffset="5">1488 472 7040,'0'0'131,"0"0"0,-1 1 0,1-1 0,0 0 0,0 0 0,-1 0 0,1 0 1,0 0-1,0 0 0,0 0 0,0 1 0,-1-1 0,1 0 0,0 0 0,0 0 0,0 0 0,0 1 1,0-1-1,-1 0 0,1 0 0,0 0 0,0 1 0,0-1 0,0 0 0,0 0 0,0 0 0,0 1 0,0-1 1,0 0-1,0 0 0,0 1 0,0-1 0,0 0 0,0 0 0,0 0 0,0 1 0,0-1 0,0 0 1,0 0-1,0 1 0,0-1 0,0 0 0,1 0 0,-1 0 0,0 0 0,0 1 0,0-1 0,0 0 0,0 0 1,1 0-1,-1 0 0,0 1 0,0-1 0,0 0 0,1 0 0,-1 0 0,0 0 0,0 0 0,1 0 1,-1 1 70,1-1 0,0 1 0,0-1 0,0 1 0,-1-1 0,1 1 0,0-1 0,0 0 0,0 0 0,0 1 0,0-1 0,0 0 0,0 0 0,0 0 0,1 0 0,3-2-27,0 0-1,0-1 1,0 0-1,0 1 1,-1-2 0,1 1-1,-1 0 1,0-1-1,6-7 1,5-3-97,-10 9-62,-1 1 0,1-1 0,-1 0 0,0 0 0,0 0 0,0 0 0,-1-1 0,4-7 0,-2 3 105,-3 13 28,-3 20 87,0-12-230,1 224 2335,-1-208-2180,-1 1-2967,2-28 2367,-2 7-6098,-1-5 1903</inkml:trace>
  <inkml:trace contextRef="#ctx0" brushRef="#br0" timeOffset="6">1546 738 6400,'0'0'482,"1"-1"0,-1 1 0,1 0 0,-1-1-1,1 1 1,-1 0 0,1-1 0,0 1 0,-1 0 0,1 0 0,-1 0 0,1 0 0,0-1 0,-1 1 0,1 0 0,0 0 0,-1 0 0,1 0-1,1 1 1,18-1 2525,-16 0-2831,4 0 283,28-2 834,-13-6-9162,-14 3 2957</inkml:trace>
  <inkml:trace contextRef="#ctx0" brushRef="#br0" timeOffset="7">1639 1 4224,'-1'2'7489,"6"4"-4297,10 8-2272,-12-10 145,29 27 1138,-2 3 0,45 62 1,-64-78-1985,0 1 1,0 0 0,-2 1 0,-1 0 0,0 1-1,-1-1 1,6 40 0,-5-14-3,-3 1 0,-2-1 0,-2 1 0,-2 0 1,-2 0-1,-17 87 0,-25 15 151,31-116-685,5-22-4139,7-10 221,-2-1-1583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EAA45-2271-4A33-AD66-C07E5EADBE97}">
  <dimension ref="A1:I59"/>
  <sheetViews>
    <sheetView tabSelected="1" workbookViewId="0">
      <selection activeCell="C27" sqref="C27"/>
    </sheetView>
  </sheetViews>
  <sheetFormatPr defaultRowHeight="14.25" x14ac:dyDescent="0.45"/>
  <cols>
    <col min="3" max="3" width="11" customWidth="1"/>
    <col min="4" max="4" width="17.46484375" customWidth="1"/>
  </cols>
  <sheetData>
    <row r="1" spans="1:9" x14ac:dyDescent="0.45">
      <c r="A1" s="21" t="s">
        <v>0</v>
      </c>
      <c r="B1" s="21"/>
      <c r="C1" s="2"/>
      <c r="D1" s="2"/>
      <c r="E1" s="2"/>
      <c r="F1" s="2"/>
      <c r="G1" s="2"/>
      <c r="H1" s="2"/>
      <c r="I1" s="2"/>
    </row>
    <row r="2" spans="1:9" ht="14.65" thickBot="1" x14ac:dyDescent="0.5">
      <c r="A2" s="1" t="s">
        <v>25</v>
      </c>
      <c r="B2" s="3"/>
      <c r="C2" s="3"/>
      <c r="D2" s="3"/>
      <c r="E2" s="3"/>
      <c r="F2" s="3"/>
      <c r="G2" s="3"/>
      <c r="H2" s="3"/>
      <c r="I2" s="3"/>
    </row>
    <row r="3" spans="1:9" x14ac:dyDescent="0.45">
      <c r="A3" s="4" t="s">
        <v>1</v>
      </c>
      <c r="B3" s="5" t="s">
        <v>2</v>
      </c>
      <c r="C3" s="5" t="s">
        <v>3</v>
      </c>
      <c r="D3" s="6"/>
      <c r="E3" s="95" t="s">
        <v>4</v>
      </c>
      <c r="F3" s="96"/>
      <c r="G3" s="96"/>
      <c r="H3" s="96"/>
      <c r="I3" s="97"/>
    </row>
    <row r="4" spans="1:9" ht="14.65" thickBot="1" x14ac:dyDescent="0.5">
      <c r="A4" s="70" t="s">
        <v>5</v>
      </c>
      <c r="B4" s="70" t="s">
        <v>6</v>
      </c>
      <c r="C4" s="70" t="s">
        <v>7</v>
      </c>
      <c r="D4" s="69"/>
      <c r="E4" s="69" t="s">
        <v>8</v>
      </c>
      <c r="F4" s="68" t="s">
        <v>9</v>
      </c>
      <c r="G4" s="68" t="s">
        <v>10</v>
      </c>
      <c r="H4" s="68" t="s">
        <v>11</v>
      </c>
      <c r="I4" s="67" t="s">
        <v>12</v>
      </c>
    </row>
    <row r="5" spans="1:9" x14ac:dyDescent="0.45">
      <c r="A5" s="7">
        <v>1</v>
      </c>
      <c r="B5" s="63">
        <v>0</v>
      </c>
      <c r="C5" s="7">
        <v>141</v>
      </c>
      <c r="D5" s="8"/>
      <c r="E5" s="8">
        <v>75</v>
      </c>
      <c r="F5" s="2">
        <v>25</v>
      </c>
      <c r="G5" s="2">
        <v>20</v>
      </c>
      <c r="H5" s="2">
        <v>15</v>
      </c>
      <c r="I5" s="9">
        <v>10</v>
      </c>
    </row>
    <row r="6" spans="1:9" x14ac:dyDescent="0.45">
      <c r="A6" s="7">
        <v>2</v>
      </c>
      <c r="B6" s="63">
        <v>0</v>
      </c>
      <c r="C6" s="7">
        <v>187</v>
      </c>
      <c r="D6" s="8"/>
      <c r="E6" s="8">
        <v>35</v>
      </c>
      <c r="F6" s="2">
        <v>35</v>
      </c>
      <c r="G6" s="2">
        <v>0</v>
      </c>
      <c r="H6" s="2">
        <v>0</v>
      </c>
      <c r="I6" s="9">
        <v>30</v>
      </c>
    </row>
    <row r="7" spans="1:9" x14ac:dyDescent="0.45">
      <c r="A7" s="7">
        <v>3</v>
      </c>
      <c r="B7" s="63">
        <v>0</v>
      </c>
      <c r="C7" s="7">
        <v>121</v>
      </c>
      <c r="D7" s="8"/>
      <c r="E7" s="8">
        <v>15</v>
      </c>
      <c r="F7" s="2">
        <v>15</v>
      </c>
      <c r="G7" s="2">
        <v>15</v>
      </c>
      <c r="H7" s="2">
        <v>15</v>
      </c>
      <c r="I7" s="9">
        <v>15</v>
      </c>
    </row>
    <row r="8" spans="1:9" x14ac:dyDescent="0.45">
      <c r="A8" s="7">
        <v>4</v>
      </c>
      <c r="B8" s="63">
        <v>0</v>
      </c>
      <c r="C8" s="7">
        <v>83</v>
      </c>
      <c r="D8" s="8"/>
      <c r="E8" s="8">
        <v>20</v>
      </c>
      <c r="F8" s="2">
        <v>20</v>
      </c>
      <c r="G8" s="2">
        <v>10</v>
      </c>
      <c r="H8" s="2">
        <v>5</v>
      </c>
      <c r="I8" s="9">
        <v>5</v>
      </c>
    </row>
    <row r="9" spans="1:9" x14ac:dyDescent="0.45">
      <c r="A9" s="7">
        <v>5</v>
      </c>
      <c r="B9" s="63">
        <v>0</v>
      </c>
      <c r="C9" s="7">
        <v>265</v>
      </c>
      <c r="D9" s="8"/>
      <c r="E9" s="8">
        <v>25</v>
      </c>
      <c r="F9" s="2">
        <v>25</v>
      </c>
      <c r="G9" s="2">
        <v>20</v>
      </c>
      <c r="H9" s="2">
        <v>20</v>
      </c>
      <c r="I9" s="9">
        <v>20</v>
      </c>
    </row>
    <row r="10" spans="1:9" x14ac:dyDescent="0.45">
      <c r="A10" s="7">
        <v>6</v>
      </c>
      <c r="B10" s="63">
        <v>0</v>
      </c>
      <c r="C10" s="7">
        <v>127</v>
      </c>
      <c r="D10" s="8"/>
      <c r="E10" s="8">
        <v>50</v>
      </c>
      <c r="F10" s="2">
        <v>20</v>
      </c>
      <c r="G10" s="2">
        <v>10</v>
      </c>
      <c r="H10" s="2">
        <v>30</v>
      </c>
      <c r="I10" s="9">
        <v>40</v>
      </c>
    </row>
    <row r="11" spans="1:9" x14ac:dyDescent="0.45">
      <c r="A11" s="7">
        <v>7</v>
      </c>
      <c r="B11" s="63">
        <v>0</v>
      </c>
      <c r="C11" s="7">
        <v>925</v>
      </c>
      <c r="D11" s="8"/>
      <c r="E11" s="8">
        <v>35</v>
      </c>
      <c r="F11" s="2">
        <v>35</v>
      </c>
      <c r="G11" s="2">
        <v>0</v>
      </c>
      <c r="H11" s="2">
        <v>0</v>
      </c>
      <c r="I11" s="9">
        <v>30</v>
      </c>
    </row>
    <row r="12" spans="1:9" x14ac:dyDescent="0.45">
      <c r="A12" s="7">
        <v>8</v>
      </c>
      <c r="B12" s="63">
        <v>1</v>
      </c>
      <c r="C12" s="7">
        <v>844</v>
      </c>
      <c r="D12" s="8"/>
      <c r="E12" s="8">
        <v>15</v>
      </c>
      <c r="F12" s="2">
        <v>15</v>
      </c>
      <c r="G12" s="2">
        <v>15</v>
      </c>
      <c r="H12" s="2">
        <v>15</v>
      </c>
      <c r="I12" s="9">
        <v>15</v>
      </c>
    </row>
    <row r="13" spans="1:9" x14ac:dyDescent="0.45">
      <c r="A13" s="7">
        <v>9</v>
      </c>
      <c r="B13" s="63">
        <v>1</v>
      </c>
      <c r="C13" s="7">
        <v>765</v>
      </c>
      <c r="D13" s="8"/>
      <c r="E13" s="8">
        <v>15</v>
      </c>
      <c r="F13" s="2">
        <v>15</v>
      </c>
      <c r="G13" s="2">
        <v>10</v>
      </c>
      <c r="H13" s="2">
        <v>5</v>
      </c>
      <c r="I13" s="9">
        <v>5</v>
      </c>
    </row>
    <row r="14" spans="1:9" x14ac:dyDescent="0.45">
      <c r="A14" s="7">
        <v>10</v>
      </c>
      <c r="B14" s="63">
        <v>1</v>
      </c>
      <c r="C14" s="7">
        <v>676</v>
      </c>
      <c r="D14" s="8"/>
      <c r="E14" s="8">
        <v>20</v>
      </c>
      <c r="F14" s="2">
        <v>20</v>
      </c>
      <c r="G14" s="2">
        <v>10</v>
      </c>
      <c r="H14" s="2">
        <v>5</v>
      </c>
      <c r="I14" s="9">
        <v>5</v>
      </c>
    </row>
    <row r="15" spans="1:9" x14ac:dyDescent="0.45">
      <c r="A15" s="7">
        <v>11</v>
      </c>
      <c r="B15" s="63">
        <v>0</v>
      </c>
      <c r="C15" s="7">
        <v>699</v>
      </c>
      <c r="D15" s="8"/>
      <c r="E15" s="8">
        <v>25</v>
      </c>
      <c r="F15" s="2">
        <v>25</v>
      </c>
      <c r="G15" s="2">
        <v>20</v>
      </c>
      <c r="H15" s="2">
        <v>20</v>
      </c>
      <c r="I15" s="9">
        <v>20</v>
      </c>
    </row>
    <row r="16" spans="1:9" x14ac:dyDescent="0.45">
      <c r="A16" s="7">
        <v>12</v>
      </c>
      <c r="B16" s="63">
        <v>0</v>
      </c>
      <c r="C16" s="7">
        <v>56</v>
      </c>
      <c r="D16" s="8"/>
      <c r="E16" s="8">
        <v>15</v>
      </c>
      <c r="F16" s="2">
        <v>15</v>
      </c>
      <c r="G16" s="2">
        <v>0</v>
      </c>
      <c r="H16" s="2">
        <v>0</v>
      </c>
      <c r="I16" s="9">
        <v>30</v>
      </c>
    </row>
    <row r="17" spans="1:9" x14ac:dyDescent="0.45">
      <c r="A17" s="7">
        <v>13</v>
      </c>
      <c r="B17" s="63">
        <v>0</v>
      </c>
      <c r="C17" s="7">
        <v>24</v>
      </c>
      <c r="D17" s="8"/>
      <c r="E17" s="8">
        <v>20</v>
      </c>
      <c r="F17" s="2">
        <v>20</v>
      </c>
      <c r="G17" s="2">
        <v>15</v>
      </c>
      <c r="H17" s="2">
        <v>15</v>
      </c>
      <c r="I17" s="9">
        <v>15</v>
      </c>
    </row>
    <row r="18" spans="1:9" x14ac:dyDescent="0.45">
      <c r="A18" s="7">
        <v>14</v>
      </c>
      <c r="B18" s="63">
        <v>1</v>
      </c>
      <c r="C18" s="7">
        <v>575</v>
      </c>
      <c r="D18" s="8"/>
      <c r="E18" s="8">
        <v>25</v>
      </c>
      <c r="F18" s="2">
        <v>25</v>
      </c>
      <c r="G18" s="2">
        <v>10</v>
      </c>
      <c r="H18" s="2">
        <v>5</v>
      </c>
      <c r="I18" s="9">
        <v>5</v>
      </c>
    </row>
    <row r="19" spans="1:9" x14ac:dyDescent="0.45">
      <c r="A19" s="7">
        <v>15</v>
      </c>
      <c r="B19" s="63">
        <v>0</v>
      </c>
      <c r="C19" s="7">
        <v>610</v>
      </c>
      <c r="D19" s="8"/>
      <c r="E19" s="8">
        <v>75</v>
      </c>
      <c r="F19" s="2">
        <v>25</v>
      </c>
      <c r="G19" s="2">
        <v>0</v>
      </c>
      <c r="H19" s="2">
        <v>0</v>
      </c>
      <c r="I19" s="9">
        <v>30</v>
      </c>
    </row>
    <row r="20" spans="1:9" x14ac:dyDescent="0.45">
      <c r="A20" s="7">
        <v>16</v>
      </c>
      <c r="B20" s="63">
        <v>0</v>
      </c>
      <c r="C20" s="7">
        <v>649</v>
      </c>
      <c r="D20" s="8"/>
      <c r="E20" s="8">
        <v>35</v>
      </c>
      <c r="F20" s="2">
        <v>35</v>
      </c>
      <c r="G20" s="2">
        <v>15</v>
      </c>
      <c r="H20" s="2">
        <v>15</v>
      </c>
      <c r="I20" s="9">
        <v>15</v>
      </c>
    </row>
    <row r="21" spans="1:9" x14ac:dyDescent="0.45">
      <c r="A21" s="7">
        <v>17</v>
      </c>
      <c r="B21" s="63">
        <v>0</v>
      </c>
      <c r="C21" s="7">
        <v>439</v>
      </c>
      <c r="D21" s="8"/>
      <c r="E21" s="8">
        <v>20</v>
      </c>
      <c r="F21" s="2">
        <v>20</v>
      </c>
      <c r="G21" s="2">
        <v>20</v>
      </c>
      <c r="H21" s="2">
        <v>20</v>
      </c>
      <c r="I21" s="9">
        <v>20</v>
      </c>
    </row>
    <row r="22" spans="1:9" x14ac:dyDescent="0.45">
      <c r="A22" s="7">
        <v>18</v>
      </c>
      <c r="B22" s="63">
        <v>0</v>
      </c>
      <c r="C22" s="7">
        <v>812</v>
      </c>
      <c r="D22" s="8"/>
      <c r="E22" s="8">
        <v>25</v>
      </c>
      <c r="F22" s="2">
        <v>25</v>
      </c>
      <c r="G22" s="2">
        <v>0</v>
      </c>
      <c r="H22" s="2">
        <v>0</v>
      </c>
      <c r="I22" s="9">
        <v>30</v>
      </c>
    </row>
    <row r="23" spans="1:9" x14ac:dyDescent="0.45">
      <c r="A23" s="7">
        <v>19</v>
      </c>
      <c r="B23" s="63">
        <v>0</v>
      </c>
      <c r="C23" s="7">
        <v>66</v>
      </c>
      <c r="D23" s="8"/>
      <c r="E23" s="8">
        <v>35</v>
      </c>
      <c r="F23" s="2">
        <v>35</v>
      </c>
      <c r="G23" s="2">
        <v>0</v>
      </c>
      <c r="H23" s="2">
        <v>20</v>
      </c>
      <c r="I23" s="9">
        <v>20</v>
      </c>
    </row>
    <row r="24" spans="1:9" ht="14.65" thickBot="1" x14ac:dyDescent="0.5">
      <c r="A24" s="10">
        <v>20</v>
      </c>
      <c r="B24" s="64">
        <v>0</v>
      </c>
      <c r="C24" s="10">
        <v>127</v>
      </c>
      <c r="D24" s="11"/>
      <c r="E24" s="11">
        <v>20</v>
      </c>
      <c r="F24" s="3">
        <v>20</v>
      </c>
      <c r="G24" s="3">
        <v>10</v>
      </c>
      <c r="H24" s="3">
        <v>30</v>
      </c>
      <c r="I24" s="12">
        <v>40</v>
      </c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13" t="s">
        <v>13</v>
      </c>
      <c r="E26" s="82">
        <v>250</v>
      </c>
      <c r="F26" s="82">
        <v>80</v>
      </c>
      <c r="G26" s="82">
        <v>50</v>
      </c>
      <c r="H26" s="82">
        <v>50</v>
      </c>
      <c r="I26" s="82">
        <v>50</v>
      </c>
    </row>
    <row r="27" spans="1:9" x14ac:dyDescent="0.45">
      <c r="A27" s="2"/>
      <c r="B27" s="62" t="s">
        <v>14</v>
      </c>
      <c r="C27" s="61">
        <f>SUMPRODUCT($B5:$B24,C5:C24)</f>
        <v>2860</v>
      </c>
      <c r="D27" s="13" t="s">
        <v>15</v>
      </c>
      <c r="E27" s="2">
        <f>SUMPRODUCT($B5:$B24,E5:E24)</f>
        <v>75</v>
      </c>
      <c r="F27" s="2">
        <f>SUMPRODUCT($B5:$B24,F5:F24)</f>
        <v>75</v>
      </c>
      <c r="G27" s="2">
        <f>SUMPRODUCT($B5:$B24,G5:G24)</f>
        <v>45</v>
      </c>
      <c r="H27" s="2">
        <f>SUMPRODUCT($B5:$B24,H5:H24)</f>
        <v>30</v>
      </c>
      <c r="I27" s="2">
        <f>SUMPRODUCT($B5:$B24,I5:I24)</f>
        <v>30</v>
      </c>
    </row>
    <row r="28" spans="1:9" x14ac:dyDescent="0.45">
      <c r="A28" s="15"/>
      <c r="B28" s="16"/>
      <c r="C28" s="2"/>
      <c r="D28" s="2"/>
      <c r="E28" s="2"/>
      <c r="F28" s="2"/>
      <c r="G28" s="2"/>
      <c r="H28" s="2"/>
      <c r="I28" s="2"/>
    </row>
    <row r="29" spans="1:9" x14ac:dyDescent="0.45">
      <c r="A29" s="1" t="s">
        <v>16</v>
      </c>
      <c r="B29" s="17"/>
      <c r="C29" s="17"/>
      <c r="D29" s="17"/>
      <c r="E29" s="17"/>
      <c r="F29" s="17"/>
      <c r="G29" s="17"/>
      <c r="H29" s="2"/>
      <c r="I29" s="2"/>
    </row>
    <row r="30" spans="1:9" x14ac:dyDescent="0.45">
      <c r="A30" s="17" t="s">
        <v>17</v>
      </c>
      <c r="B30" s="17"/>
      <c r="C30" s="17"/>
      <c r="D30" s="17"/>
      <c r="E30" s="17"/>
      <c r="F30" s="17"/>
      <c r="G30" s="17"/>
      <c r="H30" s="2"/>
      <c r="I30" s="2"/>
    </row>
    <row r="31" spans="1:9" x14ac:dyDescent="0.45">
      <c r="A31" s="17" t="s">
        <v>18</v>
      </c>
      <c r="B31" s="17"/>
      <c r="C31" s="17"/>
      <c r="D31" s="17"/>
      <c r="E31" s="17"/>
      <c r="F31" s="17"/>
      <c r="G31" s="17"/>
      <c r="H31" s="2"/>
      <c r="I31" s="2"/>
    </row>
    <row r="32" spans="1:9" x14ac:dyDescent="0.45">
      <c r="A32" s="17" t="s">
        <v>19</v>
      </c>
      <c r="B32" s="17"/>
      <c r="C32" s="17"/>
      <c r="D32" s="17"/>
      <c r="E32" s="17"/>
      <c r="F32" s="17"/>
      <c r="G32" s="17"/>
      <c r="H32" s="2"/>
      <c r="I32" s="2"/>
    </row>
    <row r="33" spans="1:9" ht="14.65" thickBot="1" x14ac:dyDescent="0.5">
      <c r="A33" s="2"/>
      <c r="B33" s="3"/>
      <c r="C33" s="3"/>
      <c r="D33" s="3"/>
      <c r="E33" s="3"/>
      <c r="F33" s="3"/>
      <c r="G33" s="3"/>
      <c r="H33" s="3"/>
      <c r="I33" s="3"/>
    </row>
    <row r="34" spans="1:9" x14ac:dyDescent="0.45">
      <c r="A34" s="4" t="s">
        <v>1</v>
      </c>
      <c r="B34" s="5" t="s">
        <v>2</v>
      </c>
      <c r="C34" s="5" t="s">
        <v>3</v>
      </c>
      <c r="D34" s="6"/>
      <c r="E34" s="95" t="s">
        <v>4</v>
      </c>
      <c r="F34" s="96"/>
      <c r="G34" s="96"/>
      <c r="H34" s="96"/>
      <c r="I34" s="97"/>
    </row>
    <row r="35" spans="1:9" ht="14.65" thickBot="1" x14ac:dyDescent="0.5">
      <c r="A35" s="70" t="s">
        <v>5</v>
      </c>
      <c r="B35" s="70" t="s">
        <v>6</v>
      </c>
      <c r="C35" s="70" t="s">
        <v>7</v>
      </c>
      <c r="D35" s="69"/>
      <c r="E35" s="69" t="s">
        <v>8</v>
      </c>
      <c r="F35" s="68" t="s">
        <v>9</v>
      </c>
      <c r="G35" s="68" t="s">
        <v>10</v>
      </c>
      <c r="H35" s="68" t="s">
        <v>11</v>
      </c>
      <c r="I35" s="67" t="s">
        <v>12</v>
      </c>
    </row>
    <row r="36" spans="1:9" x14ac:dyDescent="0.45">
      <c r="A36" s="7">
        <v>7</v>
      </c>
      <c r="B36" s="63">
        <v>1</v>
      </c>
      <c r="C36" s="7">
        <v>925</v>
      </c>
      <c r="D36" s="8"/>
      <c r="E36" s="8">
        <v>35</v>
      </c>
      <c r="F36" s="2">
        <v>35</v>
      </c>
      <c r="G36" s="2">
        <v>0</v>
      </c>
      <c r="H36" s="2">
        <v>0</v>
      </c>
      <c r="I36" s="9">
        <v>30</v>
      </c>
    </row>
    <row r="37" spans="1:9" x14ac:dyDescent="0.45">
      <c r="A37" s="7">
        <v>8</v>
      </c>
      <c r="B37" s="63">
        <v>1</v>
      </c>
      <c r="C37" s="7">
        <v>844</v>
      </c>
      <c r="D37" s="8"/>
      <c r="E37" s="8">
        <v>15</v>
      </c>
      <c r="F37" s="2">
        <v>15</v>
      </c>
      <c r="G37" s="2">
        <v>15</v>
      </c>
      <c r="H37" s="2">
        <v>15</v>
      </c>
      <c r="I37" s="9">
        <v>15</v>
      </c>
    </row>
    <row r="38" spans="1:9" x14ac:dyDescent="0.45">
      <c r="A38" s="7">
        <v>18</v>
      </c>
      <c r="B38" s="63"/>
      <c r="C38" s="7">
        <v>812</v>
      </c>
      <c r="D38" s="8"/>
      <c r="E38" s="8">
        <v>25</v>
      </c>
      <c r="F38" s="2">
        <v>25</v>
      </c>
      <c r="G38" s="2">
        <v>0</v>
      </c>
      <c r="H38" s="2">
        <v>0</v>
      </c>
      <c r="I38" s="9">
        <v>30</v>
      </c>
    </row>
    <row r="39" spans="1:9" x14ac:dyDescent="0.45">
      <c r="A39" s="7">
        <v>9</v>
      </c>
      <c r="B39" s="63">
        <v>1</v>
      </c>
      <c r="C39" s="7">
        <v>765</v>
      </c>
      <c r="D39" s="8"/>
      <c r="E39" s="8">
        <v>15</v>
      </c>
      <c r="F39" s="2">
        <v>15</v>
      </c>
      <c r="G39" s="2">
        <v>10</v>
      </c>
      <c r="H39" s="2">
        <v>5</v>
      </c>
      <c r="I39" s="9">
        <v>5</v>
      </c>
    </row>
    <row r="40" spans="1:9" x14ac:dyDescent="0.45">
      <c r="A40" s="7">
        <v>11</v>
      </c>
      <c r="B40" s="63"/>
      <c r="C40" s="7">
        <v>699</v>
      </c>
      <c r="D40" s="8"/>
      <c r="E40" s="8">
        <v>25</v>
      </c>
      <c r="F40" s="2">
        <v>25</v>
      </c>
      <c r="G40" s="2">
        <v>20</v>
      </c>
      <c r="H40" s="2">
        <v>20</v>
      </c>
      <c r="I40" s="9">
        <v>20</v>
      </c>
    </row>
    <row r="41" spans="1:9" x14ac:dyDescent="0.45">
      <c r="A41" s="7">
        <v>10</v>
      </c>
      <c r="B41" s="63"/>
      <c r="C41" s="7">
        <v>676</v>
      </c>
      <c r="D41" s="8"/>
      <c r="E41" s="8">
        <v>20</v>
      </c>
      <c r="F41" s="2">
        <v>20</v>
      </c>
      <c r="G41" s="2">
        <v>10</v>
      </c>
      <c r="H41" s="2">
        <v>5</v>
      </c>
      <c r="I41" s="9">
        <v>5</v>
      </c>
    </row>
    <row r="42" spans="1:9" x14ac:dyDescent="0.45">
      <c r="A42" s="7">
        <v>16</v>
      </c>
      <c r="B42" s="63"/>
      <c r="C42" s="7">
        <v>649</v>
      </c>
      <c r="D42" s="8"/>
      <c r="E42" s="8">
        <v>35</v>
      </c>
      <c r="F42" s="2">
        <v>35</v>
      </c>
      <c r="G42" s="2">
        <v>15</v>
      </c>
      <c r="H42" s="2">
        <v>15</v>
      </c>
      <c r="I42" s="9">
        <v>15</v>
      </c>
    </row>
    <row r="43" spans="1:9" x14ac:dyDescent="0.45">
      <c r="A43" s="7">
        <v>15</v>
      </c>
      <c r="B43" s="63"/>
      <c r="C43" s="7">
        <v>610</v>
      </c>
      <c r="D43" s="8"/>
      <c r="E43" s="8">
        <v>75</v>
      </c>
      <c r="F43" s="2">
        <v>25</v>
      </c>
      <c r="G43" s="2">
        <v>0</v>
      </c>
      <c r="H43" s="2">
        <v>0</v>
      </c>
      <c r="I43" s="9">
        <v>30</v>
      </c>
    </row>
    <row r="44" spans="1:9" x14ac:dyDescent="0.45">
      <c r="A44" s="7">
        <v>14</v>
      </c>
      <c r="B44" s="63"/>
      <c r="C44" s="7">
        <v>575</v>
      </c>
      <c r="D44" s="8"/>
      <c r="E44" s="8">
        <v>25</v>
      </c>
      <c r="F44" s="2">
        <v>25</v>
      </c>
      <c r="G44" s="2">
        <v>10</v>
      </c>
      <c r="H44" s="2">
        <v>5</v>
      </c>
      <c r="I44" s="9">
        <v>5</v>
      </c>
    </row>
    <row r="45" spans="1:9" x14ac:dyDescent="0.45">
      <c r="A45" s="7">
        <v>17</v>
      </c>
      <c r="B45" s="63"/>
      <c r="C45" s="7">
        <v>439</v>
      </c>
      <c r="D45" s="8"/>
      <c r="E45" s="8">
        <v>20</v>
      </c>
      <c r="F45" s="2">
        <v>20</v>
      </c>
      <c r="G45" s="2">
        <v>20</v>
      </c>
      <c r="H45" s="2">
        <v>20</v>
      </c>
      <c r="I45" s="9">
        <v>20</v>
      </c>
    </row>
    <row r="46" spans="1:9" x14ac:dyDescent="0.45">
      <c r="A46" s="7">
        <v>5</v>
      </c>
      <c r="B46" s="63"/>
      <c r="C46" s="7">
        <v>265</v>
      </c>
      <c r="D46" s="8"/>
      <c r="E46" s="8">
        <v>25</v>
      </c>
      <c r="F46" s="2">
        <v>25</v>
      </c>
      <c r="G46" s="2">
        <v>20</v>
      </c>
      <c r="H46" s="2">
        <v>20</v>
      </c>
      <c r="I46" s="9">
        <v>20</v>
      </c>
    </row>
    <row r="47" spans="1:9" x14ac:dyDescent="0.45">
      <c r="A47" s="7">
        <v>2</v>
      </c>
      <c r="B47" s="63"/>
      <c r="C47" s="7">
        <v>187</v>
      </c>
      <c r="D47" s="8"/>
      <c r="E47" s="8">
        <v>35</v>
      </c>
      <c r="F47" s="2">
        <v>35</v>
      </c>
      <c r="G47" s="2">
        <v>0</v>
      </c>
      <c r="H47" s="2">
        <v>0</v>
      </c>
      <c r="I47" s="9">
        <v>30</v>
      </c>
    </row>
    <row r="48" spans="1:9" x14ac:dyDescent="0.45">
      <c r="A48" s="7">
        <v>1</v>
      </c>
      <c r="B48" s="63"/>
      <c r="C48" s="7">
        <v>141</v>
      </c>
      <c r="D48" s="8"/>
      <c r="E48" s="8">
        <v>75</v>
      </c>
      <c r="F48" s="2">
        <v>25</v>
      </c>
      <c r="G48" s="2">
        <v>20</v>
      </c>
      <c r="H48" s="2">
        <v>15</v>
      </c>
      <c r="I48" s="9">
        <v>10</v>
      </c>
    </row>
    <row r="49" spans="1:9" x14ac:dyDescent="0.45">
      <c r="A49" s="7">
        <v>6</v>
      </c>
      <c r="B49" s="63"/>
      <c r="C49" s="7">
        <v>127</v>
      </c>
      <c r="D49" s="8"/>
      <c r="E49" s="8">
        <v>50</v>
      </c>
      <c r="F49" s="2">
        <v>20</v>
      </c>
      <c r="G49" s="2">
        <v>10</v>
      </c>
      <c r="H49" s="2">
        <v>30</v>
      </c>
      <c r="I49" s="9">
        <v>40</v>
      </c>
    </row>
    <row r="50" spans="1:9" x14ac:dyDescent="0.45">
      <c r="A50" s="7">
        <v>20</v>
      </c>
      <c r="B50" s="63"/>
      <c r="C50" s="7">
        <v>127</v>
      </c>
      <c r="D50" s="8"/>
      <c r="E50" s="8">
        <v>20</v>
      </c>
      <c r="F50" s="2">
        <v>20</v>
      </c>
      <c r="G50" s="2">
        <v>10</v>
      </c>
      <c r="H50" s="2">
        <v>30</v>
      </c>
      <c r="I50" s="9">
        <v>40</v>
      </c>
    </row>
    <row r="51" spans="1:9" x14ac:dyDescent="0.45">
      <c r="A51" s="7">
        <v>3</v>
      </c>
      <c r="B51" s="63"/>
      <c r="C51" s="7">
        <v>121</v>
      </c>
      <c r="D51" s="8"/>
      <c r="E51" s="8">
        <v>15</v>
      </c>
      <c r="F51" s="2">
        <v>15</v>
      </c>
      <c r="G51" s="2">
        <v>15</v>
      </c>
      <c r="H51" s="2">
        <v>15</v>
      </c>
      <c r="I51" s="9">
        <v>15</v>
      </c>
    </row>
    <row r="52" spans="1:9" x14ac:dyDescent="0.45">
      <c r="A52" s="7">
        <v>4</v>
      </c>
      <c r="B52" s="63"/>
      <c r="C52" s="7">
        <v>83</v>
      </c>
      <c r="D52" s="8"/>
      <c r="E52" s="8">
        <v>20</v>
      </c>
      <c r="F52" s="2">
        <v>20</v>
      </c>
      <c r="G52" s="2">
        <v>10</v>
      </c>
      <c r="H52" s="2">
        <v>5</v>
      </c>
      <c r="I52" s="9">
        <v>5</v>
      </c>
    </row>
    <row r="53" spans="1:9" x14ac:dyDescent="0.45">
      <c r="A53" s="7">
        <v>19</v>
      </c>
      <c r="B53" s="63"/>
      <c r="C53" s="7">
        <v>66</v>
      </c>
      <c r="D53" s="8"/>
      <c r="E53" s="8">
        <v>35</v>
      </c>
      <c r="F53" s="2">
        <v>35</v>
      </c>
      <c r="G53" s="2">
        <v>0</v>
      </c>
      <c r="H53" s="2">
        <v>20</v>
      </c>
      <c r="I53" s="9">
        <v>20</v>
      </c>
    </row>
    <row r="54" spans="1:9" x14ac:dyDescent="0.45">
      <c r="A54" s="7">
        <v>12</v>
      </c>
      <c r="B54" s="63"/>
      <c r="C54" s="7">
        <v>56</v>
      </c>
      <c r="D54" s="8"/>
      <c r="E54" s="8">
        <v>15</v>
      </c>
      <c r="F54" s="2">
        <v>15</v>
      </c>
      <c r="G54" s="2">
        <v>0</v>
      </c>
      <c r="H54" s="2">
        <v>0</v>
      </c>
      <c r="I54" s="9">
        <v>30</v>
      </c>
    </row>
    <row r="55" spans="1:9" ht="14.65" thickBot="1" x14ac:dyDescent="0.5">
      <c r="A55" s="10">
        <v>13</v>
      </c>
      <c r="B55" s="64"/>
      <c r="C55" s="10">
        <v>24</v>
      </c>
      <c r="D55" s="11"/>
      <c r="E55" s="11">
        <v>20</v>
      </c>
      <c r="F55" s="3">
        <v>20</v>
      </c>
      <c r="G55" s="3">
        <v>15</v>
      </c>
      <c r="H55" s="3">
        <v>15</v>
      </c>
      <c r="I55" s="12">
        <v>15</v>
      </c>
    </row>
    <row r="56" spans="1:9" x14ac:dyDescent="0.45">
      <c r="A56" s="2"/>
      <c r="B56" s="2"/>
      <c r="C56" s="2"/>
      <c r="D56" s="2"/>
      <c r="E56" s="2"/>
      <c r="F56" s="2"/>
      <c r="G56" s="2"/>
      <c r="H56" s="2"/>
      <c r="I56" s="2"/>
    </row>
    <row r="57" spans="1:9" x14ac:dyDescent="0.45">
      <c r="A57" s="2"/>
      <c r="B57" s="2"/>
      <c r="C57" s="2"/>
      <c r="D57" s="13" t="s">
        <v>13</v>
      </c>
      <c r="E57" s="14">
        <v>250</v>
      </c>
      <c r="F57" s="14">
        <v>80</v>
      </c>
      <c r="G57" s="14">
        <v>50</v>
      </c>
      <c r="H57" s="14">
        <v>50</v>
      </c>
      <c r="I57" s="14">
        <v>50</v>
      </c>
    </row>
    <row r="58" spans="1:9" x14ac:dyDescent="0.45">
      <c r="A58" s="2"/>
      <c r="B58" s="62" t="s">
        <v>14</v>
      </c>
      <c r="C58" s="61">
        <f>SUMPRODUCT($B36:$B55,C36:C55)</f>
        <v>2534</v>
      </c>
      <c r="D58" s="13" t="s">
        <v>15</v>
      </c>
      <c r="E58" s="2">
        <f>SUMPRODUCT($B36:$B55,E36:E55)</f>
        <v>65</v>
      </c>
      <c r="F58" s="2">
        <f>SUMPRODUCT($B36:$B55,F36:F55)</f>
        <v>65</v>
      </c>
      <c r="G58" s="2">
        <f>SUMPRODUCT($B36:$B55,G36:G55)</f>
        <v>25</v>
      </c>
      <c r="H58" s="2">
        <f>SUMPRODUCT($B36:$B55,H36:H55)</f>
        <v>20</v>
      </c>
      <c r="I58" s="2">
        <f>SUMPRODUCT($B36:$B55,I36:I55)</f>
        <v>50</v>
      </c>
    </row>
    <row r="59" spans="1:9" x14ac:dyDescent="0.45">
      <c r="A59" s="2"/>
      <c r="B59" s="2"/>
      <c r="C59" s="2"/>
      <c r="D59" s="2"/>
      <c r="E59" s="2"/>
      <c r="F59" s="2"/>
      <c r="G59" s="2"/>
      <c r="H59" s="2"/>
      <c r="I59" s="2"/>
    </row>
  </sheetData>
  <mergeCells count="2">
    <mergeCell ref="E3:I3"/>
    <mergeCell ref="E34:I34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4E3EE-676C-4B3F-A984-9D05D20A7DE1}">
  <dimension ref="A1:I31"/>
  <sheetViews>
    <sheetView workbookViewId="0">
      <selection activeCell="F28" sqref="F28"/>
    </sheetView>
  </sheetViews>
  <sheetFormatPr defaultRowHeight="14.25" x14ac:dyDescent="0.45"/>
  <cols>
    <col min="3" max="3" width="11" customWidth="1"/>
    <col min="4" max="4" width="17.46484375" customWidth="1"/>
  </cols>
  <sheetData>
    <row r="1" spans="1:9" x14ac:dyDescent="0.45">
      <c r="A1" s="21" t="s">
        <v>0</v>
      </c>
      <c r="B1" s="21"/>
      <c r="C1" s="2"/>
      <c r="D1" s="2"/>
      <c r="E1" s="2"/>
      <c r="F1" s="2"/>
      <c r="G1" s="2"/>
      <c r="H1" s="2"/>
      <c r="I1" s="2"/>
    </row>
    <row r="2" spans="1:9" ht="14.65" thickBot="1" x14ac:dyDescent="0.5">
      <c r="A2" s="3"/>
      <c r="B2" s="3"/>
      <c r="C2" s="3"/>
      <c r="D2" s="3"/>
      <c r="E2" s="3"/>
      <c r="F2" s="3"/>
      <c r="G2" s="3"/>
      <c r="H2" s="3"/>
      <c r="I2" s="3"/>
    </row>
    <row r="3" spans="1:9" x14ac:dyDescent="0.45">
      <c r="A3" s="4" t="s">
        <v>1</v>
      </c>
      <c r="B3" s="5" t="s">
        <v>2</v>
      </c>
      <c r="C3" s="5" t="s">
        <v>3</v>
      </c>
      <c r="D3" s="6"/>
      <c r="E3" s="95" t="s">
        <v>4</v>
      </c>
      <c r="F3" s="96"/>
      <c r="G3" s="96"/>
      <c r="H3" s="96"/>
      <c r="I3" s="97"/>
    </row>
    <row r="4" spans="1:9" ht="14.65" thickBot="1" x14ac:dyDescent="0.5">
      <c r="A4" s="70" t="s">
        <v>5</v>
      </c>
      <c r="B4" s="70" t="s">
        <v>6</v>
      </c>
      <c r="C4" s="70" t="s">
        <v>7</v>
      </c>
      <c r="D4" s="69"/>
      <c r="E4" s="69" t="s">
        <v>8</v>
      </c>
      <c r="F4" s="68" t="s">
        <v>9</v>
      </c>
      <c r="G4" s="68" t="s">
        <v>10</v>
      </c>
      <c r="H4" s="68" t="s">
        <v>11</v>
      </c>
      <c r="I4" s="67" t="s">
        <v>12</v>
      </c>
    </row>
    <row r="5" spans="1:9" x14ac:dyDescent="0.45">
      <c r="A5" s="7">
        <v>1</v>
      </c>
      <c r="B5" s="63">
        <v>0</v>
      </c>
      <c r="C5" s="7">
        <v>141</v>
      </c>
      <c r="D5" s="8"/>
      <c r="E5" s="8">
        <v>75</v>
      </c>
      <c r="F5" s="2">
        <v>25</v>
      </c>
      <c r="G5" s="2">
        <v>20</v>
      </c>
      <c r="H5" s="2">
        <v>15</v>
      </c>
      <c r="I5" s="9">
        <v>10</v>
      </c>
    </row>
    <row r="6" spans="1:9" x14ac:dyDescent="0.45">
      <c r="A6" s="7">
        <v>2</v>
      </c>
      <c r="B6" s="63">
        <v>0</v>
      </c>
      <c r="C6" s="7">
        <v>187</v>
      </c>
      <c r="D6" s="8"/>
      <c r="E6" s="8">
        <v>35</v>
      </c>
      <c r="F6" s="2">
        <v>35</v>
      </c>
      <c r="G6" s="2">
        <v>0</v>
      </c>
      <c r="H6" s="2">
        <v>0</v>
      </c>
      <c r="I6" s="9">
        <v>30</v>
      </c>
    </row>
    <row r="7" spans="1:9" x14ac:dyDescent="0.45">
      <c r="A7" s="7">
        <v>3</v>
      </c>
      <c r="B7" s="63">
        <v>0</v>
      </c>
      <c r="C7" s="7">
        <v>121</v>
      </c>
      <c r="D7" s="8"/>
      <c r="E7" s="8">
        <v>15</v>
      </c>
      <c r="F7" s="2">
        <v>15</v>
      </c>
      <c r="G7" s="2">
        <v>15</v>
      </c>
      <c r="H7" s="2">
        <v>15</v>
      </c>
      <c r="I7" s="9">
        <v>15</v>
      </c>
    </row>
    <row r="8" spans="1:9" x14ac:dyDescent="0.45">
      <c r="A8" s="7">
        <v>4</v>
      </c>
      <c r="B8" s="63">
        <v>0</v>
      </c>
      <c r="C8" s="7">
        <v>83</v>
      </c>
      <c r="D8" s="8"/>
      <c r="E8" s="8">
        <v>20</v>
      </c>
      <c r="F8" s="2">
        <v>20</v>
      </c>
      <c r="G8" s="2">
        <v>10</v>
      </c>
      <c r="H8" s="2">
        <v>5</v>
      </c>
      <c r="I8" s="9">
        <v>5</v>
      </c>
    </row>
    <row r="9" spans="1:9" x14ac:dyDescent="0.45">
      <c r="A9" s="7">
        <v>5</v>
      </c>
      <c r="B9" s="63">
        <v>0</v>
      </c>
      <c r="C9" s="7">
        <v>265</v>
      </c>
      <c r="D9" s="8"/>
      <c r="E9" s="8">
        <v>25</v>
      </c>
      <c r="F9" s="2">
        <v>25</v>
      </c>
      <c r="G9" s="2">
        <v>20</v>
      </c>
      <c r="H9" s="2">
        <v>20</v>
      </c>
      <c r="I9" s="9">
        <v>20</v>
      </c>
    </row>
    <row r="10" spans="1:9" x14ac:dyDescent="0.45">
      <c r="A10" s="7">
        <v>6</v>
      </c>
      <c r="B10" s="63">
        <v>0</v>
      </c>
      <c r="C10" s="7">
        <v>127</v>
      </c>
      <c r="D10" s="8"/>
      <c r="E10" s="8">
        <v>50</v>
      </c>
      <c r="F10" s="2">
        <v>20</v>
      </c>
      <c r="G10" s="2">
        <v>10</v>
      </c>
      <c r="H10" s="2">
        <v>30</v>
      </c>
      <c r="I10" s="9">
        <v>40</v>
      </c>
    </row>
    <row r="11" spans="1:9" x14ac:dyDescent="0.45">
      <c r="A11" s="7">
        <v>7</v>
      </c>
      <c r="B11" s="63">
        <v>1</v>
      </c>
      <c r="C11" s="7">
        <v>925</v>
      </c>
      <c r="D11" s="8"/>
      <c r="E11" s="8">
        <v>35</v>
      </c>
      <c r="F11" s="2">
        <v>35</v>
      </c>
      <c r="G11" s="2">
        <v>0</v>
      </c>
      <c r="H11" s="2">
        <v>0</v>
      </c>
      <c r="I11" s="9">
        <v>30</v>
      </c>
    </row>
    <row r="12" spans="1:9" x14ac:dyDescent="0.45">
      <c r="A12" s="7">
        <v>8</v>
      </c>
      <c r="B12" s="63">
        <v>1</v>
      </c>
      <c r="C12" s="7">
        <v>844</v>
      </c>
      <c r="D12" s="8"/>
      <c r="E12" s="8">
        <v>15</v>
      </c>
      <c r="F12" s="2">
        <v>15</v>
      </c>
      <c r="G12" s="2">
        <v>15</v>
      </c>
      <c r="H12" s="2">
        <v>15</v>
      </c>
      <c r="I12" s="9">
        <v>15</v>
      </c>
    </row>
    <row r="13" spans="1:9" x14ac:dyDescent="0.45">
      <c r="A13" s="7">
        <v>9</v>
      </c>
      <c r="B13" s="63">
        <v>1</v>
      </c>
      <c r="C13" s="7">
        <v>765</v>
      </c>
      <c r="D13" s="8"/>
      <c r="E13" s="8">
        <v>15</v>
      </c>
      <c r="F13" s="2">
        <v>15</v>
      </c>
      <c r="G13" s="2">
        <v>10</v>
      </c>
      <c r="H13" s="2">
        <v>5</v>
      </c>
      <c r="I13" s="9">
        <v>5</v>
      </c>
    </row>
    <row r="14" spans="1:9" x14ac:dyDescent="0.45">
      <c r="A14" s="7">
        <v>10</v>
      </c>
      <c r="B14" s="63">
        <v>1</v>
      </c>
      <c r="C14" s="7">
        <v>676</v>
      </c>
      <c r="D14" s="8"/>
      <c r="E14" s="8">
        <v>20</v>
      </c>
      <c r="F14" s="2">
        <v>20</v>
      </c>
      <c r="G14" s="2">
        <v>10</v>
      </c>
      <c r="H14" s="2">
        <v>5</v>
      </c>
      <c r="I14" s="9">
        <v>5</v>
      </c>
    </row>
    <row r="15" spans="1:9" x14ac:dyDescent="0.45">
      <c r="A15" s="7">
        <v>11</v>
      </c>
      <c r="B15" s="63">
        <v>1</v>
      </c>
      <c r="C15" s="7">
        <v>699</v>
      </c>
      <c r="D15" s="8"/>
      <c r="E15" s="8">
        <v>25</v>
      </c>
      <c r="F15" s="2">
        <v>25</v>
      </c>
      <c r="G15" s="2">
        <v>20</v>
      </c>
      <c r="H15" s="2">
        <v>20</v>
      </c>
      <c r="I15" s="9">
        <v>20</v>
      </c>
    </row>
    <row r="16" spans="1:9" x14ac:dyDescent="0.45">
      <c r="A16" s="7">
        <v>12</v>
      </c>
      <c r="B16" s="63">
        <v>0</v>
      </c>
      <c r="C16" s="7">
        <v>56</v>
      </c>
      <c r="D16" s="8"/>
      <c r="E16" s="8">
        <v>15</v>
      </c>
      <c r="F16" s="2">
        <v>15</v>
      </c>
      <c r="G16" s="2">
        <v>0</v>
      </c>
      <c r="H16" s="2">
        <v>0</v>
      </c>
      <c r="I16" s="9">
        <v>30</v>
      </c>
    </row>
    <row r="17" spans="1:9" x14ac:dyDescent="0.45">
      <c r="A17" s="7">
        <v>13</v>
      </c>
      <c r="B17" s="63">
        <v>0</v>
      </c>
      <c r="C17" s="7">
        <v>24</v>
      </c>
      <c r="D17" s="8"/>
      <c r="E17" s="8">
        <v>20</v>
      </c>
      <c r="F17" s="2">
        <v>20</v>
      </c>
      <c r="G17" s="2">
        <v>15</v>
      </c>
      <c r="H17" s="2">
        <v>15</v>
      </c>
      <c r="I17" s="9">
        <v>15</v>
      </c>
    </row>
    <row r="18" spans="1:9" x14ac:dyDescent="0.45">
      <c r="A18" s="7">
        <v>14</v>
      </c>
      <c r="B18" s="63">
        <v>0</v>
      </c>
      <c r="C18" s="7">
        <v>575</v>
      </c>
      <c r="D18" s="8"/>
      <c r="E18" s="8">
        <v>25</v>
      </c>
      <c r="F18" s="2">
        <v>25</v>
      </c>
      <c r="G18" s="2">
        <v>10</v>
      </c>
      <c r="H18" s="2">
        <v>5</v>
      </c>
      <c r="I18" s="9">
        <v>5</v>
      </c>
    </row>
    <row r="19" spans="1:9" x14ac:dyDescent="0.45">
      <c r="A19" s="7">
        <v>15</v>
      </c>
      <c r="B19" s="63">
        <v>0</v>
      </c>
      <c r="C19" s="7">
        <v>610</v>
      </c>
      <c r="D19" s="8"/>
      <c r="E19" s="8">
        <v>75</v>
      </c>
      <c r="F19" s="2">
        <v>25</v>
      </c>
      <c r="G19" s="2">
        <v>0</v>
      </c>
      <c r="H19" s="2">
        <v>0</v>
      </c>
      <c r="I19" s="9">
        <v>30</v>
      </c>
    </row>
    <row r="20" spans="1:9" x14ac:dyDescent="0.45">
      <c r="A20" s="7">
        <v>16</v>
      </c>
      <c r="B20" s="63">
        <v>0</v>
      </c>
      <c r="C20" s="7">
        <v>649</v>
      </c>
      <c r="D20" s="8"/>
      <c r="E20" s="8">
        <v>35</v>
      </c>
      <c r="F20" s="2">
        <v>35</v>
      </c>
      <c r="G20" s="2">
        <v>15</v>
      </c>
      <c r="H20" s="2">
        <v>15</v>
      </c>
      <c r="I20" s="9">
        <v>15</v>
      </c>
    </row>
    <row r="21" spans="1:9" x14ac:dyDescent="0.45">
      <c r="A21" s="7">
        <v>17</v>
      </c>
      <c r="B21" s="63">
        <v>0</v>
      </c>
      <c r="C21" s="7">
        <v>439</v>
      </c>
      <c r="D21" s="8"/>
      <c r="E21" s="8">
        <v>20</v>
      </c>
      <c r="F21" s="2">
        <v>20</v>
      </c>
      <c r="G21" s="2">
        <v>20</v>
      </c>
      <c r="H21" s="2">
        <v>20</v>
      </c>
      <c r="I21" s="9">
        <v>20</v>
      </c>
    </row>
    <row r="22" spans="1:9" x14ac:dyDescent="0.45">
      <c r="A22" s="7">
        <v>18</v>
      </c>
      <c r="B22" s="63">
        <v>1</v>
      </c>
      <c r="C22" s="7">
        <v>812</v>
      </c>
      <c r="D22" s="8"/>
      <c r="E22" s="8">
        <v>25</v>
      </c>
      <c r="F22" s="2">
        <v>25</v>
      </c>
      <c r="G22" s="2">
        <v>0</v>
      </c>
      <c r="H22" s="2">
        <v>0</v>
      </c>
      <c r="I22" s="9">
        <v>30</v>
      </c>
    </row>
    <row r="23" spans="1:9" x14ac:dyDescent="0.45">
      <c r="A23" s="7">
        <v>19</v>
      </c>
      <c r="B23" s="63">
        <v>0</v>
      </c>
      <c r="C23" s="7">
        <v>66</v>
      </c>
      <c r="D23" s="8"/>
      <c r="E23" s="8">
        <v>35</v>
      </c>
      <c r="F23" s="2">
        <v>35</v>
      </c>
      <c r="G23" s="2">
        <v>0</v>
      </c>
      <c r="H23" s="2">
        <v>20</v>
      </c>
      <c r="I23" s="9">
        <v>20</v>
      </c>
    </row>
    <row r="24" spans="1:9" ht="14.65" thickBot="1" x14ac:dyDescent="0.5">
      <c r="A24" s="10">
        <v>20</v>
      </c>
      <c r="B24" s="64">
        <v>0</v>
      </c>
      <c r="C24" s="10">
        <v>127</v>
      </c>
      <c r="D24" s="11"/>
      <c r="E24" s="11">
        <v>20</v>
      </c>
      <c r="F24" s="3">
        <v>20</v>
      </c>
      <c r="G24" s="3">
        <v>10</v>
      </c>
      <c r="H24" s="3">
        <v>30</v>
      </c>
      <c r="I24" s="12">
        <v>40</v>
      </c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13" t="s">
        <v>21</v>
      </c>
      <c r="E26" s="18">
        <v>250</v>
      </c>
      <c r="F26" s="18">
        <v>80</v>
      </c>
      <c r="G26" s="18">
        <v>50</v>
      </c>
      <c r="H26" s="18">
        <v>50</v>
      </c>
      <c r="I26" s="18">
        <v>50</v>
      </c>
    </row>
    <row r="27" spans="1:9" x14ac:dyDescent="0.45">
      <c r="A27" s="2"/>
      <c r="B27" s="62" t="s">
        <v>14</v>
      </c>
      <c r="C27" s="61">
        <f>SUMPRODUCT($B5:$B24,C5:C24)</f>
        <v>4721</v>
      </c>
      <c r="D27" s="13" t="s">
        <v>15</v>
      </c>
      <c r="E27" s="2">
        <f>SUMPRODUCT($B5:$B24,E5:E24)</f>
        <v>135</v>
      </c>
      <c r="F27" s="2">
        <f>SUMPRODUCT($B5:$B24,F5:F24)</f>
        <v>135</v>
      </c>
      <c r="G27" s="2">
        <f>SUMPRODUCT($B5:$B24,G5:G24)</f>
        <v>55</v>
      </c>
      <c r="H27" s="2">
        <f>SUMPRODUCT($B5:$B24,H5:H24)</f>
        <v>45</v>
      </c>
      <c r="I27" s="2">
        <f>SUMPRODUCT($B5:$B24,I5:I24)</f>
        <v>105</v>
      </c>
    </row>
    <row r="28" spans="1:9" x14ac:dyDescent="0.45">
      <c r="A28" s="15"/>
      <c r="B28" s="16"/>
      <c r="C28" s="2"/>
      <c r="D28" s="13" t="s">
        <v>22</v>
      </c>
      <c r="E28" s="2"/>
      <c r="F28" s="2">
        <f>E29-E27</f>
        <v>115</v>
      </c>
      <c r="G28" s="2">
        <f>F29-F27</f>
        <v>60</v>
      </c>
      <c r="H28" s="2">
        <f>G29-G27</f>
        <v>55</v>
      </c>
      <c r="I28" s="2">
        <f>H29-H27</f>
        <v>60</v>
      </c>
    </row>
    <row r="29" spans="1:9" x14ac:dyDescent="0.45">
      <c r="A29" s="2"/>
      <c r="B29" s="2"/>
      <c r="C29" s="2"/>
      <c r="D29" s="13" t="s">
        <v>23</v>
      </c>
      <c r="E29" s="82">
        <f>E26+E28</f>
        <v>250</v>
      </c>
      <c r="F29" s="82">
        <f>F26+F28</f>
        <v>195</v>
      </c>
      <c r="G29" s="82">
        <f>G26+G28</f>
        <v>110</v>
      </c>
      <c r="H29" s="82">
        <f>H26+H28</f>
        <v>105</v>
      </c>
      <c r="I29" s="82">
        <f>I26+I28</f>
        <v>110</v>
      </c>
    </row>
    <row r="31" spans="1:9" x14ac:dyDescent="0.45">
      <c r="B31" s="20">
        <f>SUM(B5:B24)</f>
        <v>6</v>
      </c>
      <c r="C31" s="19" t="s">
        <v>24</v>
      </c>
    </row>
  </sheetData>
  <mergeCells count="1">
    <mergeCell ref="E3:I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2D68-5629-4635-904C-8015538E1F3E}">
  <dimension ref="A1:I30"/>
  <sheetViews>
    <sheetView workbookViewId="0">
      <selection activeCell="B30" sqref="B30"/>
    </sheetView>
  </sheetViews>
  <sheetFormatPr defaultRowHeight="14.25" x14ac:dyDescent="0.45"/>
  <cols>
    <col min="1" max="1" width="11.33203125" customWidth="1"/>
    <col min="3" max="3" width="11" customWidth="1"/>
    <col min="4" max="4" width="17.46484375" customWidth="1"/>
  </cols>
  <sheetData>
    <row r="1" spans="1:9" x14ac:dyDescent="0.45">
      <c r="A1" s="21" t="s">
        <v>0</v>
      </c>
      <c r="B1" s="21"/>
      <c r="C1" s="2"/>
      <c r="D1" s="2"/>
      <c r="E1" s="2"/>
      <c r="F1" s="2"/>
      <c r="G1" s="2"/>
      <c r="H1" s="2"/>
      <c r="I1" s="2"/>
    </row>
    <row r="2" spans="1:9" ht="14.65" thickBot="1" x14ac:dyDescent="0.5">
      <c r="A2" s="3"/>
      <c r="B2" s="3"/>
      <c r="C2" s="3"/>
      <c r="D2" s="3"/>
      <c r="E2" s="3"/>
      <c r="F2" s="3"/>
      <c r="G2" s="3"/>
      <c r="H2" s="3"/>
      <c r="I2" s="3"/>
    </row>
    <row r="3" spans="1:9" x14ac:dyDescent="0.45">
      <c r="A3" s="4" t="s">
        <v>1</v>
      </c>
      <c r="B3" s="5" t="s">
        <v>2</v>
      </c>
      <c r="C3" s="5" t="s">
        <v>3</v>
      </c>
      <c r="D3" s="6"/>
      <c r="E3" s="95" t="s">
        <v>4</v>
      </c>
      <c r="F3" s="96"/>
      <c r="G3" s="96"/>
      <c r="H3" s="96"/>
      <c r="I3" s="97"/>
    </row>
    <row r="4" spans="1:9" ht="14.65" thickBot="1" x14ac:dyDescent="0.5">
      <c r="A4" s="70" t="s">
        <v>5</v>
      </c>
      <c r="B4" s="70" t="s">
        <v>6</v>
      </c>
      <c r="C4" s="70" t="s">
        <v>7</v>
      </c>
      <c r="D4" s="69"/>
      <c r="E4" s="69" t="s">
        <v>8</v>
      </c>
      <c r="F4" s="68" t="s">
        <v>9</v>
      </c>
      <c r="G4" s="68" t="s">
        <v>10</v>
      </c>
      <c r="H4" s="68" t="s">
        <v>11</v>
      </c>
      <c r="I4" s="67" t="s">
        <v>12</v>
      </c>
    </row>
    <row r="5" spans="1:9" x14ac:dyDescent="0.45">
      <c r="A5" s="7">
        <v>1</v>
      </c>
      <c r="B5" s="63">
        <v>0</v>
      </c>
      <c r="C5" s="7">
        <v>141</v>
      </c>
      <c r="D5" s="8"/>
      <c r="E5" s="8">
        <v>75</v>
      </c>
      <c r="F5" s="2">
        <v>25</v>
      </c>
      <c r="G5" s="2">
        <v>20</v>
      </c>
      <c r="H5" s="2">
        <v>15</v>
      </c>
      <c r="I5" s="9">
        <v>10</v>
      </c>
    </row>
    <row r="6" spans="1:9" x14ac:dyDescent="0.45">
      <c r="A6" s="7">
        <v>2</v>
      </c>
      <c r="B6" s="63">
        <v>0</v>
      </c>
      <c r="C6" s="7">
        <v>187</v>
      </c>
      <c r="D6" s="8"/>
      <c r="E6" s="8">
        <v>35</v>
      </c>
      <c r="F6" s="2">
        <v>35</v>
      </c>
      <c r="G6" s="2">
        <v>0</v>
      </c>
      <c r="H6" s="2">
        <v>0</v>
      </c>
      <c r="I6" s="9">
        <v>30</v>
      </c>
    </row>
    <row r="7" spans="1:9" x14ac:dyDescent="0.45">
      <c r="A7" s="7">
        <v>3</v>
      </c>
      <c r="B7" s="63">
        <v>0</v>
      </c>
      <c r="C7" s="7">
        <v>121</v>
      </c>
      <c r="D7" s="8"/>
      <c r="E7" s="8">
        <v>15</v>
      </c>
      <c r="F7" s="2">
        <v>15</v>
      </c>
      <c r="G7" s="2">
        <v>15</v>
      </c>
      <c r="H7" s="2">
        <v>15</v>
      </c>
      <c r="I7" s="9">
        <v>15</v>
      </c>
    </row>
    <row r="8" spans="1:9" x14ac:dyDescent="0.45">
      <c r="A8" s="7">
        <v>4</v>
      </c>
      <c r="B8" s="63">
        <v>0</v>
      </c>
      <c r="C8" s="7">
        <v>83</v>
      </c>
      <c r="D8" s="8"/>
      <c r="E8" s="8">
        <v>20</v>
      </c>
      <c r="F8" s="2">
        <v>20</v>
      </c>
      <c r="G8" s="2">
        <v>10</v>
      </c>
      <c r="H8" s="2">
        <v>5</v>
      </c>
      <c r="I8" s="9">
        <v>5</v>
      </c>
    </row>
    <row r="9" spans="1:9" x14ac:dyDescent="0.45">
      <c r="A9" s="7">
        <v>5</v>
      </c>
      <c r="B9" s="63">
        <v>0</v>
      </c>
      <c r="C9" s="7">
        <v>265</v>
      </c>
      <c r="D9" s="8"/>
      <c r="E9" s="8">
        <v>25</v>
      </c>
      <c r="F9" s="2">
        <v>25</v>
      </c>
      <c r="G9" s="2">
        <v>20</v>
      </c>
      <c r="H9" s="2">
        <v>20</v>
      </c>
      <c r="I9" s="9">
        <v>20</v>
      </c>
    </row>
    <row r="10" spans="1:9" x14ac:dyDescent="0.45">
      <c r="A10" s="7">
        <v>6</v>
      </c>
      <c r="B10" s="63">
        <v>0</v>
      </c>
      <c r="C10" s="7">
        <v>127</v>
      </c>
      <c r="D10" s="8"/>
      <c r="E10" s="8">
        <v>50</v>
      </c>
      <c r="F10" s="2">
        <v>20</v>
      </c>
      <c r="G10" s="2">
        <v>10</v>
      </c>
      <c r="H10" s="2">
        <v>30</v>
      </c>
      <c r="I10" s="9">
        <v>40</v>
      </c>
    </row>
    <row r="11" spans="1:9" x14ac:dyDescent="0.45">
      <c r="A11" s="7">
        <v>7</v>
      </c>
      <c r="B11" s="63">
        <v>1</v>
      </c>
      <c r="C11" s="7">
        <v>925</v>
      </c>
      <c r="D11" s="8"/>
      <c r="E11" s="8">
        <v>35</v>
      </c>
      <c r="F11" s="2">
        <v>35</v>
      </c>
      <c r="G11" s="2">
        <v>0</v>
      </c>
      <c r="H11" s="2">
        <v>0</v>
      </c>
      <c r="I11" s="9">
        <v>30</v>
      </c>
    </row>
    <row r="12" spans="1:9" x14ac:dyDescent="0.45">
      <c r="A12" s="7">
        <v>8</v>
      </c>
      <c r="B12" s="63">
        <v>0</v>
      </c>
      <c r="C12" s="7">
        <v>844</v>
      </c>
      <c r="D12" s="8"/>
      <c r="E12" s="8">
        <v>15</v>
      </c>
      <c r="F12" s="2">
        <v>15</v>
      </c>
      <c r="G12" s="2">
        <v>15</v>
      </c>
      <c r="H12" s="2">
        <v>15</v>
      </c>
      <c r="I12" s="9">
        <v>15</v>
      </c>
    </row>
    <row r="13" spans="1:9" x14ac:dyDescent="0.45">
      <c r="A13" s="7">
        <v>9</v>
      </c>
      <c r="B13" s="63">
        <v>1</v>
      </c>
      <c r="C13" s="7">
        <v>765</v>
      </c>
      <c r="D13" s="8"/>
      <c r="E13" s="8">
        <v>15</v>
      </c>
      <c r="F13" s="2">
        <v>15</v>
      </c>
      <c r="G13" s="2">
        <v>10</v>
      </c>
      <c r="H13" s="2">
        <v>5</v>
      </c>
      <c r="I13" s="9">
        <v>5</v>
      </c>
    </row>
    <row r="14" spans="1:9" x14ac:dyDescent="0.45">
      <c r="A14" s="7">
        <v>10</v>
      </c>
      <c r="B14" s="63">
        <v>1</v>
      </c>
      <c r="C14" s="7">
        <v>676</v>
      </c>
      <c r="D14" s="8"/>
      <c r="E14" s="8">
        <v>20</v>
      </c>
      <c r="F14" s="2">
        <v>20</v>
      </c>
      <c r="G14" s="2">
        <v>10</v>
      </c>
      <c r="H14" s="2">
        <v>5</v>
      </c>
      <c r="I14" s="9">
        <v>5</v>
      </c>
    </row>
    <row r="15" spans="1:9" x14ac:dyDescent="0.45">
      <c r="A15" s="7">
        <v>11</v>
      </c>
      <c r="B15" s="63">
        <v>1</v>
      </c>
      <c r="C15" s="7">
        <v>699</v>
      </c>
      <c r="D15" s="8"/>
      <c r="E15" s="8">
        <v>25</v>
      </c>
      <c r="F15" s="2">
        <v>25</v>
      </c>
      <c r="G15" s="2">
        <v>20</v>
      </c>
      <c r="H15" s="2">
        <v>20</v>
      </c>
      <c r="I15" s="9">
        <v>20</v>
      </c>
    </row>
    <row r="16" spans="1:9" x14ac:dyDescent="0.45">
      <c r="A16" s="7">
        <v>12</v>
      </c>
      <c r="B16" s="63">
        <v>0</v>
      </c>
      <c r="C16" s="7">
        <v>56</v>
      </c>
      <c r="D16" s="8"/>
      <c r="E16" s="8">
        <v>15</v>
      </c>
      <c r="F16" s="2">
        <v>15</v>
      </c>
      <c r="G16" s="2">
        <v>0</v>
      </c>
      <c r="H16" s="2">
        <v>0</v>
      </c>
      <c r="I16" s="9">
        <v>30</v>
      </c>
    </row>
    <row r="17" spans="1:9" x14ac:dyDescent="0.45">
      <c r="A17" s="7">
        <v>13</v>
      </c>
      <c r="B17" s="63">
        <v>0</v>
      </c>
      <c r="C17" s="7">
        <v>24</v>
      </c>
      <c r="D17" s="8"/>
      <c r="E17" s="8">
        <v>20</v>
      </c>
      <c r="F17" s="2">
        <v>20</v>
      </c>
      <c r="G17" s="2">
        <v>15</v>
      </c>
      <c r="H17" s="2">
        <v>15</v>
      </c>
      <c r="I17" s="9">
        <v>15</v>
      </c>
    </row>
    <row r="18" spans="1:9" x14ac:dyDescent="0.45">
      <c r="A18" s="7">
        <v>14</v>
      </c>
      <c r="B18" s="63">
        <v>1</v>
      </c>
      <c r="C18" s="7">
        <v>575</v>
      </c>
      <c r="D18" s="8"/>
      <c r="E18" s="8">
        <v>25</v>
      </c>
      <c r="F18" s="2">
        <v>25</v>
      </c>
      <c r="G18" s="2">
        <v>10</v>
      </c>
      <c r="H18" s="2">
        <v>5</v>
      </c>
      <c r="I18" s="9">
        <v>5</v>
      </c>
    </row>
    <row r="19" spans="1:9" x14ac:dyDescent="0.45">
      <c r="A19" s="7">
        <v>15</v>
      </c>
      <c r="B19" s="63">
        <v>0</v>
      </c>
      <c r="C19" s="7">
        <v>610</v>
      </c>
      <c r="D19" s="8"/>
      <c r="E19" s="8">
        <v>75</v>
      </c>
      <c r="F19" s="2">
        <v>25</v>
      </c>
      <c r="G19" s="2">
        <v>0</v>
      </c>
      <c r="H19" s="2">
        <v>0</v>
      </c>
      <c r="I19" s="9">
        <v>30</v>
      </c>
    </row>
    <row r="20" spans="1:9" x14ac:dyDescent="0.45">
      <c r="A20" s="7">
        <v>16</v>
      </c>
      <c r="B20" s="63">
        <v>0</v>
      </c>
      <c r="C20" s="7">
        <v>649</v>
      </c>
      <c r="D20" s="8"/>
      <c r="E20" s="8">
        <v>35</v>
      </c>
      <c r="F20" s="2">
        <v>35</v>
      </c>
      <c r="G20" s="2">
        <v>15</v>
      </c>
      <c r="H20" s="2">
        <v>15</v>
      </c>
      <c r="I20" s="9">
        <v>15</v>
      </c>
    </row>
    <row r="21" spans="1:9" x14ac:dyDescent="0.45">
      <c r="A21" s="7">
        <v>17</v>
      </c>
      <c r="B21" s="63">
        <v>0</v>
      </c>
      <c r="C21" s="7">
        <v>439</v>
      </c>
      <c r="D21" s="8"/>
      <c r="E21" s="8">
        <v>20</v>
      </c>
      <c r="F21" s="2">
        <v>20</v>
      </c>
      <c r="G21" s="2">
        <v>20</v>
      </c>
      <c r="H21" s="2">
        <v>20</v>
      </c>
      <c r="I21" s="9">
        <v>20</v>
      </c>
    </row>
    <row r="22" spans="1:9" x14ac:dyDescent="0.45">
      <c r="A22" s="7">
        <v>18</v>
      </c>
      <c r="B22" s="63">
        <v>1</v>
      </c>
      <c r="C22" s="7">
        <v>812</v>
      </c>
      <c r="D22" s="8"/>
      <c r="E22" s="8">
        <v>25</v>
      </c>
      <c r="F22" s="2">
        <v>25</v>
      </c>
      <c r="G22" s="2">
        <v>0</v>
      </c>
      <c r="H22" s="2">
        <v>0</v>
      </c>
      <c r="I22" s="9">
        <v>30</v>
      </c>
    </row>
    <row r="23" spans="1:9" x14ac:dyDescent="0.45">
      <c r="A23" s="7">
        <v>19</v>
      </c>
      <c r="B23" s="63">
        <v>0</v>
      </c>
      <c r="C23" s="7">
        <v>66</v>
      </c>
      <c r="D23" s="8"/>
      <c r="E23" s="8">
        <v>35</v>
      </c>
      <c r="F23" s="2">
        <v>35</v>
      </c>
      <c r="G23" s="2">
        <v>0</v>
      </c>
      <c r="H23" s="2">
        <v>20</v>
      </c>
      <c r="I23" s="9">
        <v>20</v>
      </c>
    </row>
    <row r="24" spans="1:9" ht="14.65" thickBot="1" x14ac:dyDescent="0.5">
      <c r="A24" s="10">
        <v>20</v>
      </c>
      <c r="B24" s="64">
        <v>0</v>
      </c>
      <c r="C24" s="10">
        <v>127</v>
      </c>
      <c r="D24" s="11"/>
      <c r="E24" s="11">
        <v>20</v>
      </c>
      <c r="F24" s="3">
        <v>20</v>
      </c>
      <c r="G24" s="3">
        <v>10</v>
      </c>
      <c r="H24" s="3">
        <v>30</v>
      </c>
      <c r="I24" s="12">
        <v>40</v>
      </c>
    </row>
    <row r="25" spans="1:9" x14ac:dyDescent="0.45">
      <c r="A25" s="2"/>
      <c r="B25" s="2"/>
      <c r="C25" s="2"/>
      <c r="D25" s="2"/>
      <c r="E25" s="2"/>
      <c r="F25" s="2"/>
      <c r="G25" s="2"/>
      <c r="H25" s="2"/>
      <c r="I25" s="2"/>
    </row>
    <row r="26" spans="1:9" x14ac:dyDescent="0.45">
      <c r="A26" s="2"/>
      <c r="B26" s="2"/>
      <c r="C26" s="2"/>
      <c r="D26" s="13" t="s">
        <v>21</v>
      </c>
      <c r="E26" s="18">
        <v>250</v>
      </c>
      <c r="F26" s="18">
        <v>80</v>
      </c>
      <c r="G26" s="18">
        <v>50</v>
      </c>
      <c r="H26" s="18">
        <v>50</v>
      </c>
      <c r="I26" s="18">
        <v>50</v>
      </c>
    </row>
    <row r="27" spans="1:9" x14ac:dyDescent="0.45">
      <c r="A27" s="2"/>
      <c r="B27" s="62" t="s">
        <v>14</v>
      </c>
      <c r="C27" s="61">
        <f>SUMPRODUCT($B5:$B24,C5:C24)</f>
        <v>4452</v>
      </c>
      <c r="D27" s="13" t="s">
        <v>15</v>
      </c>
      <c r="E27" s="2">
        <f>SUMPRODUCT($B5:$B24,E5:E24)</f>
        <v>145</v>
      </c>
      <c r="F27" s="2">
        <f>SUMPRODUCT($B5:$B24,F5:F24)</f>
        <v>145</v>
      </c>
      <c r="G27" s="2">
        <f>SUMPRODUCT($B5:$B24,G5:G24)</f>
        <v>50</v>
      </c>
      <c r="H27" s="2">
        <f>SUMPRODUCT($B5:$B24,H5:H24)</f>
        <v>35</v>
      </c>
      <c r="I27" s="2">
        <f>SUMPRODUCT($B5:$B24,I5:I24)</f>
        <v>95</v>
      </c>
    </row>
    <row r="28" spans="1:9" x14ac:dyDescent="0.45">
      <c r="A28" s="15"/>
      <c r="B28" s="16"/>
      <c r="C28" s="2"/>
      <c r="D28" s="13" t="s">
        <v>22</v>
      </c>
      <c r="E28" s="2"/>
      <c r="F28" s="2">
        <f>E29-E27</f>
        <v>105</v>
      </c>
      <c r="G28" s="2">
        <f>F29-F27</f>
        <v>40</v>
      </c>
      <c r="H28" s="2">
        <f>G29-G27</f>
        <v>40</v>
      </c>
      <c r="I28" s="2">
        <f>H29-H27</f>
        <v>55</v>
      </c>
    </row>
    <row r="29" spans="1:9" x14ac:dyDescent="0.45">
      <c r="A29" s="1" t="s">
        <v>79</v>
      </c>
      <c r="B29" s="17"/>
      <c r="C29" s="2"/>
      <c r="D29" s="13" t="s">
        <v>23</v>
      </c>
      <c r="E29" s="82">
        <f>E26+E28</f>
        <v>250</v>
      </c>
      <c r="F29" s="82">
        <f>F26+F28</f>
        <v>185</v>
      </c>
      <c r="G29" s="82">
        <f>G26+G28</f>
        <v>90</v>
      </c>
      <c r="H29" s="82">
        <f>H26+H28</f>
        <v>90</v>
      </c>
      <c r="I29" s="82">
        <f>I26+I28</f>
        <v>105</v>
      </c>
    </row>
    <row r="30" spans="1:9" x14ac:dyDescent="0.45">
      <c r="A30" s="2" t="s">
        <v>20</v>
      </c>
      <c r="B30" s="2">
        <f>SUM(B12,B13)</f>
        <v>1</v>
      </c>
    </row>
  </sheetData>
  <mergeCells count="1">
    <mergeCell ref="E3:I3"/>
  </mergeCell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953F-2EE9-49D8-B7E5-0EB3F30CC63D}">
  <dimension ref="A1:K14"/>
  <sheetViews>
    <sheetView zoomScale="130" zoomScaleNormal="130" workbookViewId="0">
      <selection activeCell="J7" sqref="J7"/>
    </sheetView>
  </sheetViews>
  <sheetFormatPr defaultRowHeight="14.25" x14ac:dyDescent="0.45"/>
  <cols>
    <col min="1" max="4" width="12.33203125" style="103" customWidth="1"/>
    <col min="5" max="5" width="12.53125" style="103" customWidth="1"/>
    <col min="6" max="7" width="8.46484375" style="103" customWidth="1"/>
    <col min="8" max="8" width="9.3984375" style="103" bestFit="1" customWidth="1"/>
    <col min="9" max="9" width="3.6640625" style="103" customWidth="1"/>
    <col min="10" max="16384" width="9.06640625" style="103"/>
  </cols>
  <sheetData>
    <row r="1" spans="1:11" ht="15.75" x14ac:dyDescent="0.5">
      <c r="A1" s="99" t="s">
        <v>90</v>
      </c>
      <c r="B1" s="100"/>
      <c r="C1" s="100"/>
      <c r="D1" s="100"/>
      <c r="E1" s="101" t="s">
        <v>91</v>
      </c>
      <c r="F1" s="102" t="s">
        <v>92</v>
      </c>
      <c r="G1" s="102"/>
    </row>
    <row r="2" spans="1:11" x14ac:dyDescent="0.45">
      <c r="A2" s="104"/>
      <c r="B2" s="105"/>
      <c r="C2" s="105"/>
      <c r="D2" s="105"/>
      <c r="F2" s="106" t="s">
        <v>93</v>
      </c>
      <c r="G2" s="106"/>
    </row>
    <row r="4" spans="1:11" x14ac:dyDescent="0.45">
      <c r="B4" s="107" t="s">
        <v>94</v>
      </c>
      <c r="C4" s="107" t="s">
        <v>94</v>
      </c>
      <c r="D4" s="107" t="s">
        <v>94</v>
      </c>
      <c r="E4" s="108" t="s">
        <v>95</v>
      </c>
      <c r="F4" s="109" t="s">
        <v>96</v>
      </c>
      <c r="G4" s="109"/>
      <c r="H4" s="107" t="s">
        <v>94</v>
      </c>
    </row>
    <row r="5" spans="1:11" ht="14.65" thickBot="1" x14ac:dyDescent="0.5">
      <c r="A5" s="110" t="s">
        <v>97</v>
      </c>
      <c r="B5" s="111" t="s">
        <v>98</v>
      </c>
      <c r="C5" s="111" t="s">
        <v>99</v>
      </c>
      <c r="D5" s="111" t="s">
        <v>100</v>
      </c>
      <c r="E5" s="112" t="s">
        <v>101</v>
      </c>
      <c r="F5" s="111" t="s">
        <v>102</v>
      </c>
      <c r="G5" s="111" t="s">
        <v>103</v>
      </c>
      <c r="H5" s="111" t="s">
        <v>104</v>
      </c>
    </row>
    <row r="6" spans="1:11" ht="14.65" thickBot="1" x14ac:dyDescent="0.5">
      <c r="A6" s="113" t="s">
        <v>105</v>
      </c>
      <c r="B6" s="114">
        <v>300</v>
      </c>
      <c r="C6" s="115">
        <v>130</v>
      </c>
      <c r="D6" s="114">
        <f>B6-C6</f>
        <v>170</v>
      </c>
      <c r="E6" s="116">
        <v>4999.9999999999927</v>
      </c>
      <c r="F6" s="103">
        <v>0</v>
      </c>
      <c r="G6" s="103">
        <f>150000*E14</f>
        <v>150000</v>
      </c>
      <c r="H6" s="117">
        <v>3</v>
      </c>
    </row>
    <row r="7" spans="1:11" ht="14.65" thickBot="1" x14ac:dyDescent="0.5">
      <c r="A7" s="113" t="s">
        <v>106</v>
      </c>
      <c r="B7" s="114">
        <v>300</v>
      </c>
      <c r="C7" s="115">
        <v>150</v>
      </c>
      <c r="D7" s="114">
        <f>B7-C7</f>
        <v>150</v>
      </c>
      <c r="E7" s="116">
        <v>65000.000000000007</v>
      </c>
      <c r="F7" s="103">
        <v>50000</v>
      </c>
      <c r="G7" s="103">
        <v>65000</v>
      </c>
      <c r="H7" s="117">
        <v>3</v>
      </c>
      <c r="J7" s="134">
        <f>G7*E14</f>
        <v>65000</v>
      </c>
    </row>
    <row r="8" spans="1:11" x14ac:dyDescent="0.45">
      <c r="A8" s="113" t="s">
        <v>107</v>
      </c>
      <c r="B8" s="114">
        <v>200</v>
      </c>
      <c r="C8" s="115">
        <v>100</v>
      </c>
      <c r="D8" s="114">
        <f>B8-C8</f>
        <v>100</v>
      </c>
      <c r="E8" s="118">
        <v>50000</v>
      </c>
      <c r="F8" s="103">
        <v>50000</v>
      </c>
      <c r="G8" s="103">
        <v>100000</v>
      </c>
      <c r="H8" s="117">
        <v>2</v>
      </c>
    </row>
    <row r="9" spans="1:11" ht="14.65" thickBot="1" x14ac:dyDescent="0.5">
      <c r="A9" s="119" t="s">
        <v>108</v>
      </c>
      <c r="B9" s="120">
        <v>150</v>
      </c>
      <c r="C9" s="121">
        <v>70</v>
      </c>
      <c r="D9" s="120">
        <f>B9-C9</f>
        <v>80</v>
      </c>
      <c r="E9" s="122">
        <v>90000</v>
      </c>
      <c r="F9" s="123">
        <v>50000</v>
      </c>
      <c r="G9" s="123">
        <v>90000</v>
      </c>
      <c r="H9" s="124">
        <v>1</v>
      </c>
    </row>
    <row r="10" spans="1:11" x14ac:dyDescent="0.45">
      <c r="A10" s="113"/>
      <c r="B10" s="114"/>
      <c r="C10" s="125"/>
      <c r="D10" s="114"/>
      <c r="E10" s="117"/>
      <c r="H10" s="117"/>
    </row>
    <row r="11" spans="1:11" x14ac:dyDescent="0.45">
      <c r="B11" s="126" t="s">
        <v>109</v>
      </c>
      <c r="C11" s="126" t="s">
        <v>110</v>
      </c>
      <c r="D11" s="126" t="s">
        <v>100</v>
      </c>
      <c r="E11" s="114"/>
      <c r="H11" s="117" t="s">
        <v>111</v>
      </c>
      <c r="J11" s="103" t="s">
        <v>112</v>
      </c>
    </row>
    <row r="12" spans="1:11" x14ac:dyDescent="0.45">
      <c r="A12" s="127" t="s">
        <v>113</v>
      </c>
      <c r="B12" s="114">
        <f>SUMPRODUCT(B6:B9,$E$6:$E$9)</f>
        <v>44500000</v>
      </c>
      <c r="C12" s="125">
        <f>SUMPRODUCT(C6:C9,$E$6:$E$9)</f>
        <v>21700000</v>
      </c>
      <c r="D12" s="128">
        <f>SUMPRODUCT(D6:D9,Production_levels)</f>
        <v>22800000</v>
      </c>
      <c r="E12" s="129"/>
      <c r="G12" s="130"/>
      <c r="H12" s="131">
        <f>SUMPRODUCT(H6:H9,$E$6:$E$9)</f>
        <v>400000</v>
      </c>
      <c r="I12" s="132" t="s">
        <v>114</v>
      </c>
      <c r="J12" s="133">
        <v>400000</v>
      </c>
      <c r="K12" s="103" t="s">
        <v>115</v>
      </c>
    </row>
    <row r="13" spans="1:11" x14ac:dyDescent="0.45">
      <c r="G13" s="130"/>
    </row>
    <row r="14" spans="1:11" x14ac:dyDescent="0.45">
      <c r="D14" s="107" t="s">
        <v>116</v>
      </c>
      <c r="E14" s="118">
        <v>1</v>
      </c>
    </row>
  </sheetData>
  <mergeCells count="1">
    <mergeCell ref="F4:G4"/>
  </mergeCells>
  <pageMargins left="0.75" right="0.75" top="1" bottom="1" header="0.5" footer="0.5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0"/>
  <sheetViews>
    <sheetView topLeftCell="A3" zoomScaleNormal="100" workbookViewId="0">
      <selection activeCell="N31" sqref="N31"/>
    </sheetView>
  </sheetViews>
  <sheetFormatPr defaultColWidth="9.19921875" defaultRowHeight="14.25" x14ac:dyDescent="0.45"/>
  <cols>
    <col min="1" max="1" width="15.53125" style="25" bestFit="1" customWidth="1"/>
    <col min="2" max="11" width="9.19921875" style="25"/>
    <col min="12" max="12" width="4.33203125" style="25" customWidth="1"/>
    <col min="13" max="13" width="16.53125" style="25" bestFit="1" customWidth="1"/>
    <col min="14" max="14" width="9.19921875" style="25"/>
    <col min="15" max="15" width="3.33203125" style="25" customWidth="1"/>
    <col min="16" max="16384" width="9.19921875" style="25"/>
  </cols>
  <sheetData>
    <row r="1" spans="1:14" x14ac:dyDescent="0.45">
      <c r="A1" s="22" t="s">
        <v>26</v>
      </c>
      <c r="B1" s="23"/>
      <c r="C1" s="23"/>
      <c r="D1" s="24"/>
    </row>
    <row r="3" spans="1:14" x14ac:dyDescent="0.45">
      <c r="A3" s="26" t="s">
        <v>27</v>
      </c>
    </row>
    <row r="4" spans="1:14" x14ac:dyDescent="0.45">
      <c r="B4" s="27" t="s">
        <v>28</v>
      </c>
      <c r="C4" s="28"/>
      <c r="D4" s="28"/>
      <c r="E4" s="28"/>
      <c r="F4" s="28"/>
      <c r="G4" s="28"/>
      <c r="H4" s="28"/>
      <c r="I4" s="28"/>
      <c r="J4" s="28"/>
      <c r="K4" s="28"/>
      <c r="N4" s="29" t="s">
        <v>29</v>
      </c>
    </row>
    <row r="5" spans="1:14" ht="14.65" thickBot="1" x14ac:dyDescent="0.5">
      <c r="B5" s="90" t="s">
        <v>30</v>
      </c>
      <c r="C5" s="90" t="s">
        <v>31</v>
      </c>
      <c r="D5" s="90" t="s">
        <v>32</v>
      </c>
      <c r="E5" s="90" t="s">
        <v>33</v>
      </c>
      <c r="F5" s="90" t="s">
        <v>34</v>
      </c>
      <c r="G5" s="90" t="s">
        <v>35</v>
      </c>
      <c r="H5" s="90" t="s">
        <v>36</v>
      </c>
      <c r="I5" s="90" t="s">
        <v>37</v>
      </c>
      <c r="J5" s="90" t="s">
        <v>38</v>
      </c>
      <c r="K5" s="90" t="s">
        <v>39</v>
      </c>
      <c r="N5" s="92" t="s">
        <v>40</v>
      </c>
    </row>
    <row r="6" spans="1:14" x14ac:dyDescent="0.45">
      <c r="B6" s="31">
        <v>-0.13333</v>
      </c>
      <c r="C6" s="31">
        <v>8.2199999999999999E-3</v>
      </c>
      <c r="D6" s="31">
        <v>-2.6710000000000001E-2</v>
      </c>
      <c r="E6" s="31">
        <v>0.18740999999999999</v>
      </c>
      <c r="F6" s="31">
        <v>5.4129999999999998E-2</v>
      </c>
      <c r="G6" s="31">
        <v>6.8570000000000006E-2</v>
      </c>
      <c r="H6" s="31">
        <v>0.12281</v>
      </c>
      <c r="I6" s="31">
        <v>2.1649999999999999E-2</v>
      </c>
      <c r="J6" s="31">
        <v>1.205E-2</v>
      </c>
      <c r="K6" s="31">
        <v>-4.7299999999999998E-3</v>
      </c>
      <c r="N6" s="32">
        <f t="shared" ref="N6:N29" si="0">SUMPRODUCT(B6:K6, Weights)</f>
        <v>2.6661952630519355E-2</v>
      </c>
    </row>
    <row r="7" spans="1:14" x14ac:dyDescent="0.45">
      <c r="B7" s="31">
        <v>-4.5199999999999997E-3</v>
      </c>
      <c r="C7" s="31">
        <v>0.14130000000000001</v>
      </c>
      <c r="D7" s="31">
        <v>6.4780000000000004E-2</v>
      </c>
      <c r="E7" s="31">
        <v>0.13017999999999999</v>
      </c>
      <c r="F7" s="31">
        <v>6.6890000000000005E-2</v>
      </c>
      <c r="G7" s="31">
        <v>-5.5259999999999997E-2</v>
      </c>
      <c r="H7" s="31">
        <v>-2.6040000000000001E-2</v>
      </c>
      <c r="I7" s="31">
        <v>5.9319999999999998E-2</v>
      </c>
      <c r="J7" s="31">
        <v>-2.3810000000000001E-2</v>
      </c>
      <c r="K7" s="31">
        <v>-2.613E-2</v>
      </c>
      <c r="N7" s="32">
        <f t="shared" si="0"/>
        <v>1.3741466167261098E-2</v>
      </c>
    </row>
    <row r="8" spans="1:14" x14ac:dyDescent="0.45">
      <c r="B8" s="31">
        <v>-0.10682</v>
      </c>
      <c r="C8" s="31">
        <v>-0.16667000000000001</v>
      </c>
      <c r="D8" s="31">
        <v>-3.2939999999999997E-2</v>
      </c>
      <c r="E8" s="31">
        <v>-9.2759999999999995E-2</v>
      </c>
      <c r="F8" s="31">
        <v>4.4970000000000003E-2</v>
      </c>
      <c r="G8" s="31">
        <v>-6.0380000000000003E-2</v>
      </c>
      <c r="H8" s="31">
        <v>-1.337E-2</v>
      </c>
      <c r="I8" s="31">
        <v>0.1</v>
      </c>
      <c r="J8" s="31">
        <v>3.354E-2</v>
      </c>
      <c r="K8" s="31">
        <v>3.9019999999999999E-2</v>
      </c>
      <c r="N8" s="32">
        <f t="shared" si="0"/>
        <v>4.0201826260220487E-2</v>
      </c>
    </row>
    <row r="9" spans="1:14" x14ac:dyDescent="0.45">
      <c r="B9" s="31">
        <v>-7.6299999999999996E-3</v>
      </c>
      <c r="C9" s="31">
        <v>0.24</v>
      </c>
      <c r="D9" s="31">
        <v>0.19120999999999999</v>
      </c>
      <c r="E9" s="31">
        <v>-3.1460000000000002E-2</v>
      </c>
      <c r="F9" s="31">
        <v>9.8180000000000003E-2</v>
      </c>
      <c r="G9" s="31">
        <v>-2.811E-2</v>
      </c>
      <c r="H9" s="31">
        <v>2.7100000000000002E-3</v>
      </c>
      <c r="I9" s="31">
        <v>4.3639999999999998E-2</v>
      </c>
      <c r="J9" s="31">
        <v>-2.9499999999999999E-3</v>
      </c>
      <c r="K9" s="31">
        <v>1.8780000000000002E-2</v>
      </c>
      <c r="N9" s="32">
        <f t="shared" si="0"/>
        <v>3.1009422440775071E-2</v>
      </c>
    </row>
    <row r="10" spans="1:14" x14ac:dyDescent="0.45">
      <c r="B10" s="31">
        <v>7.1790000000000007E-2</v>
      </c>
      <c r="C10" s="31">
        <v>0.15437999999999999</v>
      </c>
      <c r="D10" s="31">
        <v>0.11439000000000001</v>
      </c>
      <c r="E10" s="31">
        <v>-9.2800000000000001E-3</v>
      </c>
      <c r="F10" s="31">
        <v>4.8570000000000002E-2</v>
      </c>
      <c r="G10" s="31">
        <v>6.8180000000000004E-2</v>
      </c>
      <c r="H10" s="31">
        <v>5.2699999999999997E-2</v>
      </c>
      <c r="I10" s="31">
        <v>1.7420000000000001E-2</v>
      </c>
      <c r="J10" s="31">
        <v>3.9940000000000003E-2</v>
      </c>
      <c r="K10" s="31">
        <v>1.6129999999999999E-2</v>
      </c>
      <c r="N10" s="32">
        <f t="shared" si="0"/>
        <v>3.6800950411198935E-2</v>
      </c>
    </row>
    <row r="11" spans="1:14" x14ac:dyDescent="0.45">
      <c r="B11" s="31">
        <v>-0.19617000000000001</v>
      </c>
      <c r="C11" s="31">
        <v>-5.9880000000000003E-2</v>
      </c>
      <c r="D11" s="31">
        <v>-2.7320000000000001E-2</v>
      </c>
      <c r="E11" s="31">
        <v>-7.2599999999999998E-2</v>
      </c>
      <c r="F11" s="31">
        <v>1.158E-2</v>
      </c>
      <c r="G11" s="31">
        <v>0</v>
      </c>
      <c r="H11" s="31">
        <v>1.669E-2</v>
      </c>
      <c r="I11" s="31">
        <v>-0.11301</v>
      </c>
      <c r="J11" s="31">
        <v>3.1289999999999998E-2</v>
      </c>
      <c r="K11" s="31">
        <v>-4.9889999999999997E-2</v>
      </c>
      <c r="N11" s="32">
        <f t="shared" si="0"/>
        <v>-3.4479533310018427E-2</v>
      </c>
    </row>
    <row r="12" spans="1:14" x14ac:dyDescent="0.45">
      <c r="B12" s="31">
        <v>4.7620000000000003E-2</v>
      </c>
      <c r="C12" s="31">
        <v>-7.2190000000000004E-2</v>
      </c>
      <c r="D12" s="31">
        <v>2.298E-2</v>
      </c>
      <c r="E12" s="31">
        <v>8.5860000000000006E-2</v>
      </c>
      <c r="F12" s="31">
        <v>-1.873E-2</v>
      </c>
      <c r="G12" s="31">
        <v>-5.7999999999999996E-3</v>
      </c>
      <c r="H12" s="31">
        <v>-3.5349999999999999E-2</v>
      </c>
      <c r="I12" s="31">
        <v>0</v>
      </c>
      <c r="J12" s="31">
        <v>-1.5169999999999999E-2</v>
      </c>
      <c r="K12" s="31">
        <v>-6.9209999999999994E-2</v>
      </c>
      <c r="N12" s="32">
        <f t="shared" si="0"/>
        <v>-1.4812769345877417E-2</v>
      </c>
    </row>
    <row r="13" spans="1:14" x14ac:dyDescent="0.45">
      <c r="B13" s="31">
        <v>0.10227</v>
      </c>
      <c r="C13" s="31">
        <v>-4.5799999999999999E-3</v>
      </c>
      <c r="D13" s="31">
        <v>6.2399999999999997E-2</v>
      </c>
      <c r="E13" s="31">
        <v>6.3950000000000007E-2</v>
      </c>
      <c r="F13" s="31">
        <v>3.9239999999999997E-2</v>
      </c>
      <c r="G13" s="31">
        <v>2.1399999999999999E-2</v>
      </c>
      <c r="H13" s="31">
        <v>3.141E-2</v>
      </c>
      <c r="I13" s="31">
        <v>3.4750000000000003E-2</v>
      </c>
      <c r="J13" s="31">
        <v>-4.1999999999999997E-3</v>
      </c>
      <c r="K13" s="31">
        <v>1.7950000000000001E-2</v>
      </c>
      <c r="N13" s="32">
        <f t="shared" si="0"/>
        <v>2.4438047068360252E-2</v>
      </c>
    </row>
    <row r="14" spans="1:14" x14ac:dyDescent="0.45">
      <c r="B14" s="31">
        <v>-8.5050000000000001E-2</v>
      </c>
      <c r="C14" s="31">
        <v>0.14252999999999999</v>
      </c>
      <c r="D14" s="31">
        <v>0.19577</v>
      </c>
      <c r="E14" s="31">
        <v>8.8520000000000001E-2</v>
      </c>
      <c r="F14" s="31">
        <v>7.6530000000000001E-2</v>
      </c>
      <c r="G14" s="31">
        <v>7.238E-2</v>
      </c>
      <c r="H14" s="31">
        <v>4.061E-2</v>
      </c>
      <c r="I14" s="31">
        <v>-6.7159999999999997E-2</v>
      </c>
      <c r="J14" s="31">
        <v>9.7049999999999997E-2</v>
      </c>
      <c r="K14" s="31">
        <v>-3.2750000000000001E-2</v>
      </c>
      <c r="N14" s="32">
        <f t="shared" si="0"/>
        <v>2.5340135435879926E-2</v>
      </c>
    </row>
    <row r="15" spans="1:14" x14ac:dyDescent="0.45">
      <c r="B15" s="31">
        <v>3.662E-2</v>
      </c>
      <c r="C15" s="31">
        <v>-1.8110000000000001E-2</v>
      </c>
      <c r="D15" s="31">
        <v>0.15128</v>
      </c>
      <c r="E15" s="31">
        <v>3.6139999999999999E-2</v>
      </c>
      <c r="F15" s="31">
        <v>4.0759999999999998E-2</v>
      </c>
      <c r="G15" s="31">
        <v>4.9730000000000003E-2</v>
      </c>
      <c r="H15" s="31">
        <v>-3.9019999999999999E-2</v>
      </c>
      <c r="I15" s="31">
        <v>0</v>
      </c>
      <c r="J15" s="31">
        <v>1.538E-2</v>
      </c>
      <c r="K15" s="31">
        <v>0.11719</v>
      </c>
      <c r="N15" s="32">
        <f t="shared" si="0"/>
        <v>2.567333234942604E-2</v>
      </c>
    </row>
    <row r="16" spans="1:14" x14ac:dyDescent="0.45">
      <c r="B16" s="31">
        <v>4.8910000000000002E-2</v>
      </c>
      <c r="C16" s="31">
        <v>-4.5080000000000002E-2</v>
      </c>
      <c r="D16" s="31">
        <v>0.15472</v>
      </c>
      <c r="E16" s="31">
        <v>0.23547000000000001</v>
      </c>
      <c r="F16" s="31">
        <v>0.14299000000000001</v>
      </c>
      <c r="G16" s="31">
        <v>0.12352</v>
      </c>
      <c r="H16" s="31">
        <v>8.1220000000000001E-2</v>
      </c>
      <c r="I16" s="31">
        <v>4.8000000000000001E-2</v>
      </c>
      <c r="J16" s="31">
        <v>9.8479999999999998E-2</v>
      </c>
      <c r="K16" s="31">
        <v>7.4590000000000004E-2</v>
      </c>
      <c r="N16" s="32">
        <f t="shared" si="0"/>
        <v>8.4990443448919525E-2</v>
      </c>
    </row>
    <row r="17" spans="1:17" x14ac:dyDescent="0.45">
      <c r="B17" s="31">
        <v>-0.13472000000000001</v>
      </c>
      <c r="C17" s="31">
        <v>-0.11803</v>
      </c>
      <c r="D17" s="31">
        <v>3.202E-2</v>
      </c>
      <c r="E17" s="31">
        <v>-4.9410000000000003E-2</v>
      </c>
      <c r="F17" s="31">
        <v>5.339E-2</v>
      </c>
      <c r="G17" s="31">
        <v>-4.0660000000000002E-2</v>
      </c>
      <c r="H17" s="31">
        <v>-6.5729999999999997E-2</v>
      </c>
      <c r="I17" s="31">
        <v>-1.5270000000000001E-2</v>
      </c>
      <c r="J17" s="31">
        <v>-1.034E-2</v>
      </c>
      <c r="K17" s="31">
        <v>-3.2539999999999999E-2</v>
      </c>
      <c r="N17" s="32">
        <f t="shared" si="0"/>
        <v>-1.8503867890687396E-2</v>
      </c>
    </row>
    <row r="18" spans="1:17" x14ac:dyDescent="0.45">
      <c r="B18" s="31">
        <v>-0.20358999999999999</v>
      </c>
      <c r="C18" s="31">
        <v>0.23601</v>
      </c>
      <c r="D18" s="31">
        <v>0.23913999999999999</v>
      </c>
      <c r="E18" s="31">
        <v>3.5479999999999998E-2</v>
      </c>
      <c r="F18" s="31">
        <v>0.23449</v>
      </c>
      <c r="G18" s="31">
        <v>0.13815</v>
      </c>
      <c r="H18" s="31">
        <v>0.1608</v>
      </c>
      <c r="I18" s="31">
        <v>-3.8800000000000002E-3</v>
      </c>
      <c r="J18" s="31">
        <v>7.4329999999999993E-2</v>
      </c>
      <c r="K18" s="31">
        <v>5.8299999999999998E-2</v>
      </c>
      <c r="N18" s="32">
        <f t="shared" si="0"/>
        <v>7.2455406809365533E-2</v>
      </c>
    </row>
    <row r="19" spans="1:17" x14ac:dyDescent="0.45">
      <c r="B19" s="31">
        <v>-2.256E-2</v>
      </c>
      <c r="C19" s="31">
        <v>-2.7560000000000001E-2</v>
      </c>
      <c r="D19" s="31">
        <v>-0.12558</v>
      </c>
      <c r="E19" s="31">
        <v>-8.3669999999999994E-2</v>
      </c>
      <c r="F19" s="31">
        <v>-4.4119999999999999E-2</v>
      </c>
      <c r="G19" s="31">
        <v>1.6549999999999999E-2</v>
      </c>
      <c r="H19" s="31">
        <v>-4.3299999999999996E-3</v>
      </c>
      <c r="I19" s="31">
        <v>2.3349999999999999E-2</v>
      </c>
      <c r="J19" s="31">
        <v>3.8920000000000003E-2</v>
      </c>
      <c r="K19" s="31">
        <v>-1.907E-2</v>
      </c>
      <c r="N19" s="32">
        <f t="shared" si="0"/>
        <v>4.4568665812981731E-3</v>
      </c>
    </row>
    <row r="20" spans="1:17" x14ac:dyDescent="0.45">
      <c r="B20" s="31">
        <v>0.12307999999999999</v>
      </c>
      <c r="C20" s="31">
        <v>-6.4780000000000004E-2</v>
      </c>
      <c r="D20" s="31">
        <v>-1.9380000000000001E-2</v>
      </c>
      <c r="E20" s="31">
        <v>-4.5220000000000003E-2</v>
      </c>
      <c r="F20" s="31">
        <v>-5.9619999999999999E-2</v>
      </c>
      <c r="G20" s="31">
        <v>-8.548E-2</v>
      </c>
      <c r="H20" s="31">
        <v>-8.0430000000000001E-2</v>
      </c>
      <c r="I20" s="31">
        <v>-4.5629999999999997E-2</v>
      </c>
      <c r="J20" s="31">
        <v>-4.4749999999999998E-2</v>
      </c>
      <c r="K20" s="31">
        <v>-4.3200000000000002E-2</v>
      </c>
      <c r="N20" s="32">
        <f t="shared" si="0"/>
        <v>-4.508502843279108E-2</v>
      </c>
    </row>
    <row r="21" spans="1:17" x14ac:dyDescent="0.45">
      <c r="B21" s="31">
        <v>-6.8489999999999995E-2</v>
      </c>
      <c r="C21" s="31">
        <v>-2.16E-3</v>
      </c>
      <c r="D21" s="31">
        <v>0.10063</v>
      </c>
      <c r="E21" s="31">
        <v>0.1694</v>
      </c>
      <c r="F21" s="31">
        <v>0.32514999999999999</v>
      </c>
      <c r="G21" s="31">
        <v>7.2700000000000001E-2</v>
      </c>
      <c r="H21" s="31">
        <v>0.15603</v>
      </c>
      <c r="I21" s="31">
        <v>0.10757</v>
      </c>
      <c r="J21" s="31">
        <v>9.5860000000000001E-2</v>
      </c>
      <c r="K21" s="31">
        <v>4.5150000000000003E-2</v>
      </c>
      <c r="N21" s="32">
        <f t="shared" si="0"/>
        <v>0.11303926539623907</v>
      </c>
    </row>
    <row r="22" spans="1:17" x14ac:dyDescent="0.45">
      <c r="B22" s="31">
        <v>-2.206E-2</v>
      </c>
      <c r="C22" s="31">
        <v>0.11931</v>
      </c>
      <c r="D22" s="31">
        <v>-1.061E-2</v>
      </c>
      <c r="E22" s="31">
        <v>7.7880000000000005E-2</v>
      </c>
      <c r="F22" s="31">
        <v>2.0580000000000001E-2</v>
      </c>
      <c r="G22" s="31">
        <v>-5.5300000000000002E-3</v>
      </c>
      <c r="H22" s="31">
        <v>-1.84E-2</v>
      </c>
      <c r="I22" s="31">
        <v>7.9140000000000002E-2</v>
      </c>
      <c r="J22" s="31">
        <v>9.6420000000000006E-2</v>
      </c>
      <c r="K22" s="31">
        <v>-8.6400000000000001E-3</v>
      </c>
      <c r="N22" s="32">
        <f t="shared" si="0"/>
        <v>5.0548932473844448E-2</v>
      </c>
    </row>
    <row r="23" spans="1:17" x14ac:dyDescent="0.45">
      <c r="B23" s="31">
        <v>-0.14285999999999999</v>
      </c>
      <c r="C23" s="31">
        <v>0.15407000000000001</v>
      </c>
      <c r="D23" s="31">
        <v>-6.3939999999999997E-2</v>
      </c>
      <c r="E23" s="31">
        <v>4.335E-2</v>
      </c>
      <c r="F23" s="31">
        <v>1.915E-2</v>
      </c>
      <c r="G23" s="31">
        <v>0.13839000000000001</v>
      </c>
      <c r="H23" s="31">
        <v>7.2919999999999999E-2</v>
      </c>
      <c r="I23" s="31">
        <v>1.333E-2</v>
      </c>
      <c r="J23" s="31">
        <v>2.4479999999999998E-2</v>
      </c>
      <c r="K23" s="31">
        <v>-2.8320000000000001E-2</v>
      </c>
      <c r="N23" s="32">
        <f t="shared" si="0"/>
        <v>1.23093293268153E-2</v>
      </c>
    </row>
    <row r="24" spans="1:17" x14ac:dyDescent="0.45">
      <c r="B24" s="31">
        <v>0.22806999999999999</v>
      </c>
      <c r="C24" s="31">
        <v>0.22753999999999999</v>
      </c>
      <c r="D24" s="31">
        <v>0.29483999999999999</v>
      </c>
      <c r="E24" s="31">
        <v>0.17175000000000001</v>
      </c>
      <c r="F24" s="31">
        <v>0.11967999999999999</v>
      </c>
      <c r="G24" s="31">
        <v>1.5270000000000001E-2</v>
      </c>
      <c r="H24" s="31">
        <v>-3.4950000000000002E-2</v>
      </c>
      <c r="I24" s="31">
        <v>7.5660000000000005E-2</v>
      </c>
      <c r="J24" s="31">
        <v>7.6990000000000003E-2</v>
      </c>
      <c r="K24" s="31">
        <v>0.10987</v>
      </c>
      <c r="N24" s="32">
        <f t="shared" si="0"/>
        <v>8.5708684841407617E-2</v>
      </c>
    </row>
    <row r="25" spans="1:17" x14ac:dyDescent="0.45">
      <c r="B25" s="31">
        <v>0.24285999999999999</v>
      </c>
      <c r="C25" s="31">
        <v>5.6090000000000001E-2</v>
      </c>
      <c r="D25" s="31">
        <v>3.3999999999999998E-3</v>
      </c>
      <c r="E25" s="31">
        <v>-4.1369999999999997E-2</v>
      </c>
      <c r="F25" s="31">
        <v>-6.5809999999999994E-2</v>
      </c>
      <c r="G25" s="31">
        <v>-0.11613</v>
      </c>
      <c r="H25" s="31">
        <v>-8.7529999999999997E-2</v>
      </c>
      <c r="I25" s="31">
        <v>5.1990000000000001E-2</v>
      </c>
      <c r="J25" s="31">
        <v>-0.1249</v>
      </c>
      <c r="K25" s="31">
        <v>1.414E-2</v>
      </c>
      <c r="N25" s="32">
        <f t="shared" si="0"/>
        <v>-3.0371356993174323E-2</v>
      </c>
    </row>
    <row r="26" spans="1:17" x14ac:dyDescent="0.45">
      <c r="B26" s="31">
        <v>-2.8700000000000002E-3</v>
      </c>
      <c r="C26" s="31">
        <v>-2.9790000000000001E-2</v>
      </c>
      <c r="D26" s="31">
        <v>2.0400000000000001E-3</v>
      </c>
      <c r="E26" s="31">
        <v>4.5620000000000001E-2</v>
      </c>
      <c r="F26" s="31">
        <v>9.5E-4</v>
      </c>
      <c r="G26" s="31">
        <v>8.8499999999999995E-2</v>
      </c>
      <c r="H26" s="31">
        <v>1.7639999999999999E-2</v>
      </c>
      <c r="I26" s="31">
        <v>4.9419999999999999E-2</v>
      </c>
      <c r="J26" s="31">
        <v>3.7560000000000003E-2</v>
      </c>
      <c r="K26" s="31">
        <v>6.6729999999999998E-2</v>
      </c>
      <c r="N26" s="32">
        <f t="shared" si="0"/>
        <v>3.6881127736097141E-2</v>
      </c>
    </row>
    <row r="27" spans="1:17" x14ac:dyDescent="0.45">
      <c r="B27" s="31">
        <v>-0.2147</v>
      </c>
      <c r="C27" s="31">
        <v>-0.26835999999999999</v>
      </c>
      <c r="D27" s="31">
        <v>-0.16588</v>
      </c>
      <c r="E27" s="31">
        <v>-7.0749999999999993E-2</v>
      </c>
      <c r="F27" s="31">
        <v>-1.7479999999999999E-2</v>
      </c>
      <c r="G27" s="31">
        <v>-0.10693999999999999</v>
      </c>
      <c r="H27" s="31">
        <v>-5.4200000000000003E-3</v>
      </c>
      <c r="I27" s="31">
        <v>-3.1859999999999999E-2</v>
      </c>
      <c r="J27" s="31">
        <v>-1.538E-2</v>
      </c>
      <c r="K27" s="31">
        <v>-4.1079999999999998E-2</v>
      </c>
      <c r="N27" s="32">
        <f t="shared" si="0"/>
        <v>-3.5907479462412635E-2</v>
      </c>
    </row>
    <row r="28" spans="1:17" x14ac:dyDescent="0.45">
      <c r="B28" s="31">
        <v>4.2200000000000001E-2</v>
      </c>
      <c r="C28" s="31">
        <v>5.1090000000000003E-2</v>
      </c>
      <c r="D28" s="31">
        <v>8.1200000000000005E-3</v>
      </c>
      <c r="E28" s="31">
        <v>0.11168</v>
      </c>
      <c r="F28" s="31">
        <v>8.8459999999999997E-2</v>
      </c>
      <c r="G28" s="31">
        <v>6.232E-2</v>
      </c>
      <c r="H28" s="31">
        <v>9.6949999999999995E-2</v>
      </c>
      <c r="I28" s="31">
        <v>-1.5740000000000001E-2</v>
      </c>
      <c r="J28" s="31">
        <v>0.12039999999999999</v>
      </c>
      <c r="K28" s="31">
        <v>-5.0630000000000001E-2</v>
      </c>
      <c r="N28" s="32">
        <f t="shared" si="0"/>
        <v>4.6362251393634459E-2</v>
      </c>
    </row>
    <row r="29" spans="1:17" ht="14.65" thickBot="1" x14ac:dyDescent="0.5">
      <c r="B29" s="91">
        <v>-0.26056000000000001</v>
      </c>
      <c r="C29" s="91">
        <v>0.10764</v>
      </c>
      <c r="D29" s="91">
        <v>-9.5009999999999997E-2</v>
      </c>
      <c r="E29" s="91">
        <v>-4.4519999999999997E-2</v>
      </c>
      <c r="F29" s="91">
        <v>-8.6569999999999994E-2</v>
      </c>
      <c r="G29" s="91">
        <v>0.11799999999999999</v>
      </c>
      <c r="H29" s="91">
        <v>4.6670000000000003E-2</v>
      </c>
      <c r="I29" s="91">
        <v>0.12936</v>
      </c>
      <c r="J29" s="91">
        <v>4.7579999999999997E-2</v>
      </c>
      <c r="K29" s="91">
        <v>5.8040000000000001E-2</v>
      </c>
      <c r="N29" s="93">
        <f t="shared" si="0"/>
        <v>4.8540594518955343E-2</v>
      </c>
    </row>
    <row r="30" spans="1:17" x14ac:dyDescent="0.45">
      <c r="A30" s="33" t="s">
        <v>41</v>
      </c>
      <c r="B30" s="84">
        <f t="shared" ref="B30:K30" si="1">AVERAGE(B6:B29)</f>
        <v>-2.7604583333333339E-2</v>
      </c>
      <c r="C30" s="84">
        <f t="shared" si="1"/>
        <v>3.1707916666666662E-2</v>
      </c>
      <c r="D30" s="84">
        <f t="shared" si="1"/>
        <v>4.4597916666666661E-2</v>
      </c>
      <c r="E30" s="84">
        <f t="shared" si="1"/>
        <v>3.9235416666666668E-2</v>
      </c>
      <c r="F30" s="84">
        <f t="shared" si="1"/>
        <v>4.9723333333333342E-2</v>
      </c>
      <c r="G30" s="84">
        <f t="shared" si="1"/>
        <v>2.2890416666666667E-2</v>
      </c>
      <c r="H30" s="84">
        <f t="shared" si="1"/>
        <v>2.0357916666666667E-2</v>
      </c>
      <c r="I30" s="84">
        <f t="shared" si="1"/>
        <v>2.3418750000000002E-2</v>
      </c>
      <c r="J30" s="84">
        <f t="shared" si="1"/>
        <v>2.9115416666666668E-2</v>
      </c>
      <c r="K30" s="84">
        <f t="shared" si="1"/>
        <v>9.5708333333333357E-3</v>
      </c>
      <c r="M30" s="65" t="s">
        <v>42</v>
      </c>
      <c r="N30" s="35">
        <f>SUMPRODUCT(B30:K30, Weights)</f>
        <v>2.499999999396902E-2</v>
      </c>
      <c r="O30" s="36" t="s">
        <v>43</v>
      </c>
      <c r="P30" s="60">
        <v>2.5000000000000001E-2</v>
      </c>
      <c r="Q30" s="25" t="s">
        <v>44</v>
      </c>
    </row>
    <row r="31" spans="1:17" x14ac:dyDescent="0.45">
      <c r="A31" s="33" t="s">
        <v>45</v>
      </c>
      <c r="B31" s="88">
        <f t="shared" ref="B31:K31" si="2">_xlfn.VAR.S(B6:B29)</f>
        <v>1.7648862443297098E-2</v>
      </c>
      <c r="C31" s="88">
        <f t="shared" si="2"/>
        <v>1.7008497008514489E-2</v>
      </c>
      <c r="D31" s="88">
        <f t="shared" si="2"/>
        <v>1.34985084432971E-2</v>
      </c>
      <c r="E31" s="88">
        <f t="shared" si="2"/>
        <v>9.0548349041666663E-3</v>
      </c>
      <c r="F31" s="88">
        <f t="shared" si="2"/>
        <v>8.5307128666666666E-3</v>
      </c>
      <c r="G31" s="88">
        <f t="shared" si="2"/>
        <v>5.7090417693840571E-3</v>
      </c>
      <c r="H31" s="88">
        <f t="shared" si="2"/>
        <v>4.7185772432971011E-3</v>
      </c>
      <c r="I31" s="88">
        <f t="shared" si="2"/>
        <v>3.1991521592391308E-3</v>
      </c>
      <c r="J31" s="88">
        <f t="shared" si="2"/>
        <v>3.1237204867753609E-3</v>
      </c>
      <c r="K31" s="88">
        <f t="shared" si="2"/>
        <v>2.71999199057971E-3</v>
      </c>
      <c r="M31" s="66" t="s">
        <v>46</v>
      </c>
      <c r="N31" s="94">
        <f>_xlfn.VAR.S(N6:N29)</f>
        <v>1.6919462465144451E-3</v>
      </c>
    </row>
    <row r="32" spans="1:17" x14ac:dyDescent="0.45">
      <c r="M32" s="33"/>
    </row>
    <row r="33" spans="1:16" x14ac:dyDescent="0.45">
      <c r="A33" s="37" t="s">
        <v>47</v>
      </c>
      <c r="B33" s="71">
        <v>2.2847008758325269E-2</v>
      </c>
      <c r="C33" s="71">
        <v>0</v>
      </c>
      <c r="D33" s="71">
        <v>5.5936238919401041E-2</v>
      </c>
      <c r="E33" s="71">
        <v>1.3507339366283282E-2</v>
      </c>
      <c r="F33" s="71">
        <v>6.2768814607210718E-2</v>
      </c>
      <c r="G33" s="71">
        <v>0</v>
      </c>
      <c r="H33" s="71">
        <v>0.12797309549614494</v>
      </c>
      <c r="I33" s="71">
        <v>0.3</v>
      </c>
      <c r="J33" s="71">
        <v>0.3</v>
      </c>
      <c r="K33" s="71">
        <v>0.11696850177610178</v>
      </c>
      <c r="M33" s="66" t="s">
        <v>48</v>
      </c>
      <c r="N33" s="38">
        <f>SUM(B33:K33)</f>
        <v>1.0000009989234671</v>
      </c>
      <c r="O33" s="39" t="s">
        <v>49</v>
      </c>
      <c r="P33" s="83">
        <v>1</v>
      </c>
    </row>
    <row r="36" spans="1:16" x14ac:dyDescent="0.45">
      <c r="A36" s="80" t="s">
        <v>88</v>
      </c>
      <c r="B36" s="80"/>
      <c r="C36" s="80"/>
      <c r="D36" s="80"/>
      <c r="E36" s="80"/>
      <c r="F36" s="80"/>
      <c r="G36" s="80"/>
      <c r="H36" s="80"/>
      <c r="I36" s="80"/>
      <c r="J36" s="80"/>
      <c r="K36" s="80"/>
    </row>
    <row r="37" spans="1:16" x14ac:dyDescent="0.45">
      <c r="A37" s="80" t="s">
        <v>86</v>
      </c>
      <c r="B37" s="80"/>
      <c r="C37" s="80"/>
      <c r="D37" s="80"/>
      <c r="E37" s="80"/>
      <c r="F37" s="80"/>
      <c r="G37" s="80"/>
      <c r="H37" s="80"/>
      <c r="I37" s="80"/>
      <c r="J37" s="80"/>
      <c r="K37" s="80"/>
    </row>
    <row r="38" spans="1:16" x14ac:dyDescent="0.45">
      <c r="A38" s="81" t="s">
        <v>87</v>
      </c>
      <c r="B38" s="71">
        <v>2.2847008758325269E-2</v>
      </c>
      <c r="C38" s="71">
        <v>0</v>
      </c>
      <c r="D38" s="71">
        <v>5.5936238919401041E-2</v>
      </c>
      <c r="E38" s="71">
        <v>1.3507339366283282E-2</v>
      </c>
      <c r="F38" s="71">
        <v>6.2768814607210718E-2</v>
      </c>
      <c r="G38" s="71">
        <v>0</v>
      </c>
      <c r="H38" s="71">
        <v>0.12797309549614494</v>
      </c>
      <c r="I38" s="71">
        <v>0.3</v>
      </c>
      <c r="J38" s="71">
        <v>0.3</v>
      </c>
      <c r="K38" s="71">
        <v>0.11696850177610178</v>
      </c>
    </row>
    <row r="39" spans="1:16" x14ac:dyDescent="0.45">
      <c r="A39" s="80"/>
      <c r="B39" s="80"/>
      <c r="C39" s="80"/>
      <c r="D39" s="80"/>
      <c r="E39" s="80"/>
      <c r="F39" s="80"/>
      <c r="G39" s="80"/>
      <c r="H39" s="80"/>
      <c r="I39" s="80"/>
      <c r="J39" s="80"/>
      <c r="K39" s="80"/>
    </row>
    <row r="40" spans="1:16" x14ac:dyDescent="0.45">
      <c r="A40" s="80" t="s">
        <v>89</v>
      </c>
      <c r="B40" s="80"/>
      <c r="C40" s="80"/>
      <c r="D40" s="80"/>
      <c r="E40" s="80"/>
      <c r="F40" s="80"/>
      <c r="G40" s="80"/>
      <c r="H40" s="80"/>
      <c r="I40" s="80"/>
      <c r="J40" s="80"/>
      <c r="K40" s="80"/>
    </row>
  </sheetData>
  <scenarios current="11" sqref="N3:N4">
    <scenario name="1.57" count="10" user="Author" comment="Created by Author on 2/14/2013">
      <inputCells r="B33" val="0" numFmtId="9"/>
      <inputCells r="C33" val="0" numFmtId="9"/>
      <inputCells r="D33" val="0.173476874206474" numFmtId="9"/>
      <inputCells r="E33" val="0" numFmtId="9"/>
      <inputCells r="F33" val="0.121209948445622" numFmtId="9"/>
      <inputCells r="G33" val="0.269633796617057" numFmtId="9"/>
      <inputCells r="H33" val="0.204637075565967" numFmtId="9"/>
      <inputCells r="I33" val="0" numFmtId="9"/>
      <inputCells r="J33" val="0.231042305164879" numFmtId="9"/>
      <inputCells r="K33" val="0" numFmtId="9"/>
    </scenario>
    <scenario name="1.75" count="10" user="Author" comment="Created by Author on 2/14/2013">
      <inputCells r="B33" val="0" numFmtId="9"/>
      <inputCells r="C33" val="0" numFmtId="9"/>
      <inputCells r="D33" val="0.138897165333517" numFmtId="9"/>
      <inputCells r="E33" val="0" numFmtId="9"/>
      <inputCells r="F33" val="0.10306671332801" numFmtId="9"/>
      <inputCells r="G33" val="0.315105979841676" numFmtId="9"/>
      <inputCells r="H33" val="0.173665154843627" numFmtId="9"/>
      <inputCells r="I33" val="0" numFmtId="9"/>
      <inputCells r="J33" val="0.269264986200855" numFmtId="9"/>
      <inputCells r="K33" val="0" numFmtId="9"/>
    </scenario>
    <scenario name="2.00" count="10" user="Author" comment="Created by Author on 2/14/2013">
      <inputCells r="B33" val="0" numFmtId="9"/>
      <inputCells r="C33" val="0" numFmtId="9"/>
      <inputCells r="D33" val="0.0895588807734447" numFmtId="9"/>
      <inputCells r="E33" val="0" numFmtId="9"/>
      <inputCells r="F33" val="0.0776126614237742" numFmtId="9"/>
      <inputCells r="G33" val="0.377266212762958" numFmtId="9"/>
      <inputCells r="H33" val="0.130756168938032" numFmtId="9"/>
      <inputCells r="I33" val="0" numFmtId="9"/>
      <inputCells r="J33" val="0.323268089135553" numFmtId="9"/>
      <inputCells r="K33" val="0.00153798454714589" numFmtId="9"/>
    </scenario>
    <scenario name="2.25" count="10" user="Author" comment="Created by Author on 2/14/2013">
      <inputCells r="B33" val="0" numFmtId="9"/>
      <inputCells r="C33" val="0.0230435522942343" numFmtId="9"/>
      <inputCells r="D33" val="0.0500544179549053" numFmtId="9"/>
      <inputCells r="E33" val="0" numFmtId="9"/>
      <inputCells r="F33" val="0.0584160505098979" numFmtId="9"/>
      <inputCells r="G33" val="0.416936529049212" numFmtId="9"/>
      <inputCells r="H33" val="0.0849382700864807" numFmtId="9"/>
      <inputCells r="I33" val="0" numFmtId="9"/>
      <inputCells r="J33" val="0.365021723101005" numFmtId="9"/>
      <inputCells r="K33" val="0.00158945511660648" numFmtId="9"/>
    </scenario>
    <scenario name="2.5" count="10" user="Author" comment="Created by Author on 2/14/2013">
      <inputCells r="B33" val="0" numFmtId="9"/>
      <inputCells r="C33" val="0.0243492949341577" numFmtId="9"/>
      <inputCells r="D33" val="0" numFmtId="9"/>
      <inputCells r="E33" val="0" numFmtId="9"/>
      <inputCells r="F33" val="0.0395644794751544" numFmtId="9"/>
      <inputCells r="G33" val="0.430746291531654" numFmtId="9"/>
      <inputCells r="H33" val="0.0617733636991321" numFmtId="9"/>
      <inputCells r="I33" val="0" numFmtId="9"/>
      <inputCells r="J33" val="0.4107643542988" numFmtId="9"/>
      <inputCells r="K33" val="0.0328022143085748" numFmtId="9"/>
    </scenario>
    <scenario name="2.75" count="10" user="Author" comment="Created by Author on 2/14/2013">
      <inputCells r="B33" val="0" numFmtId="9"/>
      <inputCells r="C33" val="0.00829339977341624" numFmtId="9"/>
      <inputCells r="D33" val="0" numFmtId="9"/>
      <inputCells r="E33" val="0" numFmtId="9"/>
      <inputCells r="F33" val="0.00431973709771405" numFmtId="9"/>
      <inputCells r="G33" val="0.430420121196957" numFmtId="9"/>
      <inputCells r="H33" val="0.0364177481467529" numFmtId="9"/>
      <inputCells r="I33" val="0" numFmtId="9"/>
      <inputCells r="J33" val="0.438250607716355" numFmtId="9"/>
      <inputCells r="K33" val="0.0822983849073542" numFmtId="9"/>
    </scenario>
    <scenario name="3.00" count="10" user="Author" comment="Created by Author on 2/14/2013">
      <inputCells r="B33" val="0" numFmtId="9"/>
      <inputCells r="C33" val="0.0992537578401733" numFmtId="9"/>
      <inputCells r="D33" val="0" numFmtId="9"/>
      <inputCells r="E33" val="0" numFmtId="9"/>
      <inputCells r="F33" val="0" numFmtId="9"/>
      <inputCells r="G33" val="0.410281254690753" numFmtId="9"/>
      <inputCells r="H33" val="0" numFmtId="9"/>
      <inputCells r="I33" val="0" numFmtId="9"/>
      <inputCells r="J33" val="0.413352165082677" numFmtId="9"/>
      <inputCells r="K33" val="0.0771128239578431" numFmtId="9"/>
    </scenario>
    <scenario name="3.5" count="10" user="Author" comment="Created by Author on 2/14/2013">
      <inputCells r="B33" val="0" numFmtId="9"/>
      <inputCells r="C33" val="0.324043513687322" numFmtId="9"/>
      <inputCells r="D33" val="0" numFmtId="9"/>
      <inputCells r="E33" val="0.0213344839721594" numFmtId="9"/>
      <inputCells r="F33" val="0" numFmtId="9"/>
      <inputCells r="G33" val="0.275615232347175" numFmtId="9"/>
      <inputCells r="H33" val="0" numFmtId="9"/>
      <inputCells r="I33" val="0" numFmtId="9"/>
      <inputCells r="J33" val="0.324713209925899" numFmtId="9"/>
      <inputCells r="K33" val="0.0542935541726891" numFmtId="9"/>
    </scenario>
    <scenario name="4.00" count="10" user="Author" comment="Created by Author on 2/14/2013">
      <inputCells r="B33" val="0" numFmtId="9"/>
      <inputCells r="C33" val="0.542457665371089" numFmtId="9"/>
      <inputCells r="D33" val="0" numFmtId="9"/>
      <inputCells r="E33" val="0.0496417464344478" numFmtId="9"/>
      <inputCells r="F33" val="0" numFmtId="9"/>
      <inputCells r="G33" val="0.141254072404711" numFmtId="9"/>
      <inputCells r="H33" val="0" numFmtId="9"/>
      <inputCells r="I33" val="0" numFmtId="9"/>
      <inputCells r="J33" val="0.232543092745329" numFmtId="9"/>
      <inputCells r="K33" val="0.0341034370229563" numFmtId="9"/>
    </scenario>
    <scenario name="4.50" count="10" user="Author" comment="Created by Author on 2/14/2013">
      <inputCells r="B33" val="0" numFmtId="9"/>
      <inputCells r="C33" val="0.760871977492717" numFmtId="9"/>
      <inputCells r="D33" val="0" numFmtId="9"/>
      <inputCells r="E33" val="0.0779487658335835" numFmtId="9"/>
      <inputCells r="F33" val="0" numFmtId="9"/>
      <inputCells r="G33" val="0.00689321674666195" numFmtId="9"/>
      <inputCells r="H33" val="0" numFmtId="9"/>
      <inputCells r="I33" val="0" numFmtId="9"/>
      <inputCells r="J33" val="0.140372795907585" numFmtId="9"/>
      <inputCells r="K33" val="0.0139132650657102" numFmtId="9"/>
    </scenario>
    <scenario name="4.75" count="10" user="Author" comment="Created by Author on 2/14/2013">
      <inputCells r="B33" val="0" numFmtId="9"/>
      <inputCells r="C33" val="0.864657369632009" numFmtId="9"/>
      <inputCells r="D33" val="0" numFmtId="9"/>
      <inputCells r="E33" val="0.0814708448157898" numFmtId="9"/>
      <inputCells r="F33" val="0" numFmtId="9"/>
      <inputCells r="G33" val="0" numFmtId="9"/>
      <inputCells r="H33" val="0" numFmtId="9"/>
      <inputCells r="I33" val="0" numFmtId="9"/>
      <inputCells r="J33" val="0.0515959711285686" numFmtId="9"/>
      <inputCells r="K33" val="0.00227584037656196" numFmtId="9"/>
    </scenario>
    <scenario name="4.90" count="10" user="Author" comment="Created by Author on 2/14/2013">
      <inputCells r="B33" val="0" numFmtId="9"/>
      <inputCells r="C33" val="0.931031636634359" numFmtId="9"/>
      <inputCells r="D33" val="0" numFmtId="9"/>
      <inputCells r="E33" val="0.068968390480599" numFmtId="9"/>
      <inputCells r="F33" val="0" numFmtId="9"/>
      <inputCells r="G33" val="0" numFmtId="9"/>
      <inputCells r="H33" val="0" numFmtId="9"/>
      <inputCells r="I33" val="0" numFmtId="9"/>
      <inputCells r="J33" val="0" numFmtId="9"/>
      <inputCells r="K33" val="0" numFmtId="9"/>
    </scenario>
  </scenario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56"/>
  <sheetViews>
    <sheetView zoomScaleNormal="100" workbookViewId="0">
      <selection activeCell="B23" sqref="B23"/>
    </sheetView>
  </sheetViews>
  <sheetFormatPr defaultColWidth="9.19921875" defaultRowHeight="14.25" x14ac:dyDescent="0.45"/>
  <cols>
    <col min="1" max="1" width="16" style="25" customWidth="1"/>
    <col min="2" max="12" width="9.19921875" style="25"/>
    <col min="13" max="13" width="3.59765625" style="25" customWidth="1"/>
    <col min="14" max="16384" width="9.19921875" style="25"/>
  </cols>
  <sheetData>
    <row r="1" spans="1:16" x14ac:dyDescent="0.45">
      <c r="A1" s="22" t="s">
        <v>78</v>
      </c>
      <c r="B1" s="23"/>
      <c r="C1" s="23"/>
      <c r="D1" s="23"/>
      <c r="E1" s="23"/>
      <c r="F1" s="23"/>
      <c r="G1" s="23"/>
      <c r="H1" s="24"/>
      <c r="I1" s="24"/>
      <c r="J1" s="24"/>
      <c r="K1" s="24"/>
    </row>
    <row r="2" spans="1:16" x14ac:dyDescent="0.4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</row>
    <row r="3" spans="1:16" x14ac:dyDescent="0.45">
      <c r="A3" s="41" t="s">
        <v>50</v>
      </c>
    </row>
    <row r="4" spans="1:16" x14ac:dyDescent="0.45">
      <c r="B4" s="30" t="s">
        <v>30</v>
      </c>
      <c r="C4" s="30" t="s">
        <v>31</v>
      </c>
      <c r="D4" s="30" t="s">
        <v>32</v>
      </c>
      <c r="E4" s="30" t="s">
        <v>33</v>
      </c>
      <c r="F4" s="30" t="s">
        <v>34</v>
      </c>
      <c r="G4" s="30" t="s">
        <v>35</v>
      </c>
      <c r="H4" s="30" t="s">
        <v>36</v>
      </c>
      <c r="I4" s="30" t="s">
        <v>37</v>
      </c>
      <c r="J4" s="30" t="s">
        <v>38</v>
      </c>
      <c r="K4" s="30" t="s">
        <v>39</v>
      </c>
      <c r="L4" s="42"/>
      <c r="M4" s="42"/>
      <c r="P4" s="43"/>
    </row>
    <row r="5" spans="1:16" x14ac:dyDescent="0.45">
      <c r="A5" s="33" t="s">
        <v>51</v>
      </c>
      <c r="B5" s="85">
        <v>-2.7604583333333339E-2</v>
      </c>
      <c r="C5" s="85">
        <v>3.1707916666666662E-2</v>
      </c>
      <c r="D5" s="85">
        <v>4.4597916666666661E-2</v>
      </c>
      <c r="E5" s="85">
        <v>3.9235416666666668E-2</v>
      </c>
      <c r="F5" s="85">
        <v>4.9723333333333342E-2</v>
      </c>
      <c r="G5" s="85">
        <v>2.2890416666666667E-2</v>
      </c>
      <c r="H5" s="85">
        <v>2.0357916666666667E-2</v>
      </c>
      <c r="I5" s="85">
        <v>2.3418750000000002E-2</v>
      </c>
      <c r="J5" s="85">
        <v>2.9115416666666668E-2</v>
      </c>
      <c r="K5" s="85">
        <v>9.5708333333333357E-3</v>
      </c>
    </row>
    <row r="7" spans="1:16" ht="14.65" thickBot="1" x14ac:dyDescent="0.5">
      <c r="A7" s="41" t="s">
        <v>76</v>
      </c>
    </row>
    <row r="8" spans="1:16" x14ac:dyDescent="0.45">
      <c r="A8" s="44"/>
      <c r="B8" s="44" t="s">
        <v>30</v>
      </c>
      <c r="C8" s="44" t="s">
        <v>31</v>
      </c>
      <c r="D8" s="44" t="s">
        <v>32</v>
      </c>
      <c r="E8" s="44" t="s">
        <v>33</v>
      </c>
      <c r="F8" s="44" t="s">
        <v>34</v>
      </c>
      <c r="G8" s="44" t="s">
        <v>35</v>
      </c>
      <c r="H8" s="44" t="s">
        <v>36</v>
      </c>
      <c r="I8" s="44" t="s">
        <v>37</v>
      </c>
      <c r="J8" s="44" t="s">
        <v>38</v>
      </c>
      <c r="K8" s="44" t="s">
        <v>39</v>
      </c>
    </row>
    <row r="9" spans="1:16" x14ac:dyDescent="0.45">
      <c r="A9" s="45" t="s">
        <v>30</v>
      </c>
      <c r="B9" s="86">
        <f>_xlfn.COVARIANCE.S(B$33:B$56,APPLE)</f>
        <v>1.7648862443297102E-2</v>
      </c>
      <c r="C9" s="86">
        <f>_xlfn.COVARIANCE.S(C$33:C56,APPLE)</f>
        <v>3.1527213552536228E-3</v>
      </c>
      <c r="D9" s="86">
        <f>_xlfn.COVARIANCE.S(D$33:D56,APPLE)</f>
        <v>5.6991282030797105E-3</v>
      </c>
      <c r="E9" s="86">
        <f>_xlfn.COVARIANCE.S(E$33:E56,APPLE)</f>
        <v>3.340035038949276E-3</v>
      </c>
      <c r="F9" s="86">
        <f>_xlfn.COVARIANCE.S(F$33:F56,APPLE)</f>
        <v>-8.3470118840579723E-4</v>
      </c>
      <c r="G9" s="86">
        <f>_xlfn.COVARIANCE.S(G$33:G56,APPLE)</f>
        <v>-2.9065501414855068E-3</v>
      </c>
      <c r="H9" s="86">
        <f>_xlfn.COVARIANCE.S(H$33:H56,APPLE)</f>
        <v>-3.9478325447463783E-3</v>
      </c>
      <c r="I9" s="86">
        <f>_xlfn.COVARIANCE.S(I$33:I56,APPLE)</f>
        <v>1.0554611418478257E-3</v>
      </c>
      <c r="J9" s="86">
        <f>_xlfn.COVARIANCE.S(J$33:J56,APPLE)</f>
        <v>-1.8382081001811592E-3</v>
      </c>
      <c r="K9" s="86">
        <f>_xlfn.COVARIANCE.S(K$33:K56,APPLE)</f>
        <v>1.3748154300724635E-3</v>
      </c>
    </row>
    <row r="10" spans="1:16" x14ac:dyDescent="0.45">
      <c r="A10" s="45" t="s">
        <v>31</v>
      </c>
      <c r="B10" s="86">
        <f t="shared" ref="B10:K10" si="0">_xlfn.COVARIANCE.S(B$33:B$56,SUN)</f>
        <v>3.1527213552536228E-3</v>
      </c>
      <c r="C10" s="86">
        <f t="shared" si="0"/>
        <v>1.7008497008514492E-2</v>
      </c>
      <c r="D10" s="86">
        <f t="shared" si="0"/>
        <v>9.1251559041666645E-3</v>
      </c>
      <c r="E10" s="86">
        <f t="shared" si="0"/>
        <v>3.7436596074275352E-3</v>
      </c>
      <c r="F10" s="86">
        <f t="shared" si="0"/>
        <v>3.5675158072463768E-3</v>
      </c>
      <c r="G10" s="86">
        <f t="shared" si="0"/>
        <v>4.1410981182971023E-3</v>
      </c>
      <c r="H10" s="86">
        <f t="shared" si="0"/>
        <v>2.3860336259057965E-3</v>
      </c>
      <c r="I10" s="86">
        <f t="shared" si="0"/>
        <v>1.6042752233695651E-3</v>
      </c>
      <c r="J10" s="86">
        <f t="shared" si="0"/>
        <v>1.8805594161231882E-3</v>
      </c>
      <c r="K10" s="86">
        <f t="shared" si="0"/>
        <v>1.7891672800724634E-3</v>
      </c>
    </row>
    <row r="11" spans="1:16" x14ac:dyDescent="0.45">
      <c r="A11" s="45" t="s">
        <v>32</v>
      </c>
      <c r="B11" s="86">
        <f t="shared" ref="B11:K11" si="1">_xlfn.COVARIANCE.S(B$33:B$56,INTEL)</f>
        <v>5.6991282030797105E-3</v>
      </c>
      <c r="C11" s="86">
        <f t="shared" si="1"/>
        <v>9.1251559041666645E-3</v>
      </c>
      <c r="D11" s="86">
        <f t="shared" si="1"/>
        <v>1.3498508443297098E-2</v>
      </c>
      <c r="E11" s="86">
        <f t="shared" si="1"/>
        <v>5.3819410204710141E-3</v>
      </c>
      <c r="F11" s="86">
        <f t="shared" si="1"/>
        <v>6.9631869072463767E-3</v>
      </c>
      <c r="G11" s="86">
        <f t="shared" si="1"/>
        <v>2.5073254791666668E-3</v>
      </c>
      <c r="H11" s="86">
        <f t="shared" si="1"/>
        <v>1.3872383911231884E-3</v>
      </c>
      <c r="I11" s="86">
        <f t="shared" si="1"/>
        <v>2.5632913641304331E-4</v>
      </c>
      <c r="J11" s="86">
        <f t="shared" si="1"/>
        <v>2.0352766465579707E-3</v>
      </c>
      <c r="K11" s="86">
        <f t="shared" si="1"/>
        <v>3.13632280615942E-3</v>
      </c>
    </row>
    <row r="12" spans="1:16" x14ac:dyDescent="0.45">
      <c r="A12" s="45" t="s">
        <v>33</v>
      </c>
      <c r="B12" s="86">
        <f t="shared" ref="B12:K12" si="2">_xlfn.COVARIANCE.S(B$33:B$56,IBM)</f>
        <v>3.340035038949276E-3</v>
      </c>
      <c r="C12" s="86">
        <f t="shared" si="2"/>
        <v>3.7436596074275352E-3</v>
      </c>
      <c r="D12" s="86">
        <f t="shared" si="2"/>
        <v>5.3819410204710141E-3</v>
      </c>
      <c r="E12" s="86">
        <f t="shared" si="2"/>
        <v>9.0548349041666681E-3</v>
      </c>
      <c r="F12" s="86">
        <f t="shared" si="2"/>
        <v>4.9639478028985504E-3</v>
      </c>
      <c r="G12" s="86">
        <f t="shared" si="2"/>
        <v>3.3098597498188412E-3</v>
      </c>
      <c r="H12" s="86">
        <f t="shared" si="2"/>
        <v>2.9939651117753623E-3</v>
      </c>
      <c r="I12" s="86">
        <f t="shared" si="2"/>
        <v>1.2272536635869568E-3</v>
      </c>
      <c r="J12" s="86">
        <f t="shared" si="2"/>
        <v>2.4387111606884058E-3</v>
      </c>
      <c r="K12" s="86">
        <f t="shared" si="2"/>
        <v>1.2625133344202897E-3</v>
      </c>
    </row>
    <row r="13" spans="1:16" x14ac:dyDescent="0.45">
      <c r="A13" s="45" t="s">
        <v>34</v>
      </c>
      <c r="B13" s="86">
        <f t="shared" ref="B13:K13" si="3">_xlfn.COVARIANCE.S(B$33:B$56,MSFT)</f>
        <v>-8.3470118840579723E-4</v>
      </c>
      <c r="C13" s="86">
        <f t="shared" si="3"/>
        <v>3.5675158072463768E-3</v>
      </c>
      <c r="D13" s="86">
        <f t="shared" si="3"/>
        <v>6.9631869072463767E-3</v>
      </c>
      <c r="E13" s="86">
        <f t="shared" si="3"/>
        <v>4.9639478028985504E-3</v>
      </c>
      <c r="F13" s="86">
        <f t="shared" si="3"/>
        <v>8.5307128666666666E-3</v>
      </c>
      <c r="G13" s="86">
        <f t="shared" si="3"/>
        <v>2.7912081028985511E-3</v>
      </c>
      <c r="H13" s="86">
        <f t="shared" si="3"/>
        <v>4.1397328768115948E-3</v>
      </c>
      <c r="I13" s="86">
        <f t="shared" si="3"/>
        <v>8.2917631304347823E-4</v>
      </c>
      <c r="J13" s="86">
        <f t="shared" si="3"/>
        <v>2.8613392898550723E-3</v>
      </c>
      <c r="K13" s="86">
        <f t="shared" si="3"/>
        <v>1.6575317101449273E-3</v>
      </c>
    </row>
    <row r="14" spans="1:16" x14ac:dyDescent="0.45">
      <c r="A14" s="45" t="s">
        <v>35</v>
      </c>
      <c r="B14" s="86">
        <f t="shared" ref="B14:K14" si="4">_xlfn.COVARIANCE.S(B$33:B$56,MERCK)</f>
        <v>-2.9065501414855068E-3</v>
      </c>
      <c r="C14" s="86">
        <f t="shared" si="4"/>
        <v>4.1410981182971023E-3</v>
      </c>
      <c r="D14" s="86">
        <f t="shared" si="4"/>
        <v>2.5073254791666668E-3</v>
      </c>
      <c r="E14" s="86">
        <f t="shared" si="4"/>
        <v>3.3098597498188412E-3</v>
      </c>
      <c r="F14" s="86">
        <f t="shared" si="4"/>
        <v>2.7912081028985511E-3</v>
      </c>
      <c r="G14" s="86">
        <f t="shared" si="4"/>
        <v>5.709041769384058E-3</v>
      </c>
      <c r="H14" s="86">
        <f t="shared" si="4"/>
        <v>3.9763755313405799E-3</v>
      </c>
      <c r="I14" s="86">
        <f t="shared" si="4"/>
        <v>5.1551124836956511E-4</v>
      </c>
      <c r="J14" s="86">
        <f t="shared" si="4"/>
        <v>2.8534069193840573E-3</v>
      </c>
      <c r="K14" s="86">
        <f t="shared" si="4"/>
        <v>1.4663883083333334E-3</v>
      </c>
    </row>
    <row r="15" spans="1:16" x14ac:dyDescent="0.45">
      <c r="A15" s="45" t="s">
        <v>36</v>
      </c>
      <c r="B15" s="86">
        <f t="shared" ref="B15:K15" si="5">_xlfn.COVARIANCE.S(B$33:B$56,JJ)</f>
        <v>-3.9478325447463783E-3</v>
      </c>
      <c r="C15" s="86">
        <f t="shared" si="5"/>
        <v>2.3860336259057965E-3</v>
      </c>
      <c r="D15" s="86">
        <f t="shared" si="5"/>
        <v>1.3872383911231884E-3</v>
      </c>
      <c r="E15" s="86">
        <f t="shared" si="5"/>
        <v>2.9939651117753623E-3</v>
      </c>
      <c r="F15" s="86">
        <f t="shared" si="5"/>
        <v>4.1397328768115948E-3</v>
      </c>
      <c r="G15" s="86">
        <f t="shared" si="5"/>
        <v>3.9763755313405799E-3</v>
      </c>
      <c r="H15" s="86">
        <f t="shared" si="5"/>
        <v>4.7185772432971011E-3</v>
      </c>
      <c r="I15" s="86">
        <f t="shared" si="5"/>
        <v>3.6335729293478263E-4</v>
      </c>
      <c r="J15" s="86">
        <f t="shared" si="5"/>
        <v>2.4217628204710141E-3</v>
      </c>
      <c r="K15" s="86">
        <f t="shared" si="5"/>
        <v>5.4205752355072478E-4</v>
      </c>
    </row>
    <row r="16" spans="1:16" x14ac:dyDescent="0.45">
      <c r="A16" s="45" t="s">
        <v>37</v>
      </c>
      <c r="B16" s="86">
        <f t="shared" ref="B16:K16" si="6">_xlfn.COVARIANCE.S(B$33:B$56,FORD)</f>
        <v>1.0554611418478257E-3</v>
      </c>
      <c r="C16" s="86">
        <f t="shared" si="6"/>
        <v>1.6042752233695651E-3</v>
      </c>
      <c r="D16" s="86">
        <f t="shared" si="6"/>
        <v>2.5632913641304331E-4</v>
      </c>
      <c r="E16" s="86">
        <f t="shared" si="6"/>
        <v>1.2272536635869568E-3</v>
      </c>
      <c r="F16" s="86">
        <f t="shared" si="6"/>
        <v>8.2917631304347823E-4</v>
      </c>
      <c r="G16" s="86">
        <f t="shared" si="6"/>
        <v>5.1551124836956511E-4</v>
      </c>
      <c r="H16" s="86">
        <f t="shared" si="6"/>
        <v>3.6335729293478263E-4</v>
      </c>
      <c r="I16" s="86">
        <f t="shared" si="6"/>
        <v>3.1991521592391299E-3</v>
      </c>
      <c r="J16" s="86">
        <f t="shared" si="6"/>
        <v>3.4603303315217397E-4</v>
      </c>
      <c r="K16" s="86">
        <f t="shared" si="6"/>
        <v>1.6332202010869567E-3</v>
      </c>
    </row>
    <row r="17" spans="1:14" x14ac:dyDescent="0.45">
      <c r="A17" s="45" t="s">
        <v>38</v>
      </c>
      <c r="B17" s="86">
        <f t="shared" ref="B17:K17" si="7">_xlfn.COVARIANCE.S(B$33:B$56,PG)</f>
        <v>-1.8382081001811592E-3</v>
      </c>
      <c r="C17" s="86">
        <f t="shared" si="7"/>
        <v>1.8805594161231882E-3</v>
      </c>
      <c r="D17" s="86">
        <f t="shared" si="7"/>
        <v>2.0352766465579707E-3</v>
      </c>
      <c r="E17" s="86">
        <f t="shared" si="7"/>
        <v>2.4387111606884058E-3</v>
      </c>
      <c r="F17" s="86">
        <f t="shared" si="7"/>
        <v>2.8613392898550723E-3</v>
      </c>
      <c r="G17" s="86">
        <f t="shared" si="7"/>
        <v>2.8534069193840573E-3</v>
      </c>
      <c r="H17" s="86">
        <f t="shared" si="7"/>
        <v>2.4217628204710141E-3</v>
      </c>
      <c r="I17" s="86">
        <f t="shared" si="7"/>
        <v>3.4603303315217397E-4</v>
      </c>
      <c r="J17" s="86">
        <f t="shared" si="7"/>
        <v>3.1237204867753622E-3</v>
      </c>
      <c r="K17" s="86">
        <f t="shared" si="7"/>
        <v>7.0944850398550741E-4</v>
      </c>
    </row>
    <row r="18" spans="1:14" ht="14.65" thickBot="1" x14ac:dyDescent="0.5">
      <c r="A18" s="46" t="s">
        <v>39</v>
      </c>
      <c r="B18" s="87">
        <f t="shared" ref="B18:K18" si="8">_xlfn.COVARIANCE.S(B$33:B$56,GM)</f>
        <v>1.3748154300724635E-3</v>
      </c>
      <c r="C18" s="87">
        <f t="shared" si="8"/>
        <v>1.7891672800724634E-3</v>
      </c>
      <c r="D18" s="87">
        <f t="shared" si="8"/>
        <v>3.13632280615942E-3</v>
      </c>
      <c r="E18" s="87">
        <f t="shared" si="8"/>
        <v>1.2625133344202897E-3</v>
      </c>
      <c r="F18" s="87">
        <f t="shared" si="8"/>
        <v>1.6575317101449273E-3</v>
      </c>
      <c r="G18" s="87">
        <f t="shared" si="8"/>
        <v>1.4663883083333334E-3</v>
      </c>
      <c r="H18" s="87">
        <f t="shared" si="8"/>
        <v>5.4205752355072478E-4</v>
      </c>
      <c r="I18" s="87">
        <f t="shared" si="8"/>
        <v>1.6332202010869567E-3</v>
      </c>
      <c r="J18" s="87">
        <f t="shared" si="8"/>
        <v>7.0944850398550741E-4</v>
      </c>
      <c r="K18" s="87">
        <f t="shared" si="8"/>
        <v>2.71999199057971E-3</v>
      </c>
    </row>
    <row r="19" spans="1:14" x14ac:dyDescent="0.45">
      <c r="L19" s="47" t="s">
        <v>52</v>
      </c>
    </row>
    <row r="20" spans="1:14" x14ac:dyDescent="0.45">
      <c r="A20" s="37" t="s">
        <v>53</v>
      </c>
      <c r="B20" s="71">
        <v>3.4907660763026892E-2</v>
      </c>
      <c r="C20" s="71">
        <v>0</v>
      </c>
      <c r="D20" s="71">
        <v>5.9256174421986753E-2</v>
      </c>
      <c r="E20" s="71">
        <v>0</v>
      </c>
      <c r="F20" s="71">
        <v>0</v>
      </c>
      <c r="G20" s="71">
        <v>0</v>
      </c>
      <c r="H20" s="71">
        <v>7.9929127422418936E-2</v>
      </c>
      <c r="I20" s="71">
        <v>0.41303253830185666</v>
      </c>
      <c r="J20" s="71">
        <v>0.41287449963961953</v>
      </c>
      <c r="K20" s="71">
        <v>0</v>
      </c>
      <c r="L20" s="38">
        <f>SUM(Weights_vector)</f>
        <v>1.0000000005489089</v>
      </c>
      <c r="M20" s="39" t="s">
        <v>49</v>
      </c>
      <c r="N20" s="83">
        <v>1</v>
      </c>
    </row>
    <row r="22" spans="1:14" x14ac:dyDescent="0.45">
      <c r="A22" s="34" t="s">
        <v>54</v>
      </c>
      <c r="B22" s="35">
        <f>SUMPRODUCT($B$20:$K$20,B5:K5)</f>
        <v>2.4999999858063157E-2</v>
      </c>
      <c r="C22" s="36" t="s">
        <v>43</v>
      </c>
      <c r="D22" s="60">
        <v>2.5000000000000001E-2</v>
      </c>
      <c r="E22" s="25" t="s">
        <v>44</v>
      </c>
    </row>
    <row r="23" spans="1:14" x14ac:dyDescent="0.45">
      <c r="A23" s="33" t="s">
        <v>55</v>
      </c>
      <c r="B23" s="89">
        <f t="array" ref="B23">MMULT(MMULT(Weights_vector,VCV_matrix),TRANSPOSE(Weights_vector))</f>
        <v>1.5834179953258139E-3</v>
      </c>
    </row>
    <row r="24" spans="1:14" x14ac:dyDescent="0.45">
      <c r="A24" s="33" t="s">
        <v>56</v>
      </c>
      <c r="B24" s="48">
        <f>SQRT(B23)</f>
        <v>3.9792185103683535E-2</v>
      </c>
    </row>
    <row r="31" spans="1:14" x14ac:dyDescent="0.45">
      <c r="A31" s="41" t="s">
        <v>77</v>
      </c>
      <c r="B31" s="27" t="s">
        <v>28</v>
      </c>
      <c r="C31" s="28"/>
      <c r="D31" s="28"/>
      <c r="E31" s="28"/>
      <c r="F31" s="28"/>
      <c r="G31" s="28"/>
      <c r="H31" s="28"/>
      <c r="I31" s="28"/>
      <c r="J31" s="28"/>
      <c r="K31" s="28"/>
    </row>
    <row r="32" spans="1:14" x14ac:dyDescent="0.45">
      <c r="B32" s="30" t="s">
        <v>30</v>
      </c>
      <c r="C32" s="30" t="s">
        <v>31</v>
      </c>
      <c r="D32" s="30" t="s">
        <v>32</v>
      </c>
      <c r="E32" s="30" t="s">
        <v>33</v>
      </c>
      <c r="F32" s="30" t="s">
        <v>34</v>
      </c>
      <c r="G32" s="30" t="s">
        <v>35</v>
      </c>
      <c r="H32" s="30" t="s">
        <v>36</v>
      </c>
      <c r="I32" s="30" t="s">
        <v>37</v>
      </c>
      <c r="J32" s="30" t="s">
        <v>38</v>
      </c>
      <c r="K32" s="30" t="s">
        <v>39</v>
      </c>
    </row>
    <row r="33" spans="2:11" x14ac:dyDescent="0.45">
      <c r="B33" s="49">
        <v>-0.13333</v>
      </c>
      <c r="C33" s="49">
        <v>8.2199999999999999E-3</v>
      </c>
      <c r="D33" s="49">
        <v>-2.6710000000000001E-2</v>
      </c>
      <c r="E33" s="49">
        <v>0.18740999999999999</v>
      </c>
      <c r="F33" s="49">
        <v>5.4129999999999998E-2</v>
      </c>
      <c r="G33" s="49">
        <v>6.8570000000000006E-2</v>
      </c>
      <c r="H33" s="49">
        <v>0.12281</v>
      </c>
      <c r="I33" s="49">
        <v>2.1649999999999999E-2</v>
      </c>
      <c r="J33" s="49">
        <v>1.205E-2</v>
      </c>
      <c r="K33" s="49">
        <v>-4.7299999999999998E-3</v>
      </c>
    </row>
    <row r="34" spans="2:11" x14ac:dyDescent="0.45">
      <c r="B34" s="49">
        <v>-4.5199999999999997E-3</v>
      </c>
      <c r="C34" s="49">
        <v>0.14130000000000001</v>
      </c>
      <c r="D34" s="49">
        <v>6.4780000000000004E-2</v>
      </c>
      <c r="E34" s="49">
        <v>0.13017999999999999</v>
      </c>
      <c r="F34" s="49">
        <v>6.6890000000000005E-2</v>
      </c>
      <c r="G34" s="49">
        <v>-5.5259999999999997E-2</v>
      </c>
      <c r="H34" s="49">
        <v>-2.6040000000000001E-2</v>
      </c>
      <c r="I34" s="49">
        <v>5.9319999999999998E-2</v>
      </c>
      <c r="J34" s="49">
        <v>-2.3810000000000001E-2</v>
      </c>
      <c r="K34" s="49">
        <v>-2.613E-2</v>
      </c>
    </row>
    <row r="35" spans="2:11" x14ac:dyDescent="0.45">
      <c r="B35" s="49">
        <v>-0.10682</v>
      </c>
      <c r="C35" s="49">
        <v>-0.16667000000000001</v>
      </c>
      <c r="D35" s="49">
        <v>-3.2939999999999997E-2</v>
      </c>
      <c r="E35" s="49">
        <v>-9.2759999999999995E-2</v>
      </c>
      <c r="F35" s="49">
        <v>4.4970000000000003E-2</v>
      </c>
      <c r="G35" s="49">
        <v>-6.0380000000000003E-2</v>
      </c>
      <c r="H35" s="49">
        <v>-1.337E-2</v>
      </c>
      <c r="I35" s="49">
        <v>0.1</v>
      </c>
      <c r="J35" s="49">
        <v>3.354E-2</v>
      </c>
      <c r="K35" s="49">
        <v>3.9019999999999999E-2</v>
      </c>
    </row>
    <row r="36" spans="2:11" x14ac:dyDescent="0.45">
      <c r="B36" s="49">
        <v>-7.6299999999999996E-3</v>
      </c>
      <c r="C36" s="49">
        <v>0.24</v>
      </c>
      <c r="D36" s="49">
        <v>0.19120999999999999</v>
      </c>
      <c r="E36" s="49">
        <v>-3.1460000000000002E-2</v>
      </c>
      <c r="F36" s="49">
        <v>9.8180000000000003E-2</v>
      </c>
      <c r="G36" s="49">
        <v>-2.811E-2</v>
      </c>
      <c r="H36" s="49">
        <v>2.7100000000000002E-3</v>
      </c>
      <c r="I36" s="49">
        <v>4.3639999999999998E-2</v>
      </c>
      <c r="J36" s="49">
        <v>-2.9499999999999999E-3</v>
      </c>
      <c r="K36" s="49">
        <v>1.8780000000000002E-2</v>
      </c>
    </row>
    <row r="37" spans="2:11" x14ac:dyDescent="0.45">
      <c r="B37" s="49">
        <v>7.1790000000000007E-2</v>
      </c>
      <c r="C37" s="49">
        <v>0.15437999999999999</v>
      </c>
      <c r="D37" s="49">
        <v>0.11439000000000001</v>
      </c>
      <c r="E37" s="49">
        <v>-9.2800000000000001E-3</v>
      </c>
      <c r="F37" s="49">
        <v>4.8570000000000002E-2</v>
      </c>
      <c r="G37" s="49">
        <v>6.8180000000000004E-2</v>
      </c>
      <c r="H37" s="49">
        <v>5.2699999999999997E-2</v>
      </c>
      <c r="I37" s="49">
        <v>1.7420000000000001E-2</v>
      </c>
      <c r="J37" s="49">
        <v>3.9940000000000003E-2</v>
      </c>
      <c r="K37" s="49">
        <v>1.6129999999999999E-2</v>
      </c>
    </row>
    <row r="38" spans="2:11" x14ac:dyDescent="0.45">
      <c r="B38" s="49">
        <v>-0.19617000000000001</v>
      </c>
      <c r="C38" s="49">
        <v>-5.9880000000000003E-2</v>
      </c>
      <c r="D38" s="49">
        <v>-2.7320000000000001E-2</v>
      </c>
      <c r="E38" s="49">
        <v>-7.2599999999999998E-2</v>
      </c>
      <c r="F38" s="49">
        <v>1.158E-2</v>
      </c>
      <c r="G38" s="49">
        <v>0</v>
      </c>
      <c r="H38" s="49">
        <v>1.669E-2</v>
      </c>
      <c r="I38" s="49">
        <v>-0.11301</v>
      </c>
      <c r="J38" s="49">
        <v>3.1289999999999998E-2</v>
      </c>
      <c r="K38" s="49">
        <v>-4.9889999999999997E-2</v>
      </c>
    </row>
    <row r="39" spans="2:11" x14ac:dyDescent="0.45">
      <c r="B39" s="49">
        <v>4.7620000000000003E-2</v>
      </c>
      <c r="C39" s="49">
        <v>-7.2190000000000004E-2</v>
      </c>
      <c r="D39" s="49">
        <v>2.298E-2</v>
      </c>
      <c r="E39" s="49">
        <v>8.5860000000000006E-2</v>
      </c>
      <c r="F39" s="49">
        <v>-1.873E-2</v>
      </c>
      <c r="G39" s="49">
        <v>-5.7999999999999996E-3</v>
      </c>
      <c r="H39" s="49">
        <v>-3.5349999999999999E-2</v>
      </c>
      <c r="I39" s="49">
        <v>0</v>
      </c>
      <c r="J39" s="49">
        <v>-1.5169999999999999E-2</v>
      </c>
      <c r="K39" s="49">
        <v>-6.9209999999999994E-2</v>
      </c>
    </row>
    <row r="40" spans="2:11" x14ac:dyDescent="0.45">
      <c r="B40" s="49">
        <v>0.10227</v>
      </c>
      <c r="C40" s="49">
        <v>-4.5799999999999999E-3</v>
      </c>
      <c r="D40" s="49">
        <v>6.2399999999999997E-2</v>
      </c>
      <c r="E40" s="49">
        <v>6.3950000000000007E-2</v>
      </c>
      <c r="F40" s="49">
        <v>3.9239999999999997E-2</v>
      </c>
      <c r="G40" s="49">
        <v>2.1399999999999999E-2</v>
      </c>
      <c r="H40" s="49">
        <v>3.141E-2</v>
      </c>
      <c r="I40" s="49">
        <v>3.4750000000000003E-2</v>
      </c>
      <c r="J40" s="49">
        <v>-4.1999999999999997E-3</v>
      </c>
      <c r="K40" s="49">
        <v>1.7950000000000001E-2</v>
      </c>
    </row>
    <row r="41" spans="2:11" x14ac:dyDescent="0.45">
      <c r="B41" s="49">
        <v>-8.5050000000000001E-2</v>
      </c>
      <c r="C41" s="49">
        <v>0.14252999999999999</v>
      </c>
      <c r="D41" s="49">
        <v>0.19577</v>
      </c>
      <c r="E41" s="49">
        <v>8.8520000000000001E-2</v>
      </c>
      <c r="F41" s="49">
        <v>7.6530000000000001E-2</v>
      </c>
      <c r="G41" s="49">
        <v>7.238E-2</v>
      </c>
      <c r="H41" s="49">
        <v>4.061E-2</v>
      </c>
      <c r="I41" s="49">
        <v>-6.7159999999999997E-2</v>
      </c>
      <c r="J41" s="49">
        <v>9.7049999999999997E-2</v>
      </c>
      <c r="K41" s="49">
        <v>-3.2750000000000001E-2</v>
      </c>
    </row>
    <row r="42" spans="2:11" x14ac:dyDescent="0.45">
      <c r="B42" s="49">
        <v>3.662E-2</v>
      </c>
      <c r="C42" s="49">
        <v>-1.8110000000000001E-2</v>
      </c>
      <c r="D42" s="49">
        <v>0.15128</v>
      </c>
      <c r="E42" s="49">
        <v>3.6139999999999999E-2</v>
      </c>
      <c r="F42" s="49">
        <v>4.0759999999999998E-2</v>
      </c>
      <c r="G42" s="49">
        <v>4.9730000000000003E-2</v>
      </c>
      <c r="H42" s="49">
        <v>-3.9019999999999999E-2</v>
      </c>
      <c r="I42" s="49">
        <v>0</v>
      </c>
      <c r="J42" s="49">
        <v>1.538E-2</v>
      </c>
      <c r="K42" s="49">
        <v>0.11719</v>
      </c>
    </row>
    <row r="43" spans="2:11" x14ac:dyDescent="0.45">
      <c r="B43" s="49">
        <v>4.8910000000000002E-2</v>
      </c>
      <c r="C43" s="49">
        <v>-4.5080000000000002E-2</v>
      </c>
      <c r="D43" s="49">
        <v>0.15472</v>
      </c>
      <c r="E43" s="49">
        <v>0.23547000000000001</v>
      </c>
      <c r="F43" s="49">
        <v>0.14299000000000001</v>
      </c>
      <c r="G43" s="49">
        <v>0.12352</v>
      </c>
      <c r="H43" s="49">
        <v>8.1220000000000001E-2</v>
      </c>
      <c r="I43" s="49">
        <v>4.8000000000000001E-2</v>
      </c>
      <c r="J43" s="49">
        <v>9.8479999999999998E-2</v>
      </c>
      <c r="K43" s="49">
        <v>7.4590000000000004E-2</v>
      </c>
    </row>
    <row r="44" spans="2:11" x14ac:dyDescent="0.45">
      <c r="B44" s="49">
        <v>-0.13472000000000001</v>
      </c>
      <c r="C44" s="49">
        <v>-0.11803</v>
      </c>
      <c r="D44" s="49">
        <v>3.202E-2</v>
      </c>
      <c r="E44" s="49">
        <v>-4.9410000000000003E-2</v>
      </c>
      <c r="F44" s="49">
        <v>5.339E-2</v>
      </c>
      <c r="G44" s="49">
        <v>-4.0660000000000002E-2</v>
      </c>
      <c r="H44" s="49">
        <v>-6.5729999999999997E-2</v>
      </c>
      <c r="I44" s="49">
        <v>-1.5270000000000001E-2</v>
      </c>
      <c r="J44" s="49">
        <v>-1.034E-2</v>
      </c>
      <c r="K44" s="49">
        <v>-3.2539999999999999E-2</v>
      </c>
    </row>
    <row r="45" spans="2:11" x14ac:dyDescent="0.45">
      <c r="B45" s="49">
        <v>-0.20358999999999999</v>
      </c>
      <c r="C45" s="49">
        <v>0.23601</v>
      </c>
      <c r="D45" s="49">
        <v>0.23913999999999999</v>
      </c>
      <c r="E45" s="49">
        <v>3.5479999999999998E-2</v>
      </c>
      <c r="F45" s="49">
        <v>0.23449</v>
      </c>
      <c r="G45" s="49">
        <v>0.13815</v>
      </c>
      <c r="H45" s="49">
        <v>0.1608</v>
      </c>
      <c r="I45" s="49">
        <v>-3.8800000000000002E-3</v>
      </c>
      <c r="J45" s="49">
        <v>7.4329999999999993E-2</v>
      </c>
      <c r="K45" s="49">
        <v>5.8299999999999998E-2</v>
      </c>
    </row>
    <row r="46" spans="2:11" x14ac:dyDescent="0.45">
      <c r="B46" s="49">
        <v>-2.256E-2</v>
      </c>
      <c r="C46" s="49">
        <v>-2.7560000000000001E-2</v>
      </c>
      <c r="D46" s="49">
        <v>-0.12558</v>
      </c>
      <c r="E46" s="49">
        <v>-8.3669999999999994E-2</v>
      </c>
      <c r="F46" s="49">
        <v>-4.4119999999999999E-2</v>
      </c>
      <c r="G46" s="49">
        <v>1.6549999999999999E-2</v>
      </c>
      <c r="H46" s="49">
        <v>-4.3299999999999996E-3</v>
      </c>
      <c r="I46" s="49">
        <v>2.3349999999999999E-2</v>
      </c>
      <c r="J46" s="49">
        <v>3.8920000000000003E-2</v>
      </c>
      <c r="K46" s="49">
        <v>-1.907E-2</v>
      </c>
    </row>
    <row r="47" spans="2:11" x14ac:dyDescent="0.45">
      <c r="B47" s="49">
        <v>0.12307999999999999</v>
      </c>
      <c r="C47" s="49">
        <v>-6.4780000000000004E-2</v>
      </c>
      <c r="D47" s="49">
        <v>-1.9380000000000001E-2</v>
      </c>
      <c r="E47" s="49">
        <v>-4.5220000000000003E-2</v>
      </c>
      <c r="F47" s="49">
        <v>-5.9619999999999999E-2</v>
      </c>
      <c r="G47" s="49">
        <v>-8.548E-2</v>
      </c>
      <c r="H47" s="49">
        <v>-8.0430000000000001E-2</v>
      </c>
      <c r="I47" s="49">
        <v>-4.5629999999999997E-2</v>
      </c>
      <c r="J47" s="49">
        <v>-4.4749999999999998E-2</v>
      </c>
      <c r="K47" s="49">
        <v>-4.3200000000000002E-2</v>
      </c>
    </row>
    <row r="48" spans="2:11" x14ac:dyDescent="0.45">
      <c r="B48" s="49">
        <v>-6.8489999999999995E-2</v>
      </c>
      <c r="C48" s="49">
        <v>-2.16E-3</v>
      </c>
      <c r="D48" s="49">
        <v>0.10063</v>
      </c>
      <c r="E48" s="49">
        <v>0.1694</v>
      </c>
      <c r="F48" s="49">
        <v>0.32514999999999999</v>
      </c>
      <c r="G48" s="49">
        <v>7.2700000000000001E-2</v>
      </c>
      <c r="H48" s="49">
        <v>0.15603</v>
      </c>
      <c r="I48" s="49">
        <v>0.10757</v>
      </c>
      <c r="J48" s="49">
        <v>9.5860000000000001E-2</v>
      </c>
      <c r="K48" s="49">
        <v>4.5150000000000003E-2</v>
      </c>
    </row>
    <row r="49" spans="2:11" x14ac:dyDescent="0.45">
      <c r="B49" s="49">
        <v>-2.206E-2</v>
      </c>
      <c r="C49" s="49">
        <v>0.11931</v>
      </c>
      <c r="D49" s="49">
        <v>-1.061E-2</v>
      </c>
      <c r="E49" s="49">
        <v>7.7880000000000005E-2</v>
      </c>
      <c r="F49" s="49">
        <v>2.0580000000000001E-2</v>
      </c>
      <c r="G49" s="49">
        <v>-5.5300000000000002E-3</v>
      </c>
      <c r="H49" s="49">
        <v>-1.84E-2</v>
      </c>
      <c r="I49" s="49">
        <v>7.9140000000000002E-2</v>
      </c>
      <c r="J49" s="49">
        <v>9.6420000000000006E-2</v>
      </c>
      <c r="K49" s="49">
        <v>-8.6400000000000001E-3</v>
      </c>
    </row>
    <row r="50" spans="2:11" x14ac:dyDescent="0.45">
      <c r="B50" s="49">
        <v>-0.14285999999999999</v>
      </c>
      <c r="C50" s="49">
        <v>0.15407000000000001</v>
      </c>
      <c r="D50" s="49">
        <v>-6.3939999999999997E-2</v>
      </c>
      <c r="E50" s="49">
        <v>4.335E-2</v>
      </c>
      <c r="F50" s="49">
        <v>1.915E-2</v>
      </c>
      <c r="G50" s="49">
        <v>0.13839000000000001</v>
      </c>
      <c r="H50" s="49">
        <v>7.2919999999999999E-2</v>
      </c>
      <c r="I50" s="49">
        <v>1.333E-2</v>
      </c>
      <c r="J50" s="49">
        <v>2.4479999999999998E-2</v>
      </c>
      <c r="K50" s="49">
        <v>-2.8320000000000001E-2</v>
      </c>
    </row>
    <row r="51" spans="2:11" x14ac:dyDescent="0.45">
      <c r="B51" s="49">
        <v>0.22806999999999999</v>
      </c>
      <c r="C51" s="49">
        <v>0.22753999999999999</v>
      </c>
      <c r="D51" s="49">
        <v>0.29483999999999999</v>
      </c>
      <c r="E51" s="49">
        <v>0.17175000000000001</v>
      </c>
      <c r="F51" s="49">
        <v>0.11967999999999999</v>
      </c>
      <c r="G51" s="49">
        <v>1.5270000000000001E-2</v>
      </c>
      <c r="H51" s="49">
        <v>-3.4950000000000002E-2</v>
      </c>
      <c r="I51" s="49">
        <v>7.5660000000000005E-2</v>
      </c>
      <c r="J51" s="49">
        <v>7.6990000000000003E-2</v>
      </c>
      <c r="K51" s="49">
        <v>0.10987</v>
      </c>
    </row>
    <row r="52" spans="2:11" x14ac:dyDescent="0.45">
      <c r="B52" s="49">
        <v>0.24285999999999999</v>
      </c>
      <c r="C52" s="49">
        <v>5.6090000000000001E-2</v>
      </c>
      <c r="D52" s="49">
        <v>3.3999999999999998E-3</v>
      </c>
      <c r="E52" s="49">
        <v>-4.1369999999999997E-2</v>
      </c>
      <c r="F52" s="49">
        <v>-6.5809999999999994E-2</v>
      </c>
      <c r="G52" s="49">
        <v>-0.11613</v>
      </c>
      <c r="H52" s="49">
        <v>-8.7529999999999997E-2</v>
      </c>
      <c r="I52" s="49">
        <v>5.1990000000000001E-2</v>
      </c>
      <c r="J52" s="49">
        <v>-0.1249</v>
      </c>
      <c r="K52" s="49">
        <v>1.414E-2</v>
      </c>
    </row>
    <row r="53" spans="2:11" x14ac:dyDescent="0.45">
      <c r="B53" s="49">
        <v>-2.8700000000000002E-3</v>
      </c>
      <c r="C53" s="49">
        <v>-2.9790000000000001E-2</v>
      </c>
      <c r="D53" s="49">
        <v>2.0400000000000001E-3</v>
      </c>
      <c r="E53" s="49">
        <v>4.5620000000000001E-2</v>
      </c>
      <c r="F53" s="49">
        <v>9.5E-4</v>
      </c>
      <c r="G53" s="49">
        <v>8.8499999999999995E-2</v>
      </c>
      <c r="H53" s="49">
        <v>1.7639999999999999E-2</v>
      </c>
      <c r="I53" s="49">
        <v>4.9419999999999999E-2</v>
      </c>
      <c r="J53" s="49">
        <v>3.7560000000000003E-2</v>
      </c>
      <c r="K53" s="49">
        <v>6.6729999999999998E-2</v>
      </c>
    </row>
    <row r="54" spans="2:11" x14ac:dyDescent="0.45">
      <c r="B54" s="49">
        <v>-0.2147</v>
      </c>
      <c r="C54" s="49">
        <v>-0.26835999999999999</v>
      </c>
      <c r="D54" s="49">
        <v>-0.16588</v>
      </c>
      <c r="E54" s="49">
        <v>-7.0749999999999993E-2</v>
      </c>
      <c r="F54" s="49">
        <v>-1.7479999999999999E-2</v>
      </c>
      <c r="G54" s="49">
        <v>-0.10693999999999999</v>
      </c>
      <c r="H54" s="49">
        <v>-5.4200000000000003E-3</v>
      </c>
      <c r="I54" s="49">
        <v>-3.1859999999999999E-2</v>
      </c>
      <c r="J54" s="49">
        <v>-1.538E-2</v>
      </c>
      <c r="K54" s="49">
        <v>-4.1079999999999998E-2</v>
      </c>
    </row>
    <row r="55" spans="2:11" x14ac:dyDescent="0.45">
      <c r="B55" s="49">
        <v>4.2200000000000001E-2</v>
      </c>
      <c r="C55" s="49">
        <v>5.1090000000000003E-2</v>
      </c>
      <c r="D55" s="49">
        <v>8.1200000000000005E-3</v>
      </c>
      <c r="E55" s="49">
        <v>0.11168</v>
      </c>
      <c r="F55" s="49">
        <v>8.8459999999999997E-2</v>
      </c>
      <c r="G55" s="49">
        <v>6.232E-2</v>
      </c>
      <c r="H55" s="49">
        <v>9.6949999999999995E-2</v>
      </c>
      <c r="I55" s="49">
        <v>-1.5740000000000001E-2</v>
      </c>
      <c r="J55" s="49">
        <v>0.12039999999999999</v>
      </c>
      <c r="K55" s="49">
        <v>-5.0630000000000001E-2</v>
      </c>
    </row>
    <row r="56" spans="2:11" x14ac:dyDescent="0.45">
      <c r="B56" s="50">
        <v>-0.26056000000000001</v>
      </c>
      <c r="C56" s="50">
        <v>0.10764</v>
      </c>
      <c r="D56" s="50">
        <v>-9.5009999999999997E-2</v>
      </c>
      <c r="E56" s="50">
        <v>-4.4519999999999997E-2</v>
      </c>
      <c r="F56" s="50">
        <v>-8.6569999999999994E-2</v>
      </c>
      <c r="G56" s="50">
        <v>0.11799999999999999</v>
      </c>
      <c r="H56" s="50">
        <v>4.6670000000000003E-2</v>
      </c>
      <c r="I56" s="50">
        <v>0.12936</v>
      </c>
      <c r="J56" s="50">
        <v>4.7579999999999997E-2</v>
      </c>
      <c r="K56" s="50">
        <v>5.8040000000000001E-2</v>
      </c>
    </row>
  </sheetData>
  <pageMargins left="0.7" right="0.7" top="0.75" bottom="0.75" header="0.3" footer="0.3"/>
  <pageSetup orientation="portrait" verticalDpi="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3998-74F0-4A64-82D3-0325401792D2}">
  <sheetPr codeName="Sheet3">
    <outlinePr summaryBelow="0"/>
  </sheetPr>
  <dimension ref="A1:Q48"/>
  <sheetViews>
    <sheetView showGridLines="0" topLeftCell="A15" workbookViewId="0">
      <selection activeCell="A23" sqref="A23"/>
    </sheetView>
  </sheetViews>
  <sheetFormatPr defaultColWidth="9.19921875" defaultRowHeight="14.25" outlineLevelRow="1" outlineLevelCol="1" x14ac:dyDescent="0.45"/>
  <cols>
    <col min="1" max="1" width="8.265625" style="25" customWidth="1"/>
    <col min="2" max="2" width="9.19921875" style="25"/>
    <col min="3" max="3" width="6.19921875" style="25" customWidth="1"/>
    <col min="4" max="16" width="13.19921875" style="25" bestFit="1" customWidth="1" outlineLevel="1"/>
    <col min="17" max="17" width="9.265625" style="72" customWidth="1"/>
    <col min="18" max="16384" width="9.19921875" style="25"/>
  </cols>
  <sheetData>
    <row r="1" spans="2:16" ht="14.65" thickBot="1" x14ac:dyDescent="0.5"/>
    <row r="2" spans="2:16" ht="15.75" x14ac:dyDescent="0.5">
      <c r="B2" s="51" t="s">
        <v>57</v>
      </c>
      <c r="C2" s="51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2:16" ht="15.75" x14ac:dyDescent="0.5">
      <c r="B3" s="53"/>
      <c r="C3" s="53"/>
      <c r="D3" s="54" t="s">
        <v>58</v>
      </c>
      <c r="E3" s="54">
        <v>1.57</v>
      </c>
      <c r="F3" s="54">
        <v>1.75</v>
      </c>
      <c r="G3" s="54">
        <v>2</v>
      </c>
      <c r="H3" s="54">
        <v>2.25</v>
      </c>
      <c r="I3" s="54">
        <v>2.5</v>
      </c>
      <c r="J3" s="54">
        <v>2.75</v>
      </c>
      <c r="K3" s="54">
        <v>3</v>
      </c>
      <c r="L3" s="54">
        <v>3.5</v>
      </c>
      <c r="M3" s="54">
        <v>4</v>
      </c>
      <c r="N3" s="54">
        <v>4.5</v>
      </c>
      <c r="O3" s="54">
        <v>4.75</v>
      </c>
      <c r="P3" s="54">
        <v>4.9000000000000004</v>
      </c>
    </row>
    <row r="4" spans="2:16" x14ac:dyDescent="0.45">
      <c r="B4" s="55" t="s">
        <v>59</v>
      </c>
      <c r="C4" s="55"/>
      <c r="D4" s="73"/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</row>
    <row r="5" spans="2:16" outlineLevel="1" x14ac:dyDescent="0.45">
      <c r="B5" s="74"/>
      <c r="C5" s="74" t="s">
        <v>60</v>
      </c>
      <c r="D5" s="38">
        <v>0</v>
      </c>
      <c r="E5" s="75">
        <v>0</v>
      </c>
      <c r="F5" s="75">
        <v>0</v>
      </c>
      <c r="G5" s="75">
        <v>0</v>
      </c>
      <c r="H5" s="75">
        <v>0</v>
      </c>
      <c r="I5" s="75">
        <v>0</v>
      </c>
      <c r="J5" s="75">
        <v>0</v>
      </c>
      <c r="K5" s="75">
        <v>0</v>
      </c>
      <c r="L5" s="75">
        <v>0</v>
      </c>
      <c r="M5" s="75">
        <v>0</v>
      </c>
      <c r="N5" s="75">
        <v>0</v>
      </c>
      <c r="O5" s="75">
        <v>0</v>
      </c>
      <c r="P5" s="75">
        <v>0</v>
      </c>
    </row>
    <row r="6" spans="2:16" outlineLevel="1" x14ac:dyDescent="0.45">
      <c r="B6" s="74"/>
      <c r="C6" s="74" t="s">
        <v>61</v>
      </c>
      <c r="D6" s="38">
        <v>0</v>
      </c>
      <c r="E6" s="75">
        <v>0</v>
      </c>
      <c r="F6" s="75">
        <v>0</v>
      </c>
      <c r="G6" s="75">
        <v>0</v>
      </c>
      <c r="H6" s="75">
        <v>2.3043552294234299E-2</v>
      </c>
      <c r="I6" s="75">
        <v>2.43492949341577E-2</v>
      </c>
      <c r="J6" s="75">
        <v>8.2933997734162407E-3</v>
      </c>
      <c r="K6" s="75">
        <v>9.9253757840173304E-2</v>
      </c>
      <c r="L6" s="75">
        <v>0.32404351368732198</v>
      </c>
      <c r="M6" s="75">
        <v>0.54245766537108897</v>
      </c>
      <c r="N6" s="75">
        <v>0.76087197749271696</v>
      </c>
      <c r="O6" s="75">
        <v>0.86465736963200901</v>
      </c>
      <c r="P6" s="75">
        <v>0.93103163663435895</v>
      </c>
    </row>
    <row r="7" spans="2:16" outlineLevel="1" x14ac:dyDescent="0.45">
      <c r="B7" s="74"/>
      <c r="C7" s="74" t="s">
        <v>62</v>
      </c>
      <c r="D7" s="38">
        <v>0.173477464575578</v>
      </c>
      <c r="E7" s="75">
        <v>0.17347687420647401</v>
      </c>
      <c r="F7" s="75">
        <v>0.13889716533351701</v>
      </c>
      <c r="G7" s="75">
        <v>8.9558880773444705E-2</v>
      </c>
      <c r="H7" s="75">
        <v>5.0054417954905298E-2</v>
      </c>
      <c r="I7" s="75">
        <v>0</v>
      </c>
      <c r="J7" s="75">
        <v>0</v>
      </c>
      <c r="K7" s="75">
        <v>0</v>
      </c>
      <c r="L7" s="75">
        <v>0</v>
      </c>
      <c r="M7" s="75">
        <v>0</v>
      </c>
      <c r="N7" s="75">
        <v>0</v>
      </c>
      <c r="O7" s="75">
        <v>0</v>
      </c>
      <c r="P7" s="75">
        <v>0</v>
      </c>
    </row>
    <row r="8" spans="2:16" outlineLevel="1" x14ac:dyDescent="0.45">
      <c r="B8" s="74"/>
      <c r="C8" s="74" t="s">
        <v>63</v>
      </c>
      <c r="D8" s="38">
        <v>0</v>
      </c>
      <c r="E8" s="75">
        <v>0</v>
      </c>
      <c r="F8" s="75">
        <v>0</v>
      </c>
      <c r="G8" s="75">
        <v>0</v>
      </c>
      <c r="H8" s="75">
        <v>0</v>
      </c>
      <c r="I8" s="75">
        <v>0</v>
      </c>
      <c r="J8" s="75">
        <v>0</v>
      </c>
      <c r="K8" s="75">
        <v>0</v>
      </c>
      <c r="L8" s="75">
        <v>2.1334483972159399E-2</v>
      </c>
      <c r="M8" s="75">
        <v>4.9641746434447798E-2</v>
      </c>
      <c r="N8" s="75">
        <v>7.7948765833583497E-2</v>
      </c>
      <c r="O8" s="75">
        <v>8.1470844815789797E-2</v>
      </c>
      <c r="P8" s="75">
        <v>6.8968390480598996E-2</v>
      </c>
    </row>
    <row r="9" spans="2:16" outlineLevel="1" x14ac:dyDescent="0.45">
      <c r="B9" s="74"/>
      <c r="C9" s="74" t="s">
        <v>64</v>
      </c>
      <c r="D9" s="38">
        <v>0.12120952178118299</v>
      </c>
      <c r="E9" s="75">
        <v>0.121209948445622</v>
      </c>
      <c r="F9" s="75">
        <v>0.10306671332801</v>
      </c>
      <c r="G9" s="75">
        <v>7.7612661423774196E-2</v>
      </c>
      <c r="H9" s="75">
        <v>5.8416050509897899E-2</v>
      </c>
      <c r="I9" s="75">
        <v>3.9564479475154402E-2</v>
      </c>
      <c r="J9" s="75">
        <v>4.3197370977140501E-3</v>
      </c>
      <c r="K9" s="75">
        <v>0</v>
      </c>
      <c r="L9" s="75">
        <v>0</v>
      </c>
      <c r="M9" s="75">
        <v>0</v>
      </c>
      <c r="N9" s="75">
        <v>0</v>
      </c>
      <c r="O9" s="75">
        <v>0</v>
      </c>
      <c r="P9" s="75">
        <v>0</v>
      </c>
    </row>
    <row r="10" spans="2:16" outlineLevel="1" x14ac:dyDescent="0.45">
      <c r="B10" s="74"/>
      <c r="C10" s="74" t="s">
        <v>65</v>
      </c>
      <c r="D10" s="38">
        <v>0.26963340385734902</v>
      </c>
      <c r="E10" s="75">
        <v>0.269633796617057</v>
      </c>
      <c r="F10" s="75">
        <v>0.31510597984167599</v>
      </c>
      <c r="G10" s="75">
        <v>0.37726621276295802</v>
      </c>
      <c r="H10" s="75">
        <v>0.41693652904921202</v>
      </c>
      <c r="I10" s="75">
        <v>0.430746291531654</v>
      </c>
      <c r="J10" s="75">
        <v>0.430420121196957</v>
      </c>
      <c r="K10" s="75">
        <v>0.41028125469075299</v>
      </c>
      <c r="L10" s="75">
        <v>0.275615232347175</v>
      </c>
      <c r="M10" s="75">
        <v>0.141254072404711</v>
      </c>
      <c r="N10" s="75">
        <v>6.8932167466619499E-3</v>
      </c>
      <c r="O10" s="75">
        <v>0</v>
      </c>
      <c r="P10" s="75">
        <v>0</v>
      </c>
    </row>
    <row r="11" spans="2:16" outlineLevel="1" x14ac:dyDescent="0.45">
      <c r="B11" s="74"/>
      <c r="C11" s="74" t="s">
        <v>66</v>
      </c>
      <c r="D11" s="38">
        <v>0.204637566450181</v>
      </c>
      <c r="E11" s="75">
        <v>0.204637075565967</v>
      </c>
      <c r="F11" s="75">
        <v>0.17366515484362699</v>
      </c>
      <c r="G11" s="75">
        <v>0.13075616893803199</v>
      </c>
      <c r="H11" s="75">
        <v>8.4938270086480694E-2</v>
      </c>
      <c r="I11" s="75">
        <v>6.1773363699132097E-2</v>
      </c>
      <c r="J11" s="75">
        <v>3.6417748146752901E-2</v>
      </c>
      <c r="K11" s="75">
        <v>0</v>
      </c>
      <c r="L11" s="75">
        <v>0</v>
      </c>
      <c r="M11" s="75">
        <v>0</v>
      </c>
      <c r="N11" s="75">
        <v>0</v>
      </c>
      <c r="O11" s="75">
        <v>0</v>
      </c>
      <c r="P11" s="75">
        <v>0</v>
      </c>
    </row>
    <row r="12" spans="2:16" outlineLevel="1" x14ac:dyDescent="0.45">
      <c r="B12" s="74"/>
      <c r="C12" s="74" t="s">
        <v>67</v>
      </c>
      <c r="D12" s="38">
        <v>0</v>
      </c>
      <c r="E12" s="75">
        <v>0</v>
      </c>
      <c r="F12" s="75">
        <v>0</v>
      </c>
      <c r="G12" s="75">
        <v>0</v>
      </c>
      <c r="H12" s="75">
        <v>0</v>
      </c>
      <c r="I12" s="75">
        <v>0</v>
      </c>
      <c r="J12" s="75">
        <v>0</v>
      </c>
      <c r="K12" s="75">
        <v>0</v>
      </c>
      <c r="L12" s="75">
        <v>0</v>
      </c>
      <c r="M12" s="75">
        <v>0</v>
      </c>
      <c r="N12" s="75">
        <v>0</v>
      </c>
      <c r="O12" s="75">
        <v>0</v>
      </c>
      <c r="P12" s="75">
        <v>0</v>
      </c>
    </row>
    <row r="13" spans="2:16" outlineLevel="1" x14ac:dyDescent="0.45">
      <c r="B13" s="74"/>
      <c r="C13" s="74" t="s">
        <v>68</v>
      </c>
      <c r="D13" s="38">
        <v>0.23104201353338799</v>
      </c>
      <c r="E13" s="75">
        <v>0.231042305164879</v>
      </c>
      <c r="F13" s="75">
        <v>0.26926498620085498</v>
      </c>
      <c r="G13" s="75">
        <v>0.32326808913555299</v>
      </c>
      <c r="H13" s="75">
        <v>0.365021723101005</v>
      </c>
      <c r="I13" s="75">
        <v>0.41076435429879998</v>
      </c>
      <c r="J13" s="75">
        <v>0.43825060771635499</v>
      </c>
      <c r="K13" s="75">
        <v>0.41335216508267703</v>
      </c>
      <c r="L13" s="75">
        <v>0.32471320992589903</v>
      </c>
      <c r="M13" s="75">
        <v>0.232543092745329</v>
      </c>
      <c r="N13" s="75">
        <v>0.140372795907585</v>
      </c>
      <c r="O13" s="75">
        <v>5.1595971128568598E-2</v>
      </c>
      <c r="P13" s="75">
        <v>0</v>
      </c>
    </row>
    <row r="14" spans="2:16" outlineLevel="1" x14ac:dyDescent="0.45">
      <c r="B14" s="74"/>
      <c r="C14" s="74" t="s">
        <v>69</v>
      </c>
      <c r="D14" s="38">
        <v>0</v>
      </c>
      <c r="E14" s="75">
        <v>0</v>
      </c>
      <c r="F14" s="75">
        <v>0</v>
      </c>
      <c r="G14" s="75">
        <v>1.5379845471458901E-3</v>
      </c>
      <c r="H14" s="75">
        <v>1.5894551166064799E-3</v>
      </c>
      <c r="I14" s="75">
        <v>3.2802214308574801E-2</v>
      </c>
      <c r="J14" s="75">
        <v>8.2298384907354194E-2</v>
      </c>
      <c r="K14" s="75">
        <v>7.7112823957843094E-2</v>
      </c>
      <c r="L14" s="75">
        <v>5.42935541726891E-2</v>
      </c>
      <c r="M14" s="75">
        <v>3.4103437022956297E-2</v>
      </c>
      <c r="N14" s="75">
        <v>1.39132650657102E-2</v>
      </c>
      <c r="O14" s="75">
        <v>2.2758403765619599E-3</v>
      </c>
      <c r="P14" s="75">
        <v>0</v>
      </c>
    </row>
    <row r="15" spans="2:16" x14ac:dyDescent="0.45">
      <c r="B15" s="55" t="s">
        <v>70</v>
      </c>
      <c r="C15" s="55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</row>
    <row r="16" spans="2:16" outlineLevel="1" x14ac:dyDescent="0.45">
      <c r="B16" s="74"/>
      <c r="C16" s="74" t="s">
        <v>71</v>
      </c>
      <c r="D16" s="76">
        <v>1.57415841353955E-2</v>
      </c>
      <c r="E16" s="76">
        <v>1.5741574978804799E-2</v>
      </c>
      <c r="F16" s="76">
        <v>1.7499999985973999E-2</v>
      </c>
      <c r="G16" s="76">
        <v>1.99999995802615E-2</v>
      </c>
      <c r="H16" s="76">
        <v>2.2499999845209499E-2</v>
      </c>
      <c r="I16" s="76">
        <v>2.5000000026154101E-2</v>
      </c>
      <c r="J16" s="76">
        <v>2.7499999522390899E-2</v>
      </c>
      <c r="K16" s="76">
        <v>2.99999996793501E-2</v>
      </c>
      <c r="L16" s="76">
        <v>3.5000000232546298E-2</v>
      </c>
      <c r="M16" s="76">
        <v>3.9999999889438101E-2</v>
      </c>
      <c r="N16" s="76">
        <v>4.5000000194871201E-2</v>
      </c>
      <c r="O16" s="76">
        <v>4.7500000040196201E-2</v>
      </c>
      <c r="P16" s="76">
        <v>4.8999999949584802E-2</v>
      </c>
    </row>
    <row r="17" spans="1:16" ht="14.65" outlineLevel="1" thickBot="1" x14ac:dyDescent="0.5">
      <c r="B17" s="56"/>
      <c r="C17" s="56" t="s">
        <v>72</v>
      </c>
      <c r="D17" s="77">
        <v>3.5540631293456498E-2</v>
      </c>
      <c r="E17" s="77">
        <v>3.5540632352607099E-2</v>
      </c>
      <c r="F17" s="77">
        <v>3.5698193860064002E-2</v>
      </c>
      <c r="G17" s="77">
        <v>3.6454451199720198E-2</v>
      </c>
      <c r="H17" s="77">
        <v>3.7720383453778997E-2</v>
      </c>
      <c r="I17" s="77">
        <v>3.9036706026216603E-2</v>
      </c>
      <c r="J17" s="77">
        <v>4.0589994663209401E-2</v>
      </c>
      <c r="K17" s="77">
        <v>4.2748504795386701E-2</v>
      </c>
      <c r="L17" s="77">
        <v>5.0900975747761798E-2</v>
      </c>
      <c r="M17" s="77">
        <v>6.2556195807516896E-2</v>
      </c>
      <c r="N17" s="77">
        <v>7.61192516857402E-2</v>
      </c>
      <c r="O17" s="77">
        <v>8.3409627569467001E-2</v>
      </c>
      <c r="P17" s="77">
        <v>8.7969797834563199E-2</v>
      </c>
    </row>
    <row r="18" spans="1:16" x14ac:dyDescent="0.45">
      <c r="B18" s="25" t="s">
        <v>73</v>
      </c>
    </row>
    <row r="19" spans="1:16" x14ac:dyDescent="0.45">
      <c r="B19" s="25" t="s">
        <v>74</v>
      </c>
    </row>
    <row r="20" spans="1:16" x14ac:dyDescent="0.45">
      <c r="B20" s="25" t="s">
        <v>75</v>
      </c>
    </row>
    <row r="22" spans="1:16" x14ac:dyDescent="0.45">
      <c r="A22" s="98" t="s">
        <v>80</v>
      </c>
      <c r="B22" s="98"/>
    </row>
    <row r="23" spans="1:16" ht="28.9" thickBot="1" x14ac:dyDescent="0.5">
      <c r="A23" s="57" t="s">
        <v>81</v>
      </c>
      <c r="B23" s="58" t="s">
        <v>82</v>
      </c>
    </row>
    <row r="24" spans="1:16" x14ac:dyDescent="0.45">
      <c r="A24" s="76">
        <v>3.5540632352607099E-2</v>
      </c>
      <c r="B24" s="76">
        <v>1.5741574978804799E-2</v>
      </c>
    </row>
    <row r="25" spans="1:16" x14ac:dyDescent="0.45">
      <c r="A25" s="76">
        <v>3.5698193860064002E-2</v>
      </c>
      <c r="B25" s="76">
        <v>1.7499999985973999E-2</v>
      </c>
    </row>
    <row r="26" spans="1:16" x14ac:dyDescent="0.45">
      <c r="A26" s="76">
        <v>3.6454451199720198E-2</v>
      </c>
      <c r="B26" s="76">
        <v>1.99999995802615E-2</v>
      </c>
    </row>
    <row r="27" spans="1:16" x14ac:dyDescent="0.45">
      <c r="A27" s="76">
        <v>3.7720383453778997E-2</v>
      </c>
      <c r="B27" s="76">
        <v>2.2499999845209499E-2</v>
      </c>
    </row>
    <row r="28" spans="1:16" x14ac:dyDescent="0.45">
      <c r="A28" s="76">
        <v>3.9036706026216603E-2</v>
      </c>
      <c r="B28" s="76">
        <v>2.5000000026154101E-2</v>
      </c>
    </row>
    <row r="29" spans="1:16" x14ac:dyDescent="0.45">
      <c r="A29" s="76">
        <v>4.0589994663209401E-2</v>
      </c>
      <c r="B29" s="76">
        <v>2.7499999522390899E-2</v>
      </c>
    </row>
    <row r="30" spans="1:16" x14ac:dyDescent="0.45">
      <c r="A30" s="76">
        <v>4.2748504795386701E-2</v>
      </c>
      <c r="B30" s="76">
        <v>2.99999996793501E-2</v>
      </c>
    </row>
    <row r="31" spans="1:16" x14ac:dyDescent="0.45">
      <c r="A31" s="76">
        <v>5.0900975747761798E-2</v>
      </c>
      <c r="B31" s="76">
        <v>3.5000000232546298E-2</v>
      </c>
    </row>
    <row r="32" spans="1:16" x14ac:dyDescent="0.45">
      <c r="A32" s="76">
        <v>6.2556195807516896E-2</v>
      </c>
      <c r="B32" s="76">
        <v>3.9999999889438101E-2</v>
      </c>
    </row>
    <row r="33" spans="1:3" x14ac:dyDescent="0.45">
      <c r="A33" s="76">
        <v>7.61192516857402E-2</v>
      </c>
      <c r="B33" s="76">
        <v>4.5000000194871201E-2</v>
      </c>
    </row>
    <row r="34" spans="1:3" x14ac:dyDescent="0.45">
      <c r="A34" s="76">
        <v>8.3409627569467001E-2</v>
      </c>
      <c r="B34" s="76">
        <v>4.7500000040196201E-2</v>
      </c>
    </row>
    <row r="35" spans="1:3" x14ac:dyDescent="0.45">
      <c r="A35" s="76">
        <v>8.7969797834563199E-2</v>
      </c>
      <c r="B35" s="76">
        <v>4.8999999949584802E-2</v>
      </c>
    </row>
    <row r="36" spans="1:3" x14ac:dyDescent="0.45">
      <c r="A36" s="76"/>
      <c r="B36" s="76"/>
    </row>
    <row r="37" spans="1:3" x14ac:dyDescent="0.45">
      <c r="A37" s="98" t="s">
        <v>83</v>
      </c>
      <c r="B37" s="98"/>
      <c r="C37" s="98"/>
    </row>
    <row r="38" spans="1:3" ht="14.65" thickBot="1" x14ac:dyDescent="0.5">
      <c r="A38" s="78" t="s">
        <v>84</v>
      </c>
      <c r="B38" s="79" t="s">
        <v>85</v>
      </c>
      <c r="C38" s="79" t="s">
        <v>82</v>
      </c>
    </row>
    <row r="39" spans="1:3" x14ac:dyDescent="0.45">
      <c r="A39" s="59" t="s">
        <v>31</v>
      </c>
      <c r="B39" s="59">
        <v>0.12767070781177536</v>
      </c>
      <c r="C39" s="59">
        <v>3.1707916666666662E-2</v>
      </c>
    </row>
    <row r="40" spans="1:3" x14ac:dyDescent="0.45">
      <c r="A40" s="59" t="s">
        <v>34</v>
      </c>
      <c r="B40" s="59">
        <v>9.0417180321121615E-2</v>
      </c>
      <c r="C40" s="59">
        <v>4.9723333333333342E-2</v>
      </c>
    </row>
    <row r="41" spans="1:3" x14ac:dyDescent="0.45">
      <c r="A41" s="59" t="s">
        <v>39</v>
      </c>
      <c r="B41" s="59">
        <v>5.1055450159333847E-2</v>
      </c>
      <c r="C41" s="59">
        <v>9.5708333333333357E-3</v>
      </c>
    </row>
    <row r="42" spans="1:3" x14ac:dyDescent="0.45">
      <c r="A42" s="59" t="s">
        <v>33</v>
      </c>
      <c r="B42" s="59">
        <v>9.3153368787677535E-2</v>
      </c>
      <c r="C42" s="59">
        <v>3.9235416666666668E-2</v>
      </c>
    </row>
    <row r="43" spans="1:3" x14ac:dyDescent="0.45">
      <c r="A43" s="59" t="s">
        <v>30</v>
      </c>
      <c r="B43" s="59">
        <v>0.13005188647161711</v>
      </c>
      <c r="C43" s="59">
        <v>-2.7604583333333339E-2</v>
      </c>
    </row>
    <row r="44" spans="1:3" x14ac:dyDescent="0.45">
      <c r="A44" s="59" t="s">
        <v>38</v>
      </c>
      <c r="B44" s="59">
        <v>5.4713485234383075E-2</v>
      </c>
      <c r="C44" s="59">
        <v>2.9115416666666668E-2</v>
      </c>
    </row>
    <row r="45" spans="1:3" x14ac:dyDescent="0.45">
      <c r="A45" s="59" t="s">
        <v>36</v>
      </c>
      <c r="B45" s="59">
        <v>6.7245593596604689E-2</v>
      </c>
      <c r="C45" s="59">
        <v>2.0357916666666667E-2</v>
      </c>
    </row>
    <row r="46" spans="1:3" x14ac:dyDescent="0.45">
      <c r="A46" s="59" t="s">
        <v>35</v>
      </c>
      <c r="B46" s="59">
        <v>7.3967324062676851E-2</v>
      </c>
      <c r="C46" s="59">
        <v>2.2890416666666667E-2</v>
      </c>
    </row>
    <row r="47" spans="1:3" x14ac:dyDescent="0.45">
      <c r="A47" s="59" t="s">
        <v>37</v>
      </c>
      <c r="B47" s="59">
        <v>5.5370155793569582E-2</v>
      </c>
      <c r="C47" s="59">
        <v>2.3418750000000002E-2</v>
      </c>
    </row>
    <row r="48" spans="1:3" x14ac:dyDescent="0.45">
      <c r="A48" s="59" t="s">
        <v>32</v>
      </c>
      <c r="B48" s="59">
        <v>0.11373684799348474</v>
      </c>
      <c r="C48" s="59">
        <v>4.4597916666666661E-2</v>
      </c>
    </row>
  </sheetData>
  <mergeCells count="2">
    <mergeCell ref="A22:B22"/>
    <mergeCell ref="A37:C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1.a, b</vt:lpstr>
      <vt:lpstr>1.c</vt:lpstr>
      <vt:lpstr>1.d </vt:lpstr>
      <vt:lpstr>2</vt:lpstr>
      <vt:lpstr>3.Mean-Variance</vt:lpstr>
      <vt:lpstr>3.Mean-Var using VCV-matrix</vt:lpstr>
      <vt:lpstr>3.M-V Efficient Frontier</vt:lpstr>
      <vt:lpstr>APPLE</vt:lpstr>
      <vt:lpstr>FORD</vt:lpstr>
      <vt:lpstr>GM</vt:lpstr>
      <vt:lpstr>IBM</vt:lpstr>
      <vt:lpstr>INTEL</vt:lpstr>
      <vt:lpstr>JJ</vt:lpstr>
      <vt:lpstr>Labor_available</vt:lpstr>
      <vt:lpstr>Labor_Used</vt:lpstr>
      <vt:lpstr>Max_prod</vt:lpstr>
      <vt:lpstr>MERCK</vt:lpstr>
      <vt:lpstr>Min_prod</vt:lpstr>
      <vt:lpstr>MSFT</vt:lpstr>
      <vt:lpstr>PG</vt:lpstr>
      <vt:lpstr>Production_levels</vt:lpstr>
      <vt:lpstr>SUN</vt:lpstr>
      <vt:lpstr>Total_Profit</vt:lpstr>
      <vt:lpstr>VCV_matrix</vt:lpstr>
      <vt:lpstr>Weights</vt:lpstr>
      <vt:lpstr>Weights_vector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2021-09-22T18:56:02Z</dcterms:modified>
</cp:coreProperties>
</file>