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defaultThemeVersion="124226"/>
  <xr:revisionPtr revIDLastSave="0" documentId="13_ncr:1_{A1B746FF-C673-49A8-A685-5B2C674E2A99}" xr6:coauthVersionLast="46" xr6:coauthVersionMax="46" xr10:uidLastSave="{00000000-0000-0000-0000-000000000000}"/>
  <bookViews>
    <workbookView xWindow="833" yWindow="-98" windowWidth="19784" windowHeight="13875" xr2:uid="{00000000-000D-0000-FFFF-FFFF00000000}"/>
  </bookViews>
  <sheets>
    <sheet name="1" sheetId="14" r:id="rId1"/>
    <sheet name="2 " sheetId="13" r:id="rId2"/>
    <sheet name="3" sheetId="16" r:id="rId3"/>
  </sheets>
  <externalReferences>
    <externalReference r:id="rId4"/>
  </externalReferences>
  <definedNames>
    <definedName name="A">1</definedName>
    <definedName name="B">1</definedName>
    <definedName name="MinimizeCosts" localSheetId="0">FALSE</definedName>
    <definedName name="MinimizeCosts" localSheetId="1">FALSE</definedName>
    <definedName name="MinimizeCosts" localSheetId="2">FALSE</definedName>
    <definedName name="MinimizeCosts">TRUE</definedName>
    <definedName name="_xlnm.Print_Area" localSheetId="0">'1'!TreeDiagram</definedName>
    <definedName name="_xlnm.Print_Area" localSheetId="1">'2 '!TreeDiagram</definedName>
    <definedName name="_xlnm.Print_Area" localSheetId="2">'3'!$A$1:$O$34</definedName>
    <definedName name="sencount" hidden="1">3</definedName>
    <definedName name="TreeData" localSheetId="0">'1'!$GH$1001:$GV$1012</definedName>
    <definedName name="TreeData" localSheetId="1">'2 '!$GH$1001:$GV$1015</definedName>
    <definedName name="TreeData" localSheetId="2">'3'!$GH$1001:$GV$1012</definedName>
    <definedName name="TreeDiagBase" localSheetId="0">'1'!$A$1</definedName>
    <definedName name="TreeDiagBase" localSheetId="1">'2 '!$A$1</definedName>
    <definedName name="TreeDiagBase" localSheetId="2">'3'!$A$1</definedName>
    <definedName name="TreeDiagram" localSheetId="0">'1'!$A$1:$K$44</definedName>
    <definedName name="TreeDiagram" localSheetId="1">'2 '!$A$1:$S$39</definedName>
    <definedName name="TreeDiagram" localSheetId="2">'3'!$A$1:$O$34</definedName>
    <definedName name="UseExpUtility" localSheetId="0">FALSE</definedName>
    <definedName name="UseExpUtility" localSheetId="1">FALSE</definedName>
    <definedName name="UseExpUtility" localSheetId="2">FALSE</definedName>
    <definedName name="UseExpUtility">FALSE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9" i="16" l="1"/>
  <c r="L29" i="16" s="1"/>
  <c r="O28" i="16" s="1"/>
  <c r="M29" i="16" s="1"/>
  <c r="H18" i="16"/>
  <c r="H28" i="16" s="1"/>
  <c r="H11" i="16"/>
  <c r="H9" i="16"/>
  <c r="L24" i="16" s="1"/>
  <c r="O23" i="16" s="1"/>
  <c r="M24" i="16" s="1"/>
  <c r="T8" i="16"/>
  <c r="H14" i="16" s="1"/>
  <c r="O8" i="16"/>
  <c r="I9" i="16" s="1"/>
  <c r="T7" i="16"/>
  <c r="D4" i="16"/>
  <c r="O3" i="16"/>
  <c r="E4" i="16" s="1"/>
  <c r="L34" i="16" l="1"/>
  <c r="O33" i="16" s="1"/>
  <c r="M34" i="16" s="1"/>
  <c r="I31" i="16" s="1"/>
  <c r="J30" i="16" s="1"/>
  <c r="O13" i="16"/>
  <c r="I14" i="16" s="1"/>
  <c r="E11" i="16"/>
  <c r="O18" i="16"/>
  <c r="M19" i="16" s="1"/>
  <c r="I21" i="16" s="1"/>
  <c r="J20" i="16" s="1"/>
  <c r="E26" i="16" l="1"/>
  <c r="S16" i="16" l="1"/>
  <c r="S24" i="16" s="1"/>
  <c r="A15" i="16"/>
  <c r="B14" i="16" s="1"/>
  <c r="K3" i="14"/>
  <c r="E4" i="14" s="1"/>
  <c r="H6" i="14"/>
  <c r="H7" i="14"/>
  <c r="K8" i="14"/>
  <c r="I9" i="14" s="1"/>
  <c r="H11" i="14"/>
  <c r="H12" i="14"/>
  <c r="H14" i="14"/>
  <c r="K13" i="14" s="1"/>
  <c r="I14" i="14" s="1"/>
  <c r="H16" i="14"/>
  <c r="H19" i="14"/>
  <c r="K18" i="14" s="1"/>
  <c r="I19" i="14" s="1"/>
  <c r="H21" i="14"/>
  <c r="K23" i="14"/>
  <c r="I24" i="14" s="1"/>
  <c r="H26" i="14"/>
  <c r="K28" i="14"/>
  <c r="I29" i="14" s="1"/>
  <c r="H31" i="14"/>
  <c r="K33" i="14"/>
  <c r="I34" i="14" s="1"/>
  <c r="H36" i="14"/>
  <c r="K38" i="14"/>
  <c r="I39" i="14" s="1"/>
  <c r="H41" i="14"/>
  <c r="K43" i="14"/>
  <c r="I44" i="14" s="1"/>
  <c r="E34" i="14" l="1"/>
  <c r="E14" i="14"/>
  <c r="A19" i="14"/>
  <c r="B18" i="14" s="1"/>
  <c r="P6" i="13" l="1"/>
  <c r="P9" i="13"/>
  <c r="H10" i="13"/>
  <c r="S3" i="13" s="1"/>
  <c r="Q4" i="13" s="1"/>
  <c r="S13" i="13"/>
  <c r="M14" i="13" s="1"/>
  <c r="H16" i="13"/>
  <c r="S18" i="13"/>
  <c r="I19" i="13" s="1"/>
  <c r="P26" i="13"/>
  <c r="P29" i="13"/>
  <c r="H30" i="13"/>
  <c r="H36" i="13"/>
  <c r="S38" i="13"/>
  <c r="I39" i="13"/>
  <c r="S28" i="13" l="1"/>
  <c r="Q29" i="13" s="1"/>
  <c r="S23" i="13"/>
  <c r="Q24" i="13" s="1"/>
  <c r="M26" i="13" s="1"/>
  <c r="I30" i="13" s="1"/>
  <c r="S33" i="13"/>
  <c r="M34" i="13" s="1"/>
  <c r="S8" i="13"/>
  <c r="Q9" i="13" s="1"/>
  <c r="M6" i="13" s="1"/>
  <c r="I10" i="13" s="1"/>
  <c r="J29" i="13" l="1"/>
  <c r="E34" i="13"/>
  <c r="J9" i="13"/>
  <c r="E14" i="13"/>
  <c r="A24" i="13" s="1"/>
  <c r="B2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6" authorId="0" shapeId="0" xr:uid="{00000000-0006-0000-0000-000001000000}">
      <text>
        <r>
          <rPr>
            <sz val="9"/>
            <color indexed="81"/>
            <rFont val="Tahoma"/>
            <family val="2"/>
          </rPr>
          <t>The probability calculated in this cell is the sum of the probabilities corresponding to cases of damage in excess of 35K.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S24" authorId="0" shapeId="0" xr:uid="{264201DB-84FF-4AD5-A5C2-644F32295569}">
      <text>
        <r>
          <rPr>
            <sz val="9"/>
            <color indexed="81"/>
            <rFont val="Tahoma"/>
            <family val="2"/>
          </rPr>
          <t xml:space="preserve">This one-way table shows how Option Value (computed in cell S16) depends on the Downside variation percentage (in cell S8). It was built by using </t>
        </r>
        <r>
          <rPr>
            <b/>
            <sz val="9"/>
            <color indexed="81"/>
            <rFont val="Tahoma"/>
            <family val="2"/>
          </rPr>
          <t>Data &gt; What-If Analysis &gt; Data Table...</t>
        </r>
        <r>
          <rPr>
            <sz val="9"/>
            <color indexed="81"/>
            <rFont val="Tahoma"/>
            <family val="2"/>
          </rPr>
          <t xml:space="preserve">
Here are the steps for building the table:
1) Type the list of values you want to substitute in cell S8 in a column somewhere. Here we entered values from 0% to 40% in the range R25:R33.
2) Enter a formula for what you want the table to calculate in the column heading (here, cell S24). In cell S24 we entered the formula =S16, because we want the table to return the values of "Option Value", which is calculated in cell S16.
3) Select the entire range of cells that will contain the table. Here, the range to select is R24:S33;
4) Go to Data &gt; What-If Analysis &gt; Data Table...; enter S8 in the "Column input cell" field, leave the "Row input cell" field empty (because it is a one-variable, column-oriented data table); click OK. That's it: the cells S25 to S33 are now populated with the corresponding values of cell S16.</t>
        </r>
      </text>
    </comment>
  </commentList>
</comments>
</file>

<file path=xl/sharedStrings.xml><?xml version="1.0" encoding="utf-8"?>
<sst xmlns="http://schemas.openxmlformats.org/spreadsheetml/2006/main" count="155" uniqueCount="76">
  <si>
    <t>ID</t>
  </si>
  <si>
    <t>Name</t>
  </si>
  <si>
    <t>Value</t>
  </si>
  <si>
    <t>Prob</t>
  </si>
  <si>
    <t>Pred</t>
  </si>
  <si>
    <t>Kind</t>
  </si>
  <si>
    <t>NS</t>
  </si>
  <si>
    <t>S1</t>
  </si>
  <si>
    <t>S2</t>
  </si>
  <si>
    <t>S3</t>
  </si>
  <si>
    <t>S4</t>
  </si>
  <si>
    <t>S5</t>
  </si>
  <si>
    <t>Row</t>
  </si>
  <si>
    <t>Col</t>
  </si>
  <si>
    <t>Mark</t>
  </si>
  <si>
    <t>TreePlan</t>
  </si>
  <si>
    <t>D</t>
  </si>
  <si>
    <t>T</t>
  </si>
  <si>
    <t>Buy full insurance</t>
  </si>
  <si>
    <t>Buy partial insurance</t>
  </si>
  <si>
    <t>No insurance</t>
  </si>
  <si>
    <t>E</t>
  </si>
  <si>
    <t>No damage</t>
  </si>
  <si>
    <t>15K damage</t>
  </si>
  <si>
    <t>50K damage</t>
  </si>
  <si>
    <t>70K damage</t>
  </si>
  <si>
    <t>100K damage</t>
  </si>
  <si>
    <t>PROBABILITY DATA</t>
  </si>
  <si>
    <t>Hail damage (in $1,000s)</t>
  </si>
  <si>
    <t>Probability</t>
  </si>
  <si>
    <t>to provision against future losses.</t>
  </si>
  <si>
    <r>
      <t>b)</t>
    </r>
    <r>
      <rPr>
        <sz val="11"/>
        <rFont val="Calibri"/>
        <family val="2"/>
        <scheme val="minor"/>
      </rPr>
      <t xml:space="preserve"> The decision that maximizes expected value (i.e., minimizes expected cost) is decision branch # 3,</t>
    </r>
  </si>
  <si>
    <t>i.e., self-insure, for an expected cost of 44K.</t>
  </si>
  <si>
    <t>No complications</t>
  </si>
  <si>
    <t>Complications</t>
  </si>
  <si>
    <t>Bid accepted</t>
  </si>
  <si>
    <t>Bid rejected</t>
  </si>
  <si>
    <t>Use old process</t>
  </si>
  <si>
    <t>Develop new process</t>
  </si>
  <si>
    <r>
      <t>d)</t>
    </r>
    <r>
      <rPr>
        <sz val="11"/>
        <rFont val="Calibri"/>
        <family val="2"/>
        <scheme val="minor"/>
      </rPr>
      <t xml:space="preserve"> The self-insure option is riskier: it has larger downside loss than the other alternatives.</t>
    </r>
  </si>
  <si>
    <t>Over several years, the company could set aside money saved in years with no or low damage</t>
  </si>
  <si>
    <r>
      <t>c)</t>
    </r>
    <r>
      <rPr>
        <sz val="11"/>
        <rFont val="Calibri"/>
        <family val="2"/>
        <scheme val="minor"/>
      </rPr>
      <t xml:space="preserve"> Expected Value may be an appropriate decision criterion here if the insurance purchase decision is</t>
    </r>
  </si>
  <si>
    <t>considered over several years, or if the company can face the possible large losses from severe damage.</t>
  </si>
  <si>
    <t>Bid</t>
  </si>
  <si>
    <t>Contract Bid</t>
  </si>
  <si>
    <t>Decision tree:</t>
  </si>
  <si>
    <t>(all payoffs are in thousands)</t>
  </si>
  <si>
    <t>Payoff</t>
  </si>
  <si>
    <t>Selling Shares and Option Value</t>
  </si>
  <si>
    <t>Sell Now</t>
  </si>
  <si>
    <t>Number of shares held</t>
  </si>
  <si>
    <t>Current price per share:</t>
  </si>
  <si>
    <t>Future price per share:</t>
  </si>
  <si>
    <t>Shares Up</t>
  </si>
  <si>
    <t>Up</t>
  </si>
  <si>
    <t>Down</t>
  </si>
  <si>
    <t>Sell in two weeks</t>
  </si>
  <si>
    <t>a)</t>
  </si>
  <si>
    <t>Holding the share for two weeks yields a higher Expected Value than selling now.</t>
  </si>
  <si>
    <t>Shares Down</t>
  </si>
  <si>
    <t>b)</t>
  </si>
  <si>
    <t>Put Option strike price</t>
  </si>
  <si>
    <t>Option Value:</t>
  </si>
  <si>
    <t>Exercise Option</t>
  </si>
  <si>
    <t>c)</t>
  </si>
  <si>
    <t>Do not exercise Option</t>
  </si>
  <si>
    <t>Get the Put Option</t>
  </si>
  <si>
    <t>The strategy that maximizes Expected Value is:</t>
  </si>
  <si>
    <t>- Bid 16, and, if the bid is accepted,</t>
  </si>
  <si>
    <t>- Develop the new process.</t>
  </si>
  <si>
    <t>&gt; 35K damage</t>
  </si>
  <si>
    <t>To see how the option value changes with downside variations in share price,</t>
  </si>
  <si>
    <t>let us construct a table of Option Value (cell S16) vs. Down percentage (cell S8):</t>
  </si>
  <si>
    <t>Option Value</t>
  </si>
  <si>
    <t>Down (%)</t>
  </si>
  <si>
    <t>The option value is the difference in Expected Value with and without the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</si>
</sst>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809]#,##0;[Red]\-[$£-809]#,##0"/>
    <numFmt numFmtId="165" formatCode="&quot;$&quot;#,##0"/>
    <numFmt numFmtId="166" formatCode="_(&quot;$&quot;* #,##0_);_(&quot;$&quot;* \(#,##0\);_(&quot;$&quot;* &quot;-&quot;??_);_(@_)"/>
  </numFmts>
  <fonts count="15"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9"/>
      <color indexed="81"/>
      <name val="Tahoma"/>
      <family val="2"/>
    </font>
    <font>
      <b/>
      <sz val="11"/>
      <color rgb="FF00B050"/>
      <name val="Calibri"/>
      <family val="2"/>
      <scheme val="minor"/>
    </font>
    <font>
      <sz val="10"/>
      <name val="Arial"/>
      <family val="2"/>
    </font>
    <font>
      <b/>
      <i/>
      <sz val="12"/>
      <color indexed="9"/>
      <name val="Calibri"/>
      <family val="2"/>
      <scheme val="minor"/>
    </font>
    <font>
      <i/>
      <sz val="11"/>
      <color indexed="9"/>
      <name val="Calibri"/>
      <family val="2"/>
      <scheme val="minor"/>
    </font>
    <font>
      <b/>
      <sz val="11"/>
      <color rgb="FF0070C0"/>
      <name val="Calibri"/>
      <family val="2"/>
      <scheme val="minor"/>
    </font>
    <font>
      <sz val="11"/>
      <color theme="1"/>
      <name val="Calibri"/>
      <family val="2"/>
      <scheme val="minor"/>
    </font>
    <font>
      <b/>
      <i/>
      <sz val="14"/>
      <color indexed="9"/>
      <name val="Calibri"/>
      <family val="2"/>
      <scheme val="minor"/>
    </font>
    <font>
      <i/>
      <sz val="10"/>
      <color indexed="9"/>
      <name val="Calibri"/>
      <family val="2"/>
      <scheme val="minor"/>
    </font>
    <font>
      <b/>
      <sz val="9"/>
      <color indexed="81"/>
      <name val="Tahoma"/>
      <family val="2"/>
    </font>
  </fonts>
  <fills count="4">
    <fill>
      <patternFill patternType="none"/>
    </fill>
    <fill>
      <patternFill patternType="gray125"/>
    </fill>
    <fill>
      <patternFill patternType="solid">
        <fgColor theme="3"/>
        <bgColor indexed="64"/>
      </patternFill>
    </fill>
    <fill>
      <patternFill patternType="solid">
        <fgColor theme="0" tint="-4.9989318521683403E-2"/>
        <bgColor indexed="64"/>
      </patternFill>
    </fill>
  </fills>
  <borders count="6">
    <border>
      <left/>
      <right/>
      <top/>
      <bottom/>
      <diagonal/>
    </border>
    <border>
      <left/>
      <right/>
      <top style="thick">
        <color indexed="17"/>
      </top>
      <bottom style="thin">
        <color indexed="17"/>
      </bottom>
      <diagonal/>
    </border>
    <border>
      <left/>
      <right/>
      <top/>
      <bottom style="thick">
        <color indexed="17"/>
      </bottom>
      <diagonal/>
    </border>
    <border>
      <left/>
      <right style="thin">
        <color indexed="64"/>
      </right>
      <top/>
      <bottom style="medium">
        <color indexed="64"/>
      </bottom>
      <diagonal/>
    </border>
    <border>
      <left/>
      <right/>
      <top/>
      <bottom style="medium">
        <color indexed="64"/>
      </bottom>
      <diagonal/>
    </border>
    <border>
      <left/>
      <right style="thin">
        <color indexed="64"/>
      </right>
      <top/>
      <bottom/>
      <diagonal/>
    </border>
  </borders>
  <cellStyleXfs count="4">
    <xf numFmtId="0" fontId="0" fillId="0" borderId="0"/>
    <xf numFmtId="0" fontId="2" fillId="0" borderId="0"/>
    <xf numFmtId="0" fontId="7" fillId="0" borderId="0"/>
    <xf numFmtId="44" fontId="11" fillId="0" borderId="0" applyFont="0" applyFill="0" applyBorder="0" applyAlignment="0" applyProtection="0"/>
  </cellStyleXfs>
  <cellXfs count="44">
    <xf numFmtId="0" fontId="0" fillId="0" borderId="0" xfId="0"/>
    <xf numFmtId="0" fontId="0" fillId="0" borderId="0" xfId="0" applyAlignment="1">
      <alignment horizontal="left"/>
    </xf>
    <xf numFmtId="0" fontId="3" fillId="0" borderId="0" xfId="0" applyFont="1"/>
    <xf numFmtId="0" fontId="4" fillId="0" borderId="0" xfId="0" applyFont="1"/>
    <xf numFmtId="0" fontId="4" fillId="0" borderId="1" xfId="0" applyFont="1" applyBorder="1"/>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center"/>
    </xf>
    <xf numFmtId="0" fontId="0" fillId="0" borderId="0" xfId="0" applyAlignment="1">
      <alignment horizontal="center"/>
    </xf>
    <xf numFmtId="0" fontId="6" fillId="0" borderId="0" xfId="1" applyFont="1" applyAlignment="1">
      <alignment horizontal="left"/>
    </xf>
    <xf numFmtId="0" fontId="4" fillId="0" borderId="0" xfId="1" applyFont="1"/>
    <xf numFmtId="0" fontId="6" fillId="0" borderId="0" xfId="1" applyFont="1"/>
    <xf numFmtId="0" fontId="3" fillId="0" borderId="0" xfId="1" applyFont="1"/>
    <xf numFmtId="0" fontId="4" fillId="0" borderId="0" xfId="1" applyFont="1" applyAlignment="1">
      <alignment horizontal="left"/>
    </xf>
    <xf numFmtId="164" fontId="3" fillId="0" borderId="0" xfId="1" applyNumberFormat="1" applyFont="1" applyAlignment="1">
      <alignment horizontal="left"/>
    </xf>
    <xf numFmtId="0" fontId="1" fillId="0" borderId="0" xfId="0" applyFont="1" applyAlignment="1">
      <alignment horizontal="right"/>
    </xf>
    <xf numFmtId="0" fontId="1" fillId="0" borderId="0" xfId="0" applyFont="1"/>
    <xf numFmtId="0" fontId="8" fillId="2" borderId="0" xfId="1" applyFont="1" applyFill="1"/>
    <xf numFmtId="0" fontId="9" fillId="2" borderId="0" xfId="1" applyFont="1" applyFill="1"/>
    <xf numFmtId="0" fontId="9" fillId="0" borderId="0" xfId="1" applyFont="1"/>
    <xf numFmtId="0" fontId="4" fillId="0" borderId="0" xfId="1" applyNumberFormat="1" applyFont="1" applyAlignment="1">
      <alignment horizontal="left"/>
    </xf>
    <xf numFmtId="0" fontId="10" fillId="0" borderId="0" xfId="1" applyNumberFormat="1" applyFont="1" applyAlignment="1">
      <alignment horizontal="center"/>
    </xf>
    <xf numFmtId="0" fontId="10" fillId="0" borderId="0" xfId="0" applyNumberFormat="1" applyFont="1" applyAlignment="1">
      <alignment horizontal="center"/>
    </xf>
    <xf numFmtId="0" fontId="0" fillId="0" borderId="0" xfId="0" applyNumberFormat="1"/>
    <xf numFmtId="0" fontId="9" fillId="0" borderId="0" xfId="1" applyFont="1" applyFill="1"/>
    <xf numFmtId="0" fontId="12" fillId="2" borderId="0" xfId="1" applyFont="1" applyFill="1"/>
    <xf numFmtId="0" fontId="13" fillId="2" borderId="0" xfId="1" applyFont="1" applyFill="1"/>
    <xf numFmtId="0" fontId="0" fillId="3" borderId="0" xfId="0" applyFill="1"/>
    <xf numFmtId="6" fontId="0" fillId="3" borderId="0" xfId="0" applyNumberFormat="1" applyFill="1"/>
    <xf numFmtId="6" fontId="0" fillId="3" borderId="0" xfId="0" applyNumberFormat="1" applyFill="1" applyAlignment="1">
      <alignment horizontal="left"/>
    </xf>
    <xf numFmtId="6" fontId="0" fillId="0" borderId="0" xfId="0" applyNumberFormat="1"/>
    <xf numFmtId="0" fontId="0" fillId="3" borderId="0" xfId="0" applyFill="1" applyAlignment="1">
      <alignment horizontal="left"/>
    </xf>
    <xf numFmtId="9" fontId="0" fillId="0" borderId="0" xfId="0" applyNumberFormat="1"/>
    <xf numFmtId="44" fontId="0" fillId="0" borderId="0" xfId="3" applyFont="1"/>
    <xf numFmtId="165" fontId="0" fillId="3" borderId="0" xfId="0" applyNumberFormat="1" applyFill="1"/>
    <xf numFmtId="165" fontId="0" fillId="3" borderId="0" xfId="3" applyNumberFormat="1" applyFont="1" applyFill="1" applyAlignment="1">
      <alignment horizontal="left"/>
    </xf>
    <xf numFmtId="165" fontId="0" fillId="3" borderId="0" xfId="0" applyNumberFormat="1" applyFill="1" applyAlignment="1">
      <alignment horizontal="left"/>
    </xf>
    <xf numFmtId="6" fontId="1" fillId="0" borderId="0" xfId="0" applyNumberFormat="1" applyFont="1"/>
    <xf numFmtId="166" fontId="0" fillId="3" borderId="0" xfId="0" applyNumberFormat="1" applyFill="1"/>
    <xf numFmtId="166" fontId="0" fillId="3" borderId="0" xfId="0" applyNumberFormat="1" applyFill="1" applyAlignment="1">
      <alignment horizontal="left"/>
    </xf>
    <xf numFmtId="0" fontId="4" fillId="0" borderId="0" xfId="1" quotePrefix="1" applyFont="1"/>
    <xf numFmtId="0" fontId="0" fillId="0" borderId="3" xfId="0" applyBorder="1" applyAlignment="1">
      <alignment horizontal="center"/>
    </xf>
    <xf numFmtId="6" fontId="0" fillId="0" borderId="4" xfId="0" applyNumberFormat="1" applyBorder="1"/>
    <xf numFmtId="9" fontId="0" fillId="0" borderId="5" xfId="0" applyNumberFormat="1" applyBorder="1" applyAlignment="1">
      <alignment horizontal="center"/>
    </xf>
  </cellXfs>
  <cellStyles count="4">
    <cellStyle name="Currency" xfId="3" builtinId="4"/>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Option Value vs. Downside Variation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'3'!$R$25:$R$33</c:f>
              <c:numCache>
                <c:formatCode>0%</c:formatCode>
                <c:ptCount val="9"/>
                <c:pt idx="0">
                  <c:v>0</c:v>
                </c:pt>
                <c:pt idx="1">
                  <c:v>0.05</c:v>
                </c:pt>
                <c:pt idx="2">
                  <c:v>0.1</c:v>
                </c:pt>
                <c:pt idx="3">
                  <c:v>0.15</c:v>
                </c:pt>
                <c:pt idx="4">
                  <c:v>0.2</c:v>
                </c:pt>
                <c:pt idx="5">
                  <c:v>0.25</c:v>
                </c:pt>
                <c:pt idx="6">
                  <c:v>0.3</c:v>
                </c:pt>
                <c:pt idx="7">
                  <c:v>0.35</c:v>
                </c:pt>
                <c:pt idx="8">
                  <c:v>0.4</c:v>
                </c:pt>
              </c:numCache>
            </c:numRef>
          </c:xVal>
          <c:yVal>
            <c:numRef>
              <c:f>'3'!$S$25:$S$33</c:f>
              <c:numCache>
                <c:formatCode>General</c:formatCode>
                <c:ptCount val="9"/>
                <c:pt idx="0">
                  <c:v>0</c:v>
                </c:pt>
                <c:pt idx="1">
                  <c:v>2000</c:v>
                </c:pt>
                <c:pt idx="2">
                  <c:v>4000</c:v>
                </c:pt>
                <c:pt idx="3">
                  <c:v>6000</c:v>
                </c:pt>
                <c:pt idx="4">
                  <c:v>8000</c:v>
                </c:pt>
                <c:pt idx="5">
                  <c:v>10000</c:v>
                </c:pt>
                <c:pt idx="6">
                  <c:v>12000</c:v>
                </c:pt>
                <c:pt idx="7">
                  <c:v>12000</c:v>
                </c:pt>
                <c:pt idx="8">
                  <c:v>12000</c:v>
                </c:pt>
              </c:numCache>
            </c:numRef>
          </c:yVal>
          <c:smooth val="0"/>
          <c:extLst>
            <c:ext xmlns:c16="http://schemas.microsoft.com/office/drawing/2014/chart" uri="{C3380CC4-5D6E-409C-BE32-E72D297353CC}">
              <c16:uniqueId val="{00000000-2B24-4860-BA6E-6D7B4943ED73}"/>
            </c:ext>
          </c:extLst>
        </c:ser>
        <c:dLbls>
          <c:showLegendKey val="0"/>
          <c:showVal val="0"/>
          <c:showCatName val="0"/>
          <c:showSerName val="0"/>
          <c:showPercent val="0"/>
          <c:showBubbleSize val="0"/>
        </c:dLbls>
        <c:axId val="498751072"/>
        <c:axId val="498750744"/>
      </c:scatterChart>
      <c:valAx>
        <c:axId val="4987510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Downside Share Price Variation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50744"/>
        <c:crosses val="autoZero"/>
        <c:crossBetween val="midCat"/>
      </c:valAx>
      <c:valAx>
        <c:axId val="498750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Option Value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510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0</xdr:rowOff>
    </xdr:from>
    <xdr:ext cx="152400" cy="152400"/>
    <xdr:sp macro="" textlink="">
      <xdr:nvSpPr>
        <xdr:cNvPr id="2" name="Triangle 1">
          <a:extLst>
            <a:ext uri="{FF2B5EF4-FFF2-40B4-BE49-F238E27FC236}">
              <a16:creationId xmlns:a16="http://schemas.microsoft.com/office/drawing/2014/main" id="{6DA11B81-ADE7-4364-9B88-97D2C011E273}"/>
            </a:ext>
          </a:extLst>
        </xdr:cNvPr>
        <xdr:cNvSpPr/>
      </xdr:nvSpPr>
      <xdr:spPr>
        <a:xfrm rot="16200000">
          <a:off x="3238500" y="3619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5</xdr:col>
      <xdr:colOff>152400</xdr:colOff>
      <xdr:row>2</xdr:row>
      <xdr:rowOff>76200</xdr:rowOff>
    </xdr:from>
    <xdr:to>
      <xdr:col>9</xdr:col>
      <xdr:colOff>0</xdr:colOff>
      <xdr:row>2</xdr:row>
      <xdr:rowOff>76200</xdr:rowOff>
    </xdr:to>
    <xdr:sp macro="" textlink="">
      <xdr:nvSpPr>
        <xdr:cNvPr id="3" name="Line 29">
          <a:extLst>
            <a:ext uri="{FF2B5EF4-FFF2-40B4-BE49-F238E27FC236}">
              <a16:creationId xmlns:a16="http://schemas.microsoft.com/office/drawing/2014/main" id="{0B1A6A0A-E9ED-47B3-B4DA-08467BAA0F0E}"/>
            </a:ext>
          </a:extLst>
        </xdr:cNvPr>
        <xdr:cNvSpPr>
          <a:spLocks noChangeShapeType="1"/>
        </xdr:cNvSpPr>
      </xdr:nvSpPr>
      <xdr:spPr bwMode="auto">
        <a:xfrm>
          <a:off x="3390900" y="438150"/>
          <a:ext cx="2438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2</xdr:row>
      <xdr:rowOff>76200</xdr:rowOff>
    </xdr:from>
    <xdr:to>
      <xdr:col>5</xdr:col>
      <xdr:colOff>0</xdr:colOff>
      <xdr:row>2</xdr:row>
      <xdr:rowOff>76200</xdr:rowOff>
    </xdr:to>
    <xdr:sp macro="" textlink="">
      <xdr:nvSpPr>
        <xdr:cNvPr id="4" name="Line 30">
          <a:extLst>
            <a:ext uri="{FF2B5EF4-FFF2-40B4-BE49-F238E27FC236}">
              <a16:creationId xmlns:a16="http://schemas.microsoft.com/office/drawing/2014/main" id="{111E339C-E99E-4C6B-93D4-171B8E337463}"/>
            </a:ext>
          </a:extLst>
        </xdr:cNvPr>
        <xdr:cNvSpPr>
          <a:spLocks noChangeShapeType="1"/>
        </xdr:cNvSpPr>
      </xdr:nvSpPr>
      <xdr:spPr bwMode="auto">
        <a:xfrm>
          <a:off x="1943100" y="43815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xdr:row>
      <xdr:rowOff>76200</xdr:rowOff>
    </xdr:from>
    <xdr:to>
      <xdr:col>3</xdr:col>
      <xdr:colOff>0</xdr:colOff>
      <xdr:row>17</xdr:row>
      <xdr:rowOff>76200</xdr:rowOff>
    </xdr:to>
    <xdr:sp macro="" textlink="">
      <xdr:nvSpPr>
        <xdr:cNvPr id="5" name="Line 31">
          <a:extLst>
            <a:ext uri="{FF2B5EF4-FFF2-40B4-BE49-F238E27FC236}">
              <a16:creationId xmlns:a16="http://schemas.microsoft.com/office/drawing/2014/main" id="{470DA3C7-21BD-447E-9B04-3212DC66A8B5}"/>
            </a:ext>
          </a:extLst>
        </xdr:cNvPr>
        <xdr:cNvSpPr>
          <a:spLocks noChangeShapeType="1"/>
        </xdr:cNvSpPr>
      </xdr:nvSpPr>
      <xdr:spPr bwMode="auto">
        <a:xfrm flipV="1">
          <a:off x="800100" y="438150"/>
          <a:ext cx="1143000" cy="27146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5</xdr:col>
      <xdr:colOff>0</xdr:colOff>
      <xdr:row>12</xdr:row>
      <xdr:rowOff>0</xdr:rowOff>
    </xdr:from>
    <xdr:ext cx="152400" cy="152400"/>
    <xdr:sp macro="" textlink="">
      <xdr:nvSpPr>
        <xdr:cNvPr id="6" name="Circle 2">
          <a:extLst>
            <a:ext uri="{FF2B5EF4-FFF2-40B4-BE49-F238E27FC236}">
              <a16:creationId xmlns:a16="http://schemas.microsoft.com/office/drawing/2014/main" id="{2B24A0B0-DF42-41A1-884F-75DE551D03A7}"/>
            </a:ext>
          </a:extLst>
        </xdr:cNvPr>
        <xdr:cNvSpPr/>
      </xdr:nvSpPr>
      <xdr:spPr>
        <a:xfrm>
          <a:off x="3238500" y="21717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3</xdr:col>
      <xdr:colOff>0</xdr:colOff>
      <xdr:row>12</xdr:row>
      <xdr:rowOff>76200</xdr:rowOff>
    </xdr:from>
    <xdr:to>
      <xdr:col>5</xdr:col>
      <xdr:colOff>0</xdr:colOff>
      <xdr:row>12</xdr:row>
      <xdr:rowOff>76200</xdr:rowOff>
    </xdr:to>
    <xdr:sp macro="" textlink="">
      <xdr:nvSpPr>
        <xdr:cNvPr id="7" name="Line 32">
          <a:extLst>
            <a:ext uri="{FF2B5EF4-FFF2-40B4-BE49-F238E27FC236}">
              <a16:creationId xmlns:a16="http://schemas.microsoft.com/office/drawing/2014/main" id="{33D1F9F2-8A19-4783-BE92-9C9696E2AFA0}"/>
            </a:ext>
          </a:extLst>
        </xdr:cNvPr>
        <xdr:cNvSpPr>
          <a:spLocks noChangeShapeType="1"/>
        </xdr:cNvSpPr>
      </xdr:nvSpPr>
      <xdr:spPr bwMode="auto">
        <a:xfrm>
          <a:off x="1943100" y="22479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12</xdr:row>
      <xdr:rowOff>76200</xdr:rowOff>
    </xdr:from>
    <xdr:to>
      <xdr:col>3</xdr:col>
      <xdr:colOff>0</xdr:colOff>
      <xdr:row>17</xdr:row>
      <xdr:rowOff>76200</xdr:rowOff>
    </xdr:to>
    <xdr:sp macro="" textlink="">
      <xdr:nvSpPr>
        <xdr:cNvPr id="8" name="Line 33">
          <a:extLst>
            <a:ext uri="{FF2B5EF4-FFF2-40B4-BE49-F238E27FC236}">
              <a16:creationId xmlns:a16="http://schemas.microsoft.com/office/drawing/2014/main" id="{41973011-64CF-4B81-B7E8-210E3560BF7A}"/>
            </a:ext>
          </a:extLst>
        </xdr:cNvPr>
        <xdr:cNvSpPr>
          <a:spLocks noChangeShapeType="1"/>
        </xdr:cNvSpPr>
      </xdr:nvSpPr>
      <xdr:spPr bwMode="auto">
        <a:xfrm flipV="1">
          <a:off x="800100" y="2247900"/>
          <a:ext cx="114300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5</xdr:col>
      <xdr:colOff>0</xdr:colOff>
      <xdr:row>32</xdr:row>
      <xdr:rowOff>0</xdr:rowOff>
    </xdr:from>
    <xdr:ext cx="152400" cy="152400"/>
    <xdr:sp macro="" textlink="">
      <xdr:nvSpPr>
        <xdr:cNvPr id="9" name="Circle 3">
          <a:extLst>
            <a:ext uri="{FF2B5EF4-FFF2-40B4-BE49-F238E27FC236}">
              <a16:creationId xmlns:a16="http://schemas.microsoft.com/office/drawing/2014/main" id="{F0AF79D6-6CDB-48C0-8169-DFD44304FF53}"/>
            </a:ext>
          </a:extLst>
        </xdr:cNvPr>
        <xdr:cNvSpPr/>
      </xdr:nvSpPr>
      <xdr:spPr>
        <a:xfrm>
          <a:off x="3238500" y="5791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3</xdr:col>
      <xdr:colOff>0</xdr:colOff>
      <xdr:row>32</xdr:row>
      <xdr:rowOff>76200</xdr:rowOff>
    </xdr:from>
    <xdr:to>
      <xdr:col>5</xdr:col>
      <xdr:colOff>0</xdr:colOff>
      <xdr:row>32</xdr:row>
      <xdr:rowOff>76200</xdr:rowOff>
    </xdr:to>
    <xdr:sp macro="" textlink="">
      <xdr:nvSpPr>
        <xdr:cNvPr id="10" name="Line 34">
          <a:extLst>
            <a:ext uri="{FF2B5EF4-FFF2-40B4-BE49-F238E27FC236}">
              <a16:creationId xmlns:a16="http://schemas.microsoft.com/office/drawing/2014/main" id="{72C9BE32-70CD-40F0-A8B3-4BBA36F1439E}"/>
            </a:ext>
          </a:extLst>
        </xdr:cNvPr>
        <xdr:cNvSpPr>
          <a:spLocks noChangeShapeType="1"/>
        </xdr:cNvSpPr>
      </xdr:nvSpPr>
      <xdr:spPr bwMode="auto">
        <a:xfrm>
          <a:off x="1943100" y="58674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17</xdr:row>
      <xdr:rowOff>76200</xdr:rowOff>
    </xdr:from>
    <xdr:to>
      <xdr:col>3</xdr:col>
      <xdr:colOff>0</xdr:colOff>
      <xdr:row>32</xdr:row>
      <xdr:rowOff>76200</xdr:rowOff>
    </xdr:to>
    <xdr:sp macro="" textlink="">
      <xdr:nvSpPr>
        <xdr:cNvPr id="11" name="Line 35">
          <a:extLst>
            <a:ext uri="{FF2B5EF4-FFF2-40B4-BE49-F238E27FC236}">
              <a16:creationId xmlns:a16="http://schemas.microsoft.com/office/drawing/2014/main" id="{E7B843AE-2FD2-4BFC-B0AF-CD4E0836F03D}"/>
            </a:ext>
          </a:extLst>
        </xdr:cNvPr>
        <xdr:cNvSpPr>
          <a:spLocks noChangeShapeType="1"/>
        </xdr:cNvSpPr>
      </xdr:nvSpPr>
      <xdr:spPr bwMode="auto">
        <a:xfrm>
          <a:off x="800100" y="3152775"/>
          <a:ext cx="1143000" cy="27146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22</xdr:row>
      <xdr:rowOff>0</xdr:rowOff>
    </xdr:from>
    <xdr:ext cx="152400" cy="152400"/>
    <xdr:sp macro="" textlink="">
      <xdr:nvSpPr>
        <xdr:cNvPr id="12" name="Triangle 4">
          <a:extLst>
            <a:ext uri="{FF2B5EF4-FFF2-40B4-BE49-F238E27FC236}">
              <a16:creationId xmlns:a16="http://schemas.microsoft.com/office/drawing/2014/main" id="{FFC74144-E125-4DF1-BCDC-BF8508EAE840}"/>
            </a:ext>
          </a:extLst>
        </xdr:cNvPr>
        <xdr:cNvSpPr/>
      </xdr:nvSpPr>
      <xdr:spPr>
        <a:xfrm rot="16200000">
          <a:off x="5829300" y="39814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22</xdr:row>
      <xdr:rowOff>76200</xdr:rowOff>
    </xdr:from>
    <xdr:to>
      <xdr:col>9</xdr:col>
      <xdr:colOff>0</xdr:colOff>
      <xdr:row>22</xdr:row>
      <xdr:rowOff>76200</xdr:rowOff>
    </xdr:to>
    <xdr:sp macro="" textlink="">
      <xdr:nvSpPr>
        <xdr:cNvPr id="13" name="Line 36">
          <a:extLst>
            <a:ext uri="{FF2B5EF4-FFF2-40B4-BE49-F238E27FC236}">
              <a16:creationId xmlns:a16="http://schemas.microsoft.com/office/drawing/2014/main" id="{9A0D5C94-F8FE-4302-983C-58F6E4EEB10F}"/>
            </a:ext>
          </a:extLst>
        </xdr:cNvPr>
        <xdr:cNvSpPr>
          <a:spLocks noChangeShapeType="1"/>
        </xdr:cNvSpPr>
      </xdr:nvSpPr>
      <xdr:spPr bwMode="auto">
        <a:xfrm>
          <a:off x="4533900" y="405765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22</xdr:row>
      <xdr:rowOff>76200</xdr:rowOff>
    </xdr:from>
    <xdr:to>
      <xdr:col>7</xdr:col>
      <xdr:colOff>0</xdr:colOff>
      <xdr:row>32</xdr:row>
      <xdr:rowOff>76200</xdr:rowOff>
    </xdr:to>
    <xdr:sp macro="" textlink="">
      <xdr:nvSpPr>
        <xdr:cNvPr id="14" name="Line 37">
          <a:extLst>
            <a:ext uri="{FF2B5EF4-FFF2-40B4-BE49-F238E27FC236}">
              <a16:creationId xmlns:a16="http://schemas.microsoft.com/office/drawing/2014/main" id="{7E5DD88F-BBFB-4531-A335-639D72C59BB6}"/>
            </a:ext>
          </a:extLst>
        </xdr:cNvPr>
        <xdr:cNvSpPr>
          <a:spLocks noChangeShapeType="1"/>
        </xdr:cNvSpPr>
      </xdr:nvSpPr>
      <xdr:spPr bwMode="auto">
        <a:xfrm flipV="1">
          <a:off x="3390900" y="4057650"/>
          <a:ext cx="1143000" cy="18097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27</xdr:row>
      <xdr:rowOff>0</xdr:rowOff>
    </xdr:from>
    <xdr:ext cx="152400" cy="152400"/>
    <xdr:sp macro="" textlink="">
      <xdr:nvSpPr>
        <xdr:cNvPr id="15" name="Triangle 5">
          <a:extLst>
            <a:ext uri="{FF2B5EF4-FFF2-40B4-BE49-F238E27FC236}">
              <a16:creationId xmlns:a16="http://schemas.microsoft.com/office/drawing/2014/main" id="{03E43B6D-7DB2-4C01-A2F1-8EC4BF5B8898}"/>
            </a:ext>
          </a:extLst>
        </xdr:cNvPr>
        <xdr:cNvSpPr/>
      </xdr:nvSpPr>
      <xdr:spPr>
        <a:xfrm rot="16200000">
          <a:off x="5829300" y="48863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27</xdr:row>
      <xdr:rowOff>76200</xdr:rowOff>
    </xdr:from>
    <xdr:to>
      <xdr:col>9</xdr:col>
      <xdr:colOff>0</xdr:colOff>
      <xdr:row>27</xdr:row>
      <xdr:rowOff>76200</xdr:rowOff>
    </xdr:to>
    <xdr:sp macro="" textlink="">
      <xdr:nvSpPr>
        <xdr:cNvPr id="16" name="Line 38">
          <a:extLst>
            <a:ext uri="{FF2B5EF4-FFF2-40B4-BE49-F238E27FC236}">
              <a16:creationId xmlns:a16="http://schemas.microsoft.com/office/drawing/2014/main" id="{8E5F6438-EDE4-484D-ABA0-D5DB1695F0D0}"/>
            </a:ext>
          </a:extLst>
        </xdr:cNvPr>
        <xdr:cNvSpPr>
          <a:spLocks noChangeShapeType="1"/>
        </xdr:cNvSpPr>
      </xdr:nvSpPr>
      <xdr:spPr bwMode="auto">
        <a:xfrm>
          <a:off x="4533900" y="49625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27</xdr:row>
      <xdr:rowOff>76200</xdr:rowOff>
    </xdr:from>
    <xdr:to>
      <xdr:col>7</xdr:col>
      <xdr:colOff>0</xdr:colOff>
      <xdr:row>32</xdr:row>
      <xdr:rowOff>76200</xdr:rowOff>
    </xdr:to>
    <xdr:sp macro="" textlink="">
      <xdr:nvSpPr>
        <xdr:cNvPr id="17" name="Line 39">
          <a:extLst>
            <a:ext uri="{FF2B5EF4-FFF2-40B4-BE49-F238E27FC236}">
              <a16:creationId xmlns:a16="http://schemas.microsoft.com/office/drawing/2014/main" id="{5D20B7FD-2DE2-4755-AC5D-48797E3972EE}"/>
            </a:ext>
          </a:extLst>
        </xdr:cNvPr>
        <xdr:cNvSpPr>
          <a:spLocks noChangeShapeType="1"/>
        </xdr:cNvSpPr>
      </xdr:nvSpPr>
      <xdr:spPr bwMode="auto">
        <a:xfrm flipV="1">
          <a:off x="3390900" y="4962525"/>
          <a:ext cx="114300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32</xdr:row>
      <xdr:rowOff>0</xdr:rowOff>
    </xdr:from>
    <xdr:ext cx="152400" cy="152400"/>
    <xdr:sp macro="" textlink="">
      <xdr:nvSpPr>
        <xdr:cNvPr id="18" name="Triangle 6">
          <a:extLst>
            <a:ext uri="{FF2B5EF4-FFF2-40B4-BE49-F238E27FC236}">
              <a16:creationId xmlns:a16="http://schemas.microsoft.com/office/drawing/2014/main" id="{27B4AE30-7837-4549-8540-2B6067629022}"/>
            </a:ext>
          </a:extLst>
        </xdr:cNvPr>
        <xdr:cNvSpPr/>
      </xdr:nvSpPr>
      <xdr:spPr>
        <a:xfrm rot="16200000">
          <a:off x="5829300" y="5791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32</xdr:row>
      <xdr:rowOff>76200</xdr:rowOff>
    </xdr:from>
    <xdr:to>
      <xdr:col>9</xdr:col>
      <xdr:colOff>0</xdr:colOff>
      <xdr:row>32</xdr:row>
      <xdr:rowOff>76200</xdr:rowOff>
    </xdr:to>
    <xdr:sp macro="" textlink="">
      <xdr:nvSpPr>
        <xdr:cNvPr id="19" name="Line 40">
          <a:extLst>
            <a:ext uri="{FF2B5EF4-FFF2-40B4-BE49-F238E27FC236}">
              <a16:creationId xmlns:a16="http://schemas.microsoft.com/office/drawing/2014/main" id="{B65A47A6-F8C9-48AD-B9A1-E21896D9B39C}"/>
            </a:ext>
          </a:extLst>
        </xdr:cNvPr>
        <xdr:cNvSpPr>
          <a:spLocks noChangeShapeType="1"/>
        </xdr:cNvSpPr>
      </xdr:nvSpPr>
      <xdr:spPr bwMode="auto">
        <a:xfrm>
          <a:off x="4533900" y="58674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32</xdr:row>
      <xdr:rowOff>76200</xdr:rowOff>
    </xdr:from>
    <xdr:to>
      <xdr:col>7</xdr:col>
      <xdr:colOff>0</xdr:colOff>
      <xdr:row>32</xdr:row>
      <xdr:rowOff>76200</xdr:rowOff>
    </xdr:to>
    <xdr:sp macro="" textlink="">
      <xdr:nvSpPr>
        <xdr:cNvPr id="20" name="Line 41">
          <a:extLst>
            <a:ext uri="{FF2B5EF4-FFF2-40B4-BE49-F238E27FC236}">
              <a16:creationId xmlns:a16="http://schemas.microsoft.com/office/drawing/2014/main" id="{5A3FBD82-09E9-488B-9E91-8682B3D73308}"/>
            </a:ext>
          </a:extLst>
        </xdr:cNvPr>
        <xdr:cNvSpPr>
          <a:spLocks noChangeShapeType="1"/>
        </xdr:cNvSpPr>
      </xdr:nvSpPr>
      <xdr:spPr bwMode="auto">
        <a:xfrm>
          <a:off x="3390900" y="5867400"/>
          <a:ext cx="1143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37</xdr:row>
      <xdr:rowOff>0</xdr:rowOff>
    </xdr:from>
    <xdr:ext cx="152400" cy="152400"/>
    <xdr:sp macro="" textlink="">
      <xdr:nvSpPr>
        <xdr:cNvPr id="21" name="Triangle 7">
          <a:extLst>
            <a:ext uri="{FF2B5EF4-FFF2-40B4-BE49-F238E27FC236}">
              <a16:creationId xmlns:a16="http://schemas.microsoft.com/office/drawing/2014/main" id="{D38307F0-F38B-4B4D-8D38-7F34E9AADAE0}"/>
            </a:ext>
          </a:extLst>
        </xdr:cNvPr>
        <xdr:cNvSpPr/>
      </xdr:nvSpPr>
      <xdr:spPr>
        <a:xfrm rot="16200000">
          <a:off x="5829300" y="66960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37</xdr:row>
      <xdr:rowOff>76200</xdr:rowOff>
    </xdr:from>
    <xdr:to>
      <xdr:col>9</xdr:col>
      <xdr:colOff>0</xdr:colOff>
      <xdr:row>37</xdr:row>
      <xdr:rowOff>76200</xdr:rowOff>
    </xdr:to>
    <xdr:sp macro="" textlink="">
      <xdr:nvSpPr>
        <xdr:cNvPr id="22" name="Line 42">
          <a:extLst>
            <a:ext uri="{FF2B5EF4-FFF2-40B4-BE49-F238E27FC236}">
              <a16:creationId xmlns:a16="http://schemas.microsoft.com/office/drawing/2014/main" id="{D6429DEF-7225-459E-850B-E4B236D88812}"/>
            </a:ext>
          </a:extLst>
        </xdr:cNvPr>
        <xdr:cNvSpPr>
          <a:spLocks noChangeShapeType="1"/>
        </xdr:cNvSpPr>
      </xdr:nvSpPr>
      <xdr:spPr bwMode="auto">
        <a:xfrm>
          <a:off x="4533900" y="67722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32</xdr:row>
      <xdr:rowOff>76200</xdr:rowOff>
    </xdr:from>
    <xdr:to>
      <xdr:col>7</xdr:col>
      <xdr:colOff>0</xdr:colOff>
      <xdr:row>37</xdr:row>
      <xdr:rowOff>76200</xdr:rowOff>
    </xdr:to>
    <xdr:sp macro="" textlink="">
      <xdr:nvSpPr>
        <xdr:cNvPr id="23" name="Line 43">
          <a:extLst>
            <a:ext uri="{FF2B5EF4-FFF2-40B4-BE49-F238E27FC236}">
              <a16:creationId xmlns:a16="http://schemas.microsoft.com/office/drawing/2014/main" id="{4565EC0F-B064-46BB-B757-559EFFB4F84F}"/>
            </a:ext>
          </a:extLst>
        </xdr:cNvPr>
        <xdr:cNvSpPr>
          <a:spLocks noChangeShapeType="1"/>
        </xdr:cNvSpPr>
      </xdr:nvSpPr>
      <xdr:spPr bwMode="auto">
        <a:xfrm>
          <a:off x="3390900" y="5867400"/>
          <a:ext cx="114300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42</xdr:row>
      <xdr:rowOff>0</xdr:rowOff>
    </xdr:from>
    <xdr:ext cx="152400" cy="152400"/>
    <xdr:sp macro="" textlink="">
      <xdr:nvSpPr>
        <xdr:cNvPr id="24" name="Triangle 8">
          <a:extLst>
            <a:ext uri="{FF2B5EF4-FFF2-40B4-BE49-F238E27FC236}">
              <a16:creationId xmlns:a16="http://schemas.microsoft.com/office/drawing/2014/main" id="{6DB5333E-74C0-4DD9-B41D-8CA6BFE56C92}"/>
            </a:ext>
          </a:extLst>
        </xdr:cNvPr>
        <xdr:cNvSpPr/>
      </xdr:nvSpPr>
      <xdr:spPr>
        <a:xfrm rot="16200000">
          <a:off x="5829300" y="76009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42</xdr:row>
      <xdr:rowOff>76200</xdr:rowOff>
    </xdr:from>
    <xdr:to>
      <xdr:col>9</xdr:col>
      <xdr:colOff>0</xdr:colOff>
      <xdr:row>42</xdr:row>
      <xdr:rowOff>76200</xdr:rowOff>
    </xdr:to>
    <xdr:sp macro="" textlink="">
      <xdr:nvSpPr>
        <xdr:cNvPr id="25" name="Line 44">
          <a:extLst>
            <a:ext uri="{FF2B5EF4-FFF2-40B4-BE49-F238E27FC236}">
              <a16:creationId xmlns:a16="http://schemas.microsoft.com/office/drawing/2014/main" id="{70F0BF22-53D8-495E-A959-263F0AB57807}"/>
            </a:ext>
          </a:extLst>
        </xdr:cNvPr>
        <xdr:cNvSpPr>
          <a:spLocks noChangeShapeType="1"/>
        </xdr:cNvSpPr>
      </xdr:nvSpPr>
      <xdr:spPr bwMode="auto">
        <a:xfrm>
          <a:off x="4533900" y="767715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32</xdr:row>
      <xdr:rowOff>76200</xdr:rowOff>
    </xdr:from>
    <xdr:to>
      <xdr:col>7</xdr:col>
      <xdr:colOff>0</xdr:colOff>
      <xdr:row>42</xdr:row>
      <xdr:rowOff>76200</xdr:rowOff>
    </xdr:to>
    <xdr:sp macro="" textlink="">
      <xdr:nvSpPr>
        <xdr:cNvPr id="26" name="Line 45">
          <a:extLst>
            <a:ext uri="{FF2B5EF4-FFF2-40B4-BE49-F238E27FC236}">
              <a16:creationId xmlns:a16="http://schemas.microsoft.com/office/drawing/2014/main" id="{897B10B0-FD7A-42C2-82F6-AE3BCFD93D5B}"/>
            </a:ext>
          </a:extLst>
        </xdr:cNvPr>
        <xdr:cNvSpPr>
          <a:spLocks noChangeShapeType="1"/>
        </xdr:cNvSpPr>
      </xdr:nvSpPr>
      <xdr:spPr bwMode="auto">
        <a:xfrm>
          <a:off x="3390900" y="5867400"/>
          <a:ext cx="1143000" cy="18097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7</xdr:row>
      <xdr:rowOff>0</xdr:rowOff>
    </xdr:from>
    <xdr:ext cx="152400" cy="152400"/>
    <xdr:sp macro="" textlink="">
      <xdr:nvSpPr>
        <xdr:cNvPr id="27" name="Triangle 9">
          <a:extLst>
            <a:ext uri="{FF2B5EF4-FFF2-40B4-BE49-F238E27FC236}">
              <a16:creationId xmlns:a16="http://schemas.microsoft.com/office/drawing/2014/main" id="{4D92BA9F-A285-4EA5-99C1-3A4AC68BEAFC}"/>
            </a:ext>
          </a:extLst>
        </xdr:cNvPr>
        <xdr:cNvSpPr/>
      </xdr:nvSpPr>
      <xdr:spPr>
        <a:xfrm rot="16200000">
          <a:off x="5829300" y="12668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7</xdr:row>
      <xdr:rowOff>76200</xdr:rowOff>
    </xdr:from>
    <xdr:to>
      <xdr:col>9</xdr:col>
      <xdr:colOff>0</xdr:colOff>
      <xdr:row>7</xdr:row>
      <xdr:rowOff>76200</xdr:rowOff>
    </xdr:to>
    <xdr:sp macro="" textlink="">
      <xdr:nvSpPr>
        <xdr:cNvPr id="28" name="Line 46">
          <a:extLst>
            <a:ext uri="{FF2B5EF4-FFF2-40B4-BE49-F238E27FC236}">
              <a16:creationId xmlns:a16="http://schemas.microsoft.com/office/drawing/2014/main" id="{2CAD65C9-62CC-4151-9EEF-B91632E290BC}"/>
            </a:ext>
          </a:extLst>
        </xdr:cNvPr>
        <xdr:cNvSpPr>
          <a:spLocks noChangeShapeType="1"/>
        </xdr:cNvSpPr>
      </xdr:nvSpPr>
      <xdr:spPr bwMode="auto">
        <a:xfrm>
          <a:off x="4533900" y="134302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7</xdr:row>
      <xdr:rowOff>76200</xdr:rowOff>
    </xdr:from>
    <xdr:to>
      <xdr:col>7</xdr:col>
      <xdr:colOff>0</xdr:colOff>
      <xdr:row>12</xdr:row>
      <xdr:rowOff>76200</xdr:rowOff>
    </xdr:to>
    <xdr:sp macro="" textlink="">
      <xdr:nvSpPr>
        <xdr:cNvPr id="29" name="Line 47">
          <a:extLst>
            <a:ext uri="{FF2B5EF4-FFF2-40B4-BE49-F238E27FC236}">
              <a16:creationId xmlns:a16="http://schemas.microsoft.com/office/drawing/2014/main" id="{86200735-785A-4E52-A25F-206C435C19A9}"/>
            </a:ext>
          </a:extLst>
        </xdr:cNvPr>
        <xdr:cNvSpPr>
          <a:spLocks noChangeShapeType="1"/>
        </xdr:cNvSpPr>
      </xdr:nvSpPr>
      <xdr:spPr bwMode="auto">
        <a:xfrm flipV="1">
          <a:off x="3390900" y="1343025"/>
          <a:ext cx="114300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12</xdr:row>
      <xdr:rowOff>0</xdr:rowOff>
    </xdr:from>
    <xdr:ext cx="152400" cy="152400"/>
    <xdr:sp macro="" textlink="">
      <xdr:nvSpPr>
        <xdr:cNvPr id="30" name="Triangle 10">
          <a:extLst>
            <a:ext uri="{FF2B5EF4-FFF2-40B4-BE49-F238E27FC236}">
              <a16:creationId xmlns:a16="http://schemas.microsoft.com/office/drawing/2014/main" id="{8C52CF1D-1C56-4EE0-9A73-6A65974D10CB}"/>
            </a:ext>
          </a:extLst>
        </xdr:cNvPr>
        <xdr:cNvSpPr/>
      </xdr:nvSpPr>
      <xdr:spPr>
        <a:xfrm rot="16200000">
          <a:off x="5829300" y="21717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12</xdr:row>
      <xdr:rowOff>76200</xdr:rowOff>
    </xdr:from>
    <xdr:to>
      <xdr:col>9</xdr:col>
      <xdr:colOff>0</xdr:colOff>
      <xdr:row>12</xdr:row>
      <xdr:rowOff>76200</xdr:rowOff>
    </xdr:to>
    <xdr:sp macro="" textlink="">
      <xdr:nvSpPr>
        <xdr:cNvPr id="31" name="Line 48">
          <a:extLst>
            <a:ext uri="{FF2B5EF4-FFF2-40B4-BE49-F238E27FC236}">
              <a16:creationId xmlns:a16="http://schemas.microsoft.com/office/drawing/2014/main" id="{F5E6476F-5AFC-44B2-9626-ED07EB7C08CD}"/>
            </a:ext>
          </a:extLst>
        </xdr:cNvPr>
        <xdr:cNvSpPr>
          <a:spLocks noChangeShapeType="1"/>
        </xdr:cNvSpPr>
      </xdr:nvSpPr>
      <xdr:spPr bwMode="auto">
        <a:xfrm>
          <a:off x="4533900" y="2247900"/>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12</xdr:row>
      <xdr:rowOff>76200</xdr:rowOff>
    </xdr:from>
    <xdr:to>
      <xdr:col>7</xdr:col>
      <xdr:colOff>0</xdr:colOff>
      <xdr:row>12</xdr:row>
      <xdr:rowOff>76200</xdr:rowOff>
    </xdr:to>
    <xdr:sp macro="" textlink="">
      <xdr:nvSpPr>
        <xdr:cNvPr id="32" name="Line 49">
          <a:extLst>
            <a:ext uri="{FF2B5EF4-FFF2-40B4-BE49-F238E27FC236}">
              <a16:creationId xmlns:a16="http://schemas.microsoft.com/office/drawing/2014/main" id="{81447F57-63D8-4588-BD64-9D46CB0261E2}"/>
            </a:ext>
          </a:extLst>
        </xdr:cNvPr>
        <xdr:cNvSpPr>
          <a:spLocks noChangeShapeType="1"/>
        </xdr:cNvSpPr>
      </xdr:nvSpPr>
      <xdr:spPr bwMode="auto">
        <a:xfrm>
          <a:off x="3390900" y="2247900"/>
          <a:ext cx="11430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17</xdr:row>
      <xdr:rowOff>0</xdr:rowOff>
    </xdr:from>
    <xdr:ext cx="152400" cy="152400"/>
    <xdr:sp macro="" textlink="">
      <xdr:nvSpPr>
        <xdr:cNvPr id="33" name="Triangle 11">
          <a:extLst>
            <a:ext uri="{FF2B5EF4-FFF2-40B4-BE49-F238E27FC236}">
              <a16:creationId xmlns:a16="http://schemas.microsoft.com/office/drawing/2014/main" id="{27D95879-FBE2-4AAC-B655-BB0E73F2A901}"/>
            </a:ext>
          </a:extLst>
        </xdr:cNvPr>
        <xdr:cNvSpPr/>
      </xdr:nvSpPr>
      <xdr:spPr>
        <a:xfrm rot="16200000">
          <a:off x="5829300" y="30765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17</xdr:row>
      <xdr:rowOff>76200</xdr:rowOff>
    </xdr:from>
    <xdr:to>
      <xdr:col>9</xdr:col>
      <xdr:colOff>0</xdr:colOff>
      <xdr:row>17</xdr:row>
      <xdr:rowOff>76200</xdr:rowOff>
    </xdr:to>
    <xdr:sp macro="" textlink="">
      <xdr:nvSpPr>
        <xdr:cNvPr id="34" name="Line 50">
          <a:extLst>
            <a:ext uri="{FF2B5EF4-FFF2-40B4-BE49-F238E27FC236}">
              <a16:creationId xmlns:a16="http://schemas.microsoft.com/office/drawing/2014/main" id="{8E0360F4-0820-4B50-A45D-8E2E2C757C7D}"/>
            </a:ext>
          </a:extLst>
        </xdr:cNvPr>
        <xdr:cNvSpPr>
          <a:spLocks noChangeShapeType="1"/>
        </xdr:cNvSpPr>
      </xdr:nvSpPr>
      <xdr:spPr bwMode="auto">
        <a:xfrm>
          <a:off x="4533900" y="3152775"/>
          <a:ext cx="129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12</xdr:row>
      <xdr:rowOff>76200</xdr:rowOff>
    </xdr:from>
    <xdr:to>
      <xdr:col>7</xdr:col>
      <xdr:colOff>0</xdr:colOff>
      <xdr:row>17</xdr:row>
      <xdr:rowOff>76200</xdr:rowOff>
    </xdr:to>
    <xdr:sp macro="" textlink="">
      <xdr:nvSpPr>
        <xdr:cNvPr id="35" name="Line 51">
          <a:extLst>
            <a:ext uri="{FF2B5EF4-FFF2-40B4-BE49-F238E27FC236}">
              <a16:creationId xmlns:a16="http://schemas.microsoft.com/office/drawing/2014/main" id="{FF2F4926-AB33-480C-9679-42945D654040}"/>
            </a:ext>
          </a:extLst>
        </xdr:cNvPr>
        <xdr:cNvSpPr>
          <a:spLocks noChangeShapeType="1"/>
        </xdr:cNvSpPr>
      </xdr:nvSpPr>
      <xdr:spPr bwMode="auto">
        <a:xfrm>
          <a:off x="3390900" y="2247900"/>
          <a:ext cx="114300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xdr:col>
      <xdr:colOff>0</xdr:colOff>
      <xdr:row>17</xdr:row>
      <xdr:rowOff>0</xdr:rowOff>
    </xdr:from>
    <xdr:ext cx="152400" cy="152400"/>
    <xdr:sp macro="" textlink="">
      <xdr:nvSpPr>
        <xdr:cNvPr id="36" name="Square 0">
          <a:extLst>
            <a:ext uri="{FF2B5EF4-FFF2-40B4-BE49-F238E27FC236}">
              <a16:creationId xmlns:a16="http://schemas.microsoft.com/office/drawing/2014/main" id="{A878DC53-6363-41D5-88F9-F94E161B7806}"/>
            </a:ext>
          </a:extLst>
        </xdr:cNvPr>
        <xdr:cNvSpPr/>
      </xdr:nvSpPr>
      <xdr:spPr>
        <a:xfrm>
          <a:off x="647700" y="3076575"/>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0</xdr:col>
      <xdr:colOff>0</xdr:colOff>
      <xdr:row>17</xdr:row>
      <xdr:rowOff>76200</xdr:rowOff>
    </xdr:from>
    <xdr:to>
      <xdr:col>1</xdr:col>
      <xdr:colOff>0</xdr:colOff>
      <xdr:row>17</xdr:row>
      <xdr:rowOff>76200</xdr:rowOff>
    </xdr:to>
    <xdr:sp macro="" textlink="">
      <xdr:nvSpPr>
        <xdr:cNvPr id="37" name="Line 52">
          <a:extLst>
            <a:ext uri="{FF2B5EF4-FFF2-40B4-BE49-F238E27FC236}">
              <a16:creationId xmlns:a16="http://schemas.microsoft.com/office/drawing/2014/main" id="{1C2BCF53-17F5-4C54-8D4F-74768B904262}"/>
            </a:ext>
          </a:extLst>
        </xdr:cNvPr>
        <xdr:cNvSpPr>
          <a:spLocks noChangeShapeType="1"/>
        </xdr:cNvSpPr>
      </xdr:nvSpPr>
      <xdr:spPr bwMode="auto">
        <a:xfrm>
          <a:off x="0" y="3152775"/>
          <a:ext cx="6477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0</xdr:colOff>
      <xdr:row>12</xdr:row>
      <xdr:rowOff>0</xdr:rowOff>
    </xdr:from>
    <xdr:ext cx="152400" cy="152400"/>
    <xdr:sp macro="" textlink="">
      <xdr:nvSpPr>
        <xdr:cNvPr id="2" name="Circle 1">
          <a:extLst>
            <a:ext uri="{FF2B5EF4-FFF2-40B4-BE49-F238E27FC236}">
              <a16:creationId xmlns:a16="http://schemas.microsoft.com/office/drawing/2014/main" id="{7471D606-3C25-4B0C-98BD-2223888E01D1}"/>
            </a:ext>
          </a:extLst>
        </xdr:cNvPr>
        <xdr:cNvSpPr/>
      </xdr:nvSpPr>
      <xdr:spPr>
        <a:xfrm>
          <a:off x="3286125" y="21717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3</xdr:col>
      <xdr:colOff>0</xdr:colOff>
      <xdr:row>12</xdr:row>
      <xdr:rowOff>76200</xdr:rowOff>
    </xdr:from>
    <xdr:to>
      <xdr:col>5</xdr:col>
      <xdr:colOff>0</xdr:colOff>
      <xdr:row>12</xdr:row>
      <xdr:rowOff>76200</xdr:rowOff>
    </xdr:to>
    <xdr:sp macro="" textlink="">
      <xdr:nvSpPr>
        <xdr:cNvPr id="3" name="Line 1">
          <a:extLst>
            <a:ext uri="{FF2B5EF4-FFF2-40B4-BE49-F238E27FC236}">
              <a16:creationId xmlns:a16="http://schemas.microsoft.com/office/drawing/2014/main" id="{786DDD9B-48B0-4319-A99C-C87E2E9A7559}"/>
            </a:ext>
          </a:extLst>
        </xdr:cNvPr>
        <xdr:cNvSpPr>
          <a:spLocks noChangeShapeType="1"/>
        </xdr:cNvSpPr>
      </xdr:nvSpPr>
      <xdr:spPr bwMode="auto">
        <a:xfrm>
          <a:off x="1971675" y="22479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12</xdr:row>
      <xdr:rowOff>76200</xdr:rowOff>
    </xdr:from>
    <xdr:to>
      <xdr:col>3</xdr:col>
      <xdr:colOff>0</xdr:colOff>
      <xdr:row>22</xdr:row>
      <xdr:rowOff>76200</xdr:rowOff>
    </xdr:to>
    <xdr:sp macro="" textlink="">
      <xdr:nvSpPr>
        <xdr:cNvPr id="4" name="Line 2">
          <a:extLst>
            <a:ext uri="{FF2B5EF4-FFF2-40B4-BE49-F238E27FC236}">
              <a16:creationId xmlns:a16="http://schemas.microsoft.com/office/drawing/2014/main" id="{151CFE64-8E9F-4E52-B2F9-BA2E759B657C}"/>
            </a:ext>
          </a:extLst>
        </xdr:cNvPr>
        <xdr:cNvSpPr>
          <a:spLocks noChangeShapeType="1"/>
        </xdr:cNvSpPr>
      </xdr:nvSpPr>
      <xdr:spPr bwMode="auto">
        <a:xfrm flipV="1">
          <a:off x="809625" y="2247900"/>
          <a:ext cx="1162050" cy="18097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5</xdr:col>
      <xdr:colOff>0</xdr:colOff>
      <xdr:row>32</xdr:row>
      <xdr:rowOff>0</xdr:rowOff>
    </xdr:from>
    <xdr:ext cx="152400" cy="152400"/>
    <xdr:sp macro="" textlink="">
      <xdr:nvSpPr>
        <xdr:cNvPr id="5" name="Circle 2">
          <a:extLst>
            <a:ext uri="{FF2B5EF4-FFF2-40B4-BE49-F238E27FC236}">
              <a16:creationId xmlns:a16="http://schemas.microsoft.com/office/drawing/2014/main" id="{6615B9E0-E3DB-4827-B617-2CA68C34158F}"/>
            </a:ext>
          </a:extLst>
        </xdr:cNvPr>
        <xdr:cNvSpPr/>
      </xdr:nvSpPr>
      <xdr:spPr>
        <a:xfrm>
          <a:off x="3286125" y="57912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3</xdr:col>
      <xdr:colOff>0</xdr:colOff>
      <xdr:row>32</xdr:row>
      <xdr:rowOff>76200</xdr:rowOff>
    </xdr:from>
    <xdr:to>
      <xdr:col>5</xdr:col>
      <xdr:colOff>0</xdr:colOff>
      <xdr:row>32</xdr:row>
      <xdr:rowOff>76200</xdr:rowOff>
    </xdr:to>
    <xdr:sp macro="" textlink="">
      <xdr:nvSpPr>
        <xdr:cNvPr id="6" name="Line 3">
          <a:extLst>
            <a:ext uri="{FF2B5EF4-FFF2-40B4-BE49-F238E27FC236}">
              <a16:creationId xmlns:a16="http://schemas.microsoft.com/office/drawing/2014/main" id="{15ECFF11-FBC8-4A90-8500-14A7B16B5755}"/>
            </a:ext>
          </a:extLst>
        </xdr:cNvPr>
        <xdr:cNvSpPr>
          <a:spLocks noChangeShapeType="1"/>
        </xdr:cNvSpPr>
      </xdr:nvSpPr>
      <xdr:spPr bwMode="auto">
        <a:xfrm>
          <a:off x="1971675" y="58674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22</xdr:row>
      <xdr:rowOff>76200</xdr:rowOff>
    </xdr:from>
    <xdr:to>
      <xdr:col>3</xdr:col>
      <xdr:colOff>0</xdr:colOff>
      <xdr:row>32</xdr:row>
      <xdr:rowOff>76200</xdr:rowOff>
    </xdr:to>
    <xdr:sp macro="" textlink="">
      <xdr:nvSpPr>
        <xdr:cNvPr id="7" name="Line 4">
          <a:extLst>
            <a:ext uri="{FF2B5EF4-FFF2-40B4-BE49-F238E27FC236}">
              <a16:creationId xmlns:a16="http://schemas.microsoft.com/office/drawing/2014/main" id="{CC836E62-9A11-42F1-90B5-C5D145EDBADD}"/>
            </a:ext>
          </a:extLst>
        </xdr:cNvPr>
        <xdr:cNvSpPr>
          <a:spLocks noChangeShapeType="1"/>
        </xdr:cNvSpPr>
      </xdr:nvSpPr>
      <xdr:spPr bwMode="auto">
        <a:xfrm>
          <a:off x="809625" y="4057650"/>
          <a:ext cx="1162050" cy="18097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8</xdr:row>
      <xdr:rowOff>0</xdr:rowOff>
    </xdr:from>
    <xdr:ext cx="152400" cy="152400"/>
    <xdr:sp macro="" textlink="">
      <xdr:nvSpPr>
        <xdr:cNvPr id="8" name="Square 3">
          <a:extLst>
            <a:ext uri="{FF2B5EF4-FFF2-40B4-BE49-F238E27FC236}">
              <a16:creationId xmlns:a16="http://schemas.microsoft.com/office/drawing/2014/main" id="{0A29E3BA-DA3F-4363-9749-4EE369370970}"/>
            </a:ext>
          </a:extLst>
        </xdr:cNvPr>
        <xdr:cNvSpPr/>
      </xdr:nvSpPr>
      <xdr:spPr>
        <a:xfrm>
          <a:off x="5915025" y="14478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8</xdr:row>
      <xdr:rowOff>76200</xdr:rowOff>
    </xdr:from>
    <xdr:to>
      <xdr:col>9</xdr:col>
      <xdr:colOff>0</xdr:colOff>
      <xdr:row>8</xdr:row>
      <xdr:rowOff>76200</xdr:rowOff>
    </xdr:to>
    <xdr:sp macro="" textlink="">
      <xdr:nvSpPr>
        <xdr:cNvPr id="9" name="Line 5">
          <a:extLst>
            <a:ext uri="{FF2B5EF4-FFF2-40B4-BE49-F238E27FC236}">
              <a16:creationId xmlns:a16="http://schemas.microsoft.com/office/drawing/2014/main" id="{D5809ABB-0BD9-4827-88F8-4D0653AAE85A}"/>
            </a:ext>
          </a:extLst>
        </xdr:cNvPr>
        <xdr:cNvSpPr>
          <a:spLocks noChangeShapeType="1"/>
        </xdr:cNvSpPr>
      </xdr:nvSpPr>
      <xdr:spPr bwMode="auto">
        <a:xfrm>
          <a:off x="4600575" y="15240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8</xdr:row>
      <xdr:rowOff>76200</xdr:rowOff>
    </xdr:from>
    <xdr:to>
      <xdr:col>7</xdr:col>
      <xdr:colOff>0</xdr:colOff>
      <xdr:row>12</xdr:row>
      <xdr:rowOff>76200</xdr:rowOff>
    </xdr:to>
    <xdr:sp macro="" textlink="">
      <xdr:nvSpPr>
        <xdr:cNvPr id="10" name="Line 6">
          <a:extLst>
            <a:ext uri="{FF2B5EF4-FFF2-40B4-BE49-F238E27FC236}">
              <a16:creationId xmlns:a16="http://schemas.microsoft.com/office/drawing/2014/main" id="{5F1DFEC0-575A-40DD-BEFC-BDAE6E3BBE0B}"/>
            </a:ext>
          </a:extLst>
        </xdr:cNvPr>
        <xdr:cNvSpPr>
          <a:spLocks noChangeShapeType="1"/>
        </xdr:cNvSpPr>
      </xdr:nvSpPr>
      <xdr:spPr bwMode="auto">
        <a:xfrm flipV="1">
          <a:off x="3438525" y="15240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17</xdr:row>
      <xdr:rowOff>0</xdr:rowOff>
    </xdr:from>
    <xdr:ext cx="152400" cy="152400"/>
    <xdr:sp macro="" textlink="">
      <xdr:nvSpPr>
        <xdr:cNvPr id="11" name="Triangle 4">
          <a:extLst>
            <a:ext uri="{FF2B5EF4-FFF2-40B4-BE49-F238E27FC236}">
              <a16:creationId xmlns:a16="http://schemas.microsoft.com/office/drawing/2014/main" id="{3AAA51BB-EE01-455A-95C1-5A4308D3B0EE}"/>
            </a:ext>
          </a:extLst>
        </xdr:cNvPr>
        <xdr:cNvSpPr/>
      </xdr:nvSpPr>
      <xdr:spPr>
        <a:xfrm rot="16200000">
          <a:off x="5915025" y="30765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9</xdr:col>
      <xdr:colOff>152400</xdr:colOff>
      <xdr:row>17</xdr:row>
      <xdr:rowOff>76200</xdr:rowOff>
    </xdr:from>
    <xdr:to>
      <xdr:col>17</xdr:col>
      <xdr:colOff>0</xdr:colOff>
      <xdr:row>17</xdr:row>
      <xdr:rowOff>76200</xdr:rowOff>
    </xdr:to>
    <xdr:sp macro="" textlink="">
      <xdr:nvSpPr>
        <xdr:cNvPr id="12" name="Line 7">
          <a:extLst>
            <a:ext uri="{FF2B5EF4-FFF2-40B4-BE49-F238E27FC236}">
              <a16:creationId xmlns:a16="http://schemas.microsoft.com/office/drawing/2014/main" id="{46CC0A01-DEA7-4872-AC84-05C722A9CBF0}"/>
            </a:ext>
          </a:extLst>
        </xdr:cNvPr>
        <xdr:cNvSpPr>
          <a:spLocks noChangeShapeType="1"/>
        </xdr:cNvSpPr>
      </xdr:nvSpPr>
      <xdr:spPr bwMode="auto">
        <a:xfrm>
          <a:off x="6067425" y="3152775"/>
          <a:ext cx="510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17</xdr:row>
      <xdr:rowOff>76200</xdr:rowOff>
    </xdr:from>
    <xdr:to>
      <xdr:col>9</xdr:col>
      <xdr:colOff>0</xdr:colOff>
      <xdr:row>17</xdr:row>
      <xdr:rowOff>76200</xdr:rowOff>
    </xdr:to>
    <xdr:sp macro="" textlink="">
      <xdr:nvSpPr>
        <xdr:cNvPr id="13" name="Line 8">
          <a:extLst>
            <a:ext uri="{FF2B5EF4-FFF2-40B4-BE49-F238E27FC236}">
              <a16:creationId xmlns:a16="http://schemas.microsoft.com/office/drawing/2014/main" id="{81136076-748C-486B-BDB6-86652EC52956}"/>
            </a:ext>
          </a:extLst>
        </xdr:cNvPr>
        <xdr:cNvSpPr>
          <a:spLocks noChangeShapeType="1"/>
        </xdr:cNvSpPr>
      </xdr:nvSpPr>
      <xdr:spPr bwMode="auto">
        <a:xfrm>
          <a:off x="4600575" y="3152775"/>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12</xdr:row>
      <xdr:rowOff>76200</xdr:rowOff>
    </xdr:from>
    <xdr:to>
      <xdr:col>7</xdr:col>
      <xdr:colOff>0</xdr:colOff>
      <xdr:row>17</xdr:row>
      <xdr:rowOff>76200</xdr:rowOff>
    </xdr:to>
    <xdr:sp macro="" textlink="">
      <xdr:nvSpPr>
        <xdr:cNvPr id="14" name="Line 9">
          <a:extLst>
            <a:ext uri="{FF2B5EF4-FFF2-40B4-BE49-F238E27FC236}">
              <a16:creationId xmlns:a16="http://schemas.microsoft.com/office/drawing/2014/main" id="{3B30607A-6486-42A8-AFD2-8BADF9043BA7}"/>
            </a:ext>
          </a:extLst>
        </xdr:cNvPr>
        <xdr:cNvSpPr>
          <a:spLocks noChangeShapeType="1"/>
        </xdr:cNvSpPr>
      </xdr:nvSpPr>
      <xdr:spPr bwMode="auto">
        <a:xfrm>
          <a:off x="3438525" y="2247900"/>
          <a:ext cx="116205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13</xdr:col>
      <xdr:colOff>0</xdr:colOff>
      <xdr:row>4</xdr:row>
      <xdr:rowOff>0</xdr:rowOff>
    </xdr:from>
    <xdr:ext cx="152400" cy="152400"/>
    <xdr:sp macro="" textlink="">
      <xdr:nvSpPr>
        <xdr:cNvPr id="15" name="Circle 5">
          <a:extLst>
            <a:ext uri="{FF2B5EF4-FFF2-40B4-BE49-F238E27FC236}">
              <a16:creationId xmlns:a16="http://schemas.microsoft.com/office/drawing/2014/main" id="{782EA410-FEFF-40D3-841C-65D66D4A8B56}"/>
            </a:ext>
          </a:extLst>
        </xdr:cNvPr>
        <xdr:cNvSpPr/>
      </xdr:nvSpPr>
      <xdr:spPr>
        <a:xfrm>
          <a:off x="8543925" y="7239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11</xdr:col>
      <xdr:colOff>0</xdr:colOff>
      <xdr:row>4</xdr:row>
      <xdr:rowOff>76200</xdr:rowOff>
    </xdr:from>
    <xdr:to>
      <xdr:col>13</xdr:col>
      <xdr:colOff>0</xdr:colOff>
      <xdr:row>4</xdr:row>
      <xdr:rowOff>76200</xdr:rowOff>
    </xdr:to>
    <xdr:sp macro="" textlink="">
      <xdr:nvSpPr>
        <xdr:cNvPr id="16" name="Line 10">
          <a:extLst>
            <a:ext uri="{FF2B5EF4-FFF2-40B4-BE49-F238E27FC236}">
              <a16:creationId xmlns:a16="http://schemas.microsoft.com/office/drawing/2014/main" id="{1CB38DF0-95FE-4EB0-B278-608078B6C06F}"/>
            </a:ext>
          </a:extLst>
        </xdr:cNvPr>
        <xdr:cNvSpPr>
          <a:spLocks noChangeShapeType="1"/>
        </xdr:cNvSpPr>
      </xdr:nvSpPr>
      <xdr:spPr bwMode="auto">
        <a:xfrm>
          <a:off x="7229475" y="8001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4</xdr:row>
      <xdr:rowOff>76200</xdr:rowOff>
    </xdr:from>
    <xdr:to>
      <xdr:col>11</xdr:col>
      <xdr:colOff>0</xdr:colOff>
      <xdr:row>8</xdr:row>
      <xdr:rowOff>76200</xdr:rowOff>
    </xdr:to>
    <xdr:sp macro="" textlink="">
      <xdr:nvSpPr>
        <xdr:cNvPr id="17" name="Line 11">
          <a:extLst>
            <a:ext uri="{FF2B5EF4-FFF2-40B4-BE49-F238E27FC236}">
              <a16:creationId xmlns:a16="http://schemas.microsoft.com/office/drawing/2014/main" id="{3DB6EFBB-C3D9-4019-999E-4D7F34D3AE50}"/>
            </a:ext>
          </a:extLst>
        </xdr:cNvPr>
        <xdr:cNvSpPr>
          <a:spLocks noChangeShapeType="1"/>
        </xdr:cNvSpPr>
      </xdr:nvSpPr>
      <xdr:spPr bwMode="auto">
        <a:xfrm flipV="1">
          <a:off x="6067425" y="8001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13</xdr:col>
      <xdr:colOff>0</xdr:colOff>
      <xdr:row>12</xdr:row>
      <xdr:rowOff>0</xdr:rowOff>
    </xdr:from>
    <xdr:ext cx="152400" cy="152400"/>
    <xdr:sp macro="" textlink="">
      <xdr:nvSpPr>
        <xdr:cNvPr id="18" name="Triangle 6">
          <a:extLst>
            <a:ext uri="{FF2B5EF4-FFF2-40B4-BE49-F238E27FC236}">
              <a16:creationId xmlns:a16="http://schemas.microsoft.com/office/drawing/2014/main" id="{39A44922-02E8-4AE9-AC03-46BAC3FC07DE}"/>
            </a:ext>
          </a:extLst>
        </xdr:cNvPr>
        <xdr:cNvSpPr/>
      </xdr:nvSpPr>
      <xdr:spPr>
        <a:xfrm rot="16200000">
          <a:off x="8543925" y="21717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13</xdr:col>
      <xdr:colOff>152400</xdr:colOff>
      <xdr:row>12</xdr:row>
      <xdr:rowOff>76200</xdr:rowOff>
    </xdr:from>
    <xdr:to>
      <xdr:col>17</xdr:col>
      <xdr:colOff>0</xdr:colOff>
      <xdr:row>12</xdr:row>
      <xdr:rowOff>76200</xdr:rowOff>
    </xdr:to>
    <xdr:sp macro="" textlink="">
      <xdr:nvSpPr>
        <xdr:cNvPr id="19" name="Line 12">
          <a:extLst>
            <a:ext uri="{FF2B5EF4-FFF2-40B4-BE49-F238E27FC236}">
              <a16:creationId xmlns:a16="http://schemas.microsoft.com/office/drawing/2014/main" id="{5FCF5892-1912-4EC1-B821-16FAA9300B52}"/>
            </a:ext>
          </a:extLst>
        </xdr:cNvPr>
        <xdr:cNvSpPr>
          <a:spLocks noChangeShapeType="1"/>
        </xdr:cNvSpPr>
      </xdr:nvSpPr>
      <xdr:spPr bwMode="auto">
        <a:xfrm>
          <a:off x="8696325" y="2247900"/>
          <a:ext cx="2476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12</xdr:row>
      <xdr:rowOff>76200</xdr:rowOff>
    </xdr:from>
    <xdr:to>
      <xdr:col>13</xdr:col>
      <xdr:colOff>0</xdr:colOff>
      <xdr:row>12</xdr:row>
      <xdr:rowOff>76200</xdr:rowOff>
    </xdr:to>
    <xdr:sp macro="" textlink="">
      <xdr:nvSpPr>
        <xdr:cNvPr id="20" name="Line 13">
          <a:extLst>
            <a:ext uri="{FF2B5EF4-FFF2-40B4-BE49-F238E27FC236}">
              <a16:creationId xmlns:a16="http://schemas.microsoft.com/office/drawing/2014/main" id="{12741000-A468-47FB-9BC7-8B020BEF9817}"/>
            </a:ext>
          </a:extLst>
        </xdr:cNvPr>
        <xdr:cNvSpPr>
          <a:spLocks noChangeShapeType="1"/>
        </xdr:cNvSpPr>
      </xdr:nvSpPr>
      <xdr:spPr bwMode="auto">
        <a:xfrm>
          <a:off x="7229475" y="22479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8</xdr:row>
      <xdr:rowOff>76200</xdr:rowOff>
    </xdr:from>
    <xdr:to>
      <xdr:col>11</xdr:col>
      <xdr:colOff>0</xdr:colOff>
      <xdr:row>12</xdr:row>
      <xdr:rowOff>76200</xdr:rowOff>
    </xdr:to>
    <xdr:sp macro="" textlink="">
      <xdr:nvSpPr>
        <xdr:cNvPr id="21" name="Line 14">
          <a:extLst>
            <a:ext uri="{FF2B5EF4-FFF2-40B4-BE49-F238E27FC236}">
              <a16:creationId xmlns:a16="http://schemas.microsoft.com/office/drawing/2014/main" id="{12029471-AE9F-40FC-B41E-03893CA0156D}"/>
            </a:ext>
          </a:extLst>
        </xdr:cNvPr>
        <xdr:cNvSpPr>
          <a:spLocks noChangeShapeType="1"/>
        </xdr:cNvSpPr>
      </xdr:nvSpPr>
      <xdr:spPr bwMode="auto">
        <a:xfrm>
          <a:off x="6067425" y="15240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17</xdr:col>
      <xdr:colOff>0</xdr:colOff>
      <xdr:row>2</xdr:row>
      <xdr:rowOff>0</xdr:rowOff>
    </xdr:from>
    <xdr:ext cx="152400" cy="152400"/>
    <xdr:sp macro="" textlink="">
      <xdr:nvSpPr>
        <xdr:cNvPr id="22" name="Triangle 7">
          <a:extLst>
            <a:ext uri="{FF2B5EF4-FFF2-40B4-BE49-F238E27FC236}">
              <a16:creationId xmlns:a16="http://schemas.microsoft.com/office/drawing/2014/main" id="{6ECE7ECE-FEE5-403B-8B5E-EDEA85D3722D}"/>
            </a:ext>
          </a:extLst>
        </xdr:cNvPr>
        <xdr:cNvSpPr/>
      </xdr:nvSpPr>
      <xdr:spPr>
        <a:xfrm rot="16200000">
          <a:off x="11172825" y="3619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15</xdr:col>
      <xdr:colOff>0</xdr:colOff>
      <xdr:row>2</xdr:row>
      <xdr:rowOff>76200</xdr:rowOff>
    </xdr:from>
    <xdr:to>
      <xdr:col>17</xdr:col>
      <xdr:colOff>0</xdr:colOff>
      <xdr:row>2</xdr:row>
      <xdr:rowOff>76200</xdr:rowOff>
    </xdr:to>
    <xdr:sp macro="" textlink="">
      <xdr:nvSpPr>
        <xdr:cNvPr id="23" name="Line 15">
          <a:extLst>
            <a:ext uri="{FF2B5EF4-FFF2-40B4-BE49-F238E27FC236}">
              <a16:creationId xmlns:a16="http://schemas.microsoft.com/office/drawing/2014/main" id="{058969F5-D8BE-416F-BE15-DD3DD68630F5}"/>
            </a:ext>
          </a:extLst>
        </xdr:cNvPr>
        <xdr:cNvSpPr>
          <a:spLocks noChangeShapeType="1"/>
        </xdr:cNvSpPr>
      </xdr:nvSpPr>
      <xdr:spPr bwMode="auto">
        <a:xfrm>
          <a:off x="9858375" y="43815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152400</xdr:colOff>
      <xdr:row>2</xdr:row>
      <xdr:rowOff>76200</xdr:rowOff>
    </xdr:from>
    <xdr:to>
      <xdr:col>15</xdr:col>
      <xdr:colOff>0</xdr:colOff>
      <xdr:row>4</xdr:row>
      <xdr:rowOff>76200</xdr:rowOff>
    </xdr:to>
    <xdr:sp macro="" textlink="">
      <xdr:nvSpPr>
        <xdr:cNvPr id="24" name="Line 16">
          <a:extLst>
            <a:ext uri="{FF2B5EF4-FFF2-40B4-BE49-F238E27FC236}">
              <a16:creationId xmlns:a16="http://schemas.microsoft.com/office/drawing/2014/main" id="{D20BE387-9251-4FAE-865F-C39218E8BFD2}"/>
            </a:ext>
          </a:extLst>
        </xdr:cNvPr>
        <xdr:cNvSpPr>
          <a:spLocks noChangeShapeType="1"/>
        </xdr:cNvSpPr>
      </xdr:nvSpPr>
      <xdr:spPr bwMode="auto">
        <a:xfrm flipV="1">
          <a:off x="8696325" y="438150"/>
          <a:ext cx="1162050" cy="361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17</xdr:col>
      <xdr:colOff>0</xdr:colOff>
      <xdr:row>7</xdr:row>
      <xdr:rowOff>0</xdr:rowOff>
    </xdr:from>
    <xdr:ext cx="152400" cy="152400"/>
    <xdr:sp macro="" textlink="">
      <xdr:nvSpPr>
        <xdr:cNvPr id="25" name="Triangle 8">
          <a:extLst>
            <a:ext uri="{FF2B5EF4-FFF2-40B4-BE49-F238E27FC236}">
              <a16:creationId xmlns:a16="http://schemas.microsoft.com/office/drawing/2014/main" id="{DE7F015F-8676-4EF4-81D1-2D180568AD1B}"/>
            </a:ext>
          </a:extLst>
        </xdr:cNvPr>
        <xdr:cNvSpPr/>
      </xdr:nvSpPr>
      <xdr:spPr>
        <a:xfrm rot="16200000">
          <a:off x="11172825" y="12668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15</xdr:col>
      <xdr:colOff>0</xdr:colOff>
      <xdr:row>7</xdr:row>
      <xdr:rowOff>76200</xdr:rowOff>
    </xdr:from>
    <xdr:to>
      <xdr:col>17</xdr:col>
      <xdr:colOff>0</xdr:colOff>
      <xdr:row>7</xdr:row>
      <xdr:rowOff>76200</xdr:rowOff>
    </xdr:to>
    <xdr:sp macro="" textlink="">
      <xdr:nvSpPr>
        <xdr:cNvPr id="26" name="Line 17">
          <a:extLst>
            <a:ext uri="{FF2B5EF4-FFF2-40B4-BE49-F238E27FC236}">
              <a16:creationId xmlns:a16="http://schemas.microsoft.com/office/drawing/2014/main" id="{9F3C4A3A-C706-434A-AB7C-B4959DB61947}"/>
            </a:ext>
          </a:extLst>
        </xdr:cNvPr>
        <xdr:cNvSpPr>
          <a:spLocks noChangeShapeType="1"/>
        </xdr:cNvSpPr>
      </xdr:nvSpPr>
      <xdr:spPr bwMode="auto">
        <a:xfrm>
          <a:off x="9858375" y="1343025"/>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152400</xdr:colOff>
      <xdr:row>4</xdr:row>
      <xdr:rowOff>76200</xdr:rowOff>
    </xdr:from>
    <xdr:to>
      <xdr:col>15</xdr:col>
      <xdr:colOff>0</xdr:colOff>
      <xdr:row>7</xdr:row>
      <xdr:rowOff>76200</xdr:rowOff>
    </xdr:to>
    <xdr:sp macro="" textlink="">
      <xdr:nvSpPr>
        <xdr:cNvPr id="27" name="Line 18">
          <a:extLst>
            <a:ext uri="{FF2B5EF4-FFF2-40B4-BE49-F238E27FC236}">
              <a16:creationId xmlns:a16="http://schemas.microsoft.com/office/drawing/2014/main" id="{1E4F8159-9A91-4E77-8E5E-ECC41130BB16}"/>
            </a:ext>
          </a:extLst>
        </xdr:cNvPr>
        <xdr:cNvSpPr>
          <a:spLocks noChangeShapeType="1"/>
        </xdr:cNvSpPr>
      </xdr:nvSpPr>
      <xdr:spPr bwMode="auto">
        <a:xfrm>
          <a:off x="8696325" y="800100"/>
          <a:ext cx="1162050" cy="5429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28</xdr:row>
      <xdr:rowOff>0</xdr:rowOff>
    </xdr:from>
    <xdr:ext cx="152400" cy="152400"/>
    <xdr:sp macro="" textlink="">
      <xdr:nvSpPr>
        <xdr:cNvPr id="28" name="Square 9">
          <a:extLst>
            <a:ext uri="{FF2B5EF4-FFF2-40B4-BE49-F238E27FC236}">
              <a16:creationId xmlns:a16="http://schemas.microsoft.com/office/drawing/2014/main" id="{2C0E636B-7FE4-4540-A103-63094A067180}"/>
            </a:ext>
          </a:extLst>
        </xdr:cNvPr>
        <xdr:cNvSpPr/>
      </xdr:nvSpPr>
      <xdr:spPr>
        <a:xfrm>
          <a:off x="5915025" y="50673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7</xdr:col>
      <xdr:colOff>0</xdr:colOff>
      <xdr:row>28</xdr:row>
      <xdr:rowOff>76200</xdr:rowOff>
    </xdr:from>
    <xdr:to>
      <xdr:col>9</xdr:col>
      <xdr:colOff>0</xdr:colOff>
      <xdr:row>28</xdr:row>
      <xdr:rowOff>76200</xdr:rowOff>
    </xdr:to>
    <xdr:sp macro="" textlink="">
      <xdr:nvSpPr>
        <xdr:cNvPr id="29" name="Line 19">
          <a:extLst>
            <a:ext uri="{FF2B5EF4-FFF2-40B4-BE49-F238E27FC236}">
              <a16:creationId xmlns:a16="http://schemas.microsoft.com/office/drawing/2014/main" id="{F1CD700B-AF52-4AFC-9B5C-517D4BBDCCBE}"/>
            </a:ext>
          </a:extLst>
        </xdr:cNvPr>
        <xdr:cNvSpPr>
          <a:spLocks noChangeShapeType="1"/>
        </xdr:cNvSpPr>
      </xdr:nvSpPr>
      <xdr:spPr bwMode="auto">
        <a:xfrm>
          <a:off x="4600575" y="51435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28</xdr:row>
      <xdr:rowOff>76200</xdr:rowOff>
    </xdr:from>
    <xdr:to>
      <xdr:col>7</xdr:col>
      <xdr:colOff>0</xdr:colOff>
      <xdr:row>32</xdr:row>
      <xdr:rowOff>76200</xdr:rowOff>
    </xdr:to>
    <xdr:sp macro="" textlink="">
      <xdr:nvSpPr>
        <xdr:cNvPr id="30" name="Line 20">
          <a:extLst>
            <a:ext uri="{FF2B5EF4-FFF2-40B4-BE49-F238E27FC236}">
              <a16:creationId xmlns:a16="http://schemas.microsoft.com/office/drawing/2014/main" id="{CEEB4D93-4BEB-43CC-893A-0EBC3869654C}"/>
            </a:ext>
          </a:extLst>
        </xdr:cNvPr>
        <xdr:cNvSpPr>
          <a:spLocks noChangeShapeType="1"/>
        </xdr:cNvSpPr>
      </xdr:nvSpPr>
      <xdr:spPr bwMode="auto">
        <a:xfrm flipV="1">
          <a:off x="3438525" y="51435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9</xdr:col>
      <xdr:colOff>0</xdr:colOff>
      <xdr:row>37</xdr:row>
      <xdr:rowOff>0</xdr:rowOff>
    </xdr:from>
    <xdr:ext cx="152400" cy="152400"/>
    <xdr:sp macro="" textlink="">
      <xdr:nvSpPr>
        <xdr:cNvPr id="31" name="Triangle 10">
          <a:extLst>
            <a:ext uri="{FF2B5EF4-FFF2-40B4-BE49-F238E27FC236}">
              <a16:creationId xmlns:a16="http://schemas.microsoft.com/office/drawing/2014/main" id="{E085B5A6-3B1B-4124-ADEB-293A26A2EFE3}"/>
            </a:ext>
          </a:extLst>
        </xdr:cNvPr>
        <xdr:cNvSpPr/>
      </xdr:nvSpPr>
      <xdr:spPr>
        <a:xfrm rot="16200000">
          <a:off x="5915025" y="66960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9</xdr:col>
      <xdr:colOff>152400</xdr:colOff>
      <xdr:row>37</xdr:row>
      <xdr:rowOff>76200</xdr:rowOff>
    </xdr:from>
    <xdr:to>
      <xdr:col>17</xdr:col>
      <xdr:colOff>0</xdr:colOff>
      <xdr:row>37</xdr:row>
      <xdr:rowOff>76200</xdr:rowOff>
    </xdr:to>
    <xdr:sp macro="" textlink="">
      <xdr:nvSpPr>
        <xdr:cNvPr id="32" name="Line 21">
          <a:extLst>
            <a:ext uri="{FF2B5EF4-FFF2-40B4-BE49-F238E27FC236}">
              <a16:creationId xmlns:a16="http://schemas.microsoft.com/office/drawing/2014/main" id="{816B23FC-087D-4C16-AE30-1239A6B4B457}"/>
            </a:ext>
          </a:extLst>
        </xdr:cNvPr>
        <xdr:cNvSpPr>
          <a:spLocks noChangeShapeType="1"/>
        </xdr:cNvSpPr>
      </xdr:nvSpPr>
      <xdr:spPr bwMode="auto">
        <a:xfrm>
          <a:off x="6067425" y="6772275"/>
          <a:ext cx="51054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37</xdr:row>
      <xdr:rowOff>76200</xdr:rowOff>
    </xdr:from>
    <xdr:to>
      <xdr:col>9</xdr:col>
      <xdr:colOff>0</xdr:colOff>
      <xdr:row>37</xdr:row>
      <xdr:rowOff>76200</xdr:rowOff>
    </xdr:to>
    <xdr:sp macro="" textlink="">
      <xdr:nvSpPr>
        <xdr:cNvPr id="33" name="Line 22">
          <a:extLst>
            <a:ext uri="{FF2B5EF4-FFF2-40B4-BE49-F238E27FC236}">
              <a16:creationId xmlns:a16="http://schemas.microsoft.com/office/drawing/2014/main" id="{152C2810-B616-4465-9054-D473ACF0833F}"/>
            </a:ext>
          </a:extLst>
        </xdr:cNvPr>
        <xdr:cNvSpPr>
          <a:spLocks noChangeShapeType="1"/>
        </xdr:cNvSpPr>
      </xdr:nvSpPr>
      <xdr:spPr bwMode="auto">
        <a:xfrm>
          <a:off x="4600575" y="6772275"/>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32</xdr:row>
      <xdr:rowOff>76200</xdr:rowOff>
    </xdr:from>
    <xdr:to>
      <xdr:col>7</xdr:col>
      <xdr:colOff>0</xdr:colOff>
      <xdr:row>37</xdr:row>
      <xdr:rowOff>76200</xdr:rowOff>
    </xdr:to>
    <xdr:sp macro="" textlink="">
      <xdr:nvSpPr>
        <xdr:cNvPr id="34" name="Line 23">
          <a:extLst>
            <a:ext uri="{FF2B5EF4-FFF2-40B4-BE49-F238E27FC236}">
              <a16:creationId xmlns:a16="http://schemas.microsoft.com/office/drawing/2014/main" id="{4D34660F-3148-4A39-B018-4942A7C46F97}"/>
            </a:ext>
          </a:extLst>
        </xdr:cNvPr>
        <xdr:cNvSpPr>
          <a:spLocks noChangeShapeType="1"/>
        </xdr:cNvSpPr>
      </xdr:nvSpPr>
      <xdr:spPr bwMode="auto">
        <a:xfrm>
          <a:off x="3438525" y="5867400"/>
          <a:ext cx="1162050"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13</xdr:col>
      <xdr:colOff>0</xdr:colOff>
      <xdr:row>24</xdr:row>
      <xdr:rowOff>0</xdr:rowOff>
    </xdr:from>
    <xdr:ext cx="152400" cy="152400"/>
    <xdr:sp macro="" textlink="">
      <xdr:nvSpPr>
        <xdr:cNvPr id="35" name="Circle 11">
          <a:extLst>
            <a:ext uri="{FF2B5EF4-FFF2-40B4-BE49-F238E27FC236}">
              <a16:creationId xmlns:a16="http://schemas.microsoft.com/office/drawing/2014/main" id="{DE9E14F5-86F2-48B7-87D9-9063AFBA7513}"/>
            </a:ext>
          </a:extLst>
        </xdr:cNvPr>
        <xdr:cNvSpPr/>
      </xdr:nvSpPr>
      <xdr:spPr>
        <a:xfrm>
          <a:off x="8543925" y="4343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11</xdr:col>
      <xdr:colOff>0</xdr:colOff>
      <xdr:row>24</xdr:row>
      <xdr:rowOff>76200</xdr:rowOff>
    </xdr:from>
    <xdr:to>
      <xdr:col>13</xdr:col>
      <xdr:colOff>0</xdr:colOff>
      <xdr:row>24</xdr:row>
      <xdr:rowOff>76200</xdr:rowOff>
    </xdr:to>
    <xdr:sp macro="" textlink="">
      <xdr:nvSpPr>
        <xdr:cNvPr id="36" name="Line 24">
          <a:extLst>
            <a:ext uri="{FF2B5EF4-FFF2-40B4-BE49-F238E27FC236}">
              <a16:creationId xmlns:a16="http://schemas.microsoft.com/office/drawing/2014/main" id="{60B9D858-0D28-46AA-8D46-B6662CDC917F}"/>
            </a:ext>
          </a:extLst>
        </xdr:cNvPr>
        <xdr:cNvSpPr>
          <a:spLocks noChangeShapeType="1"/>
        </xdr:cNvSpPr>
      </xdr:nvSpPr>
      <xdr:spPr bwMode="auto">
        <a:xfrm>
          <a:off x="7229475" y="44196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24</xdr:row>
      <xdr:rowOff>76200</xdr:rowOff>
    </xdr:from>
    <xdr:to>
      <xdr:col>11</xdr:col>
      <xdr:colOff>0</xdr:colOff>
      <xdr:row>28</xdr:row>
      <xdr:rowOff>76200</xdr:rowOff>
    </xdr:to>
    <xdr:sp macro="" textlink="">
      <xdr:nvSpPr>
        <xdr:cNvPr id="37" name="Line 25">
          <a:extLst>
            <a:ext uri="{FF2B5EF4-FFF2-40B4-BE49-F238E27FC236}">
              <a16:creationId xmlns:a16="http://schemas.microsoft.com/office/drawing/2014/main" id="{AB671322-4A53-4A7A-A0A3-C9AF0C58DEE9}"/>
            </a:ext>
          </a:extLst>
        </xdr:cNvPr>
        <xdr:cNvSpPr>
          <a:spLocks noChangeShapeType="1"/>
        </xdr:cNvSpPr>
      </xdr:nvSpPr>
      <xdr:spPr bwMode="auto">
        <a:xfrm flipV="1">
          <a:off x="6067425" y="44196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13</xdr:col>
      <xdr:colOff>0</xdr:colOff>
      <xdr:row>32</xdr:row>
      <xdr:rowOff>0</xdr:rowOff>
    </xdr:from>
    <xdr:ext cx="152400" cy="152400"/>
    <xdr:sp macro="" textlink="">
      <xdr:nvSpPr>
        <xdr:cNvPr id="38" name="Triangle 12">
          <a:extLst>
            <a:ext uri="{FF2B5EF4-FFF2-40B4-BE49-F238E27FC236}">
              <a16:creationId xmlns:a16="http://schemas.microsoft.com/office/drawing/2014/main" id="{B7FECD78-E717-4CEB-97B4-BDBDE459149E}"/>
            </a:ext>
          </a:extLst>
        </xdr:cNvPr>
        <xdr:cNvSpPr/>
      </xdr:nvSpPr>
      <xdr:spPr>
        <a:xfrm rot="16200000">
          <a:off x="8543925" y="5791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13</xdr:col>
      <xdr:colOff>152400</xdr:colOff>
      <xdr:row>32</xdr:row>
      <xdr:rowOff>76200</xdr:rowOff>
    </xdr:from>
    <xdr:to>
      <xdr:col>17</xdr:col>
      <xdr:colOff>0</xdr:colOff>
      <xdr:row>32</xdr:row>
      <xdr:rowOff>76200</xdr:rowOff>
    </xdr:to>
    <xdr:sp macro="" textlink="">
      <xdr:nvSpPr>
        <xdr:cNvPr id="39" name="Line 26">
          <a:extLst>
            <a:ext uri="{FF2B5EF4-FFF2-40B4-BE49-F238E27FC236}">
              <a16:creationId xmlns:a16="http://schemas.microsoft.com/office/drawing/2014/main" id="{D399A582-DFB0-4AD1-9A8A-B9156BD5302C}"/>
            </a:ext>
          </a:extLst>
        </xdr:cNvPr>
        <xdr:cNvSpPr>
          <a:spLocks noChangeShapeType="1"/>
        </xdr:cNvSpPr>
      </xdr:nvSpPr>
      <xdr:spPr bwMode="auto">
        <a:xfrm>
          <a:off x="8696325" y="5867400"/>
          <a:ext cx="24765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11</xdr:col>
      <xdr:colOff>0</xdr:colOff>
      <xdr:row>32</xdr:row>
      <xdr:rowOff>76200</xdr:rowOff>
    </xdr:from>
    <xdr:to>
      <xdr:col>13</xdr:col>
      <xdr:colOff>0</xdr:colOff>
      <xdr:row>32</xdr:row>
      <xdr:rowOff>76200</xdr:rowOff>
    </xdr:to>
    <xdr:sp macro="" textlink="">
      <xdr:nvSpPr>
        <xdr:cNvPr id="40" name="Line 27">
          <a:extLst>
            <a:ext uri="{FF2B5EF4-FFF2-40B4-BE49-F238E27FC236}">
              <a16:creationId xmlns:a16="http://schemas.microsoft.com/office/drawing/2014/main" id="{27893E33-3FA0-4F56-AAEC-096849DA1EB2}"/>
            </a:ext>
          </a:extLst>
        </xdr:cNvPr>
        <xdr:cNvSpPr>
          <a:spLocks noChangeShapeType="1"/>
        </xdr:cNvSpPr>
      </xdr:nvSpPr>
      <xdr:spPr bwMode="auto">
        <a:xfrm>
          <a:off x="7229475" y="586740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28</xdr:row>
      <xdr:rowOff>76200</xdr:rowOff>
    </xdr:from>
    <xdr:to>
      <xdr:col>11</xdr:col>
      <xdr:colOff>0</xdr:colOff>
      <xdr:row>32</xdr:row>
      <xdr:rowOff>76200</xdr:rowOff>
    </xdr:to>
    <xdr:sp macro="" textlink="">
      <xdr:nvSpPr>
        <xdr:cNvPr id="41" name="Line 28">
          <a:extLst>
            <a:ext uri="{FF2B5EF4-FFF2-40B4-BE49-F238E27FC236}">
              <a16:creationId xmlns:a16="http://schemas.microsoft.com/office/drawing/2014/main" id="{C73A67E8-D08C-486D-B929-696D5F5C78E5}"/>
            </a:ext>
          </a:extLst>
        </xdr:cNvPr>
        <xdr:cNvSpPr>
          <a:spLocks noChangeShapeType="1"/>
        </xdr:cNvSpPr>
      </xdr:nvSpPr>
      <xdr:spPr bwMode="auto">
        <a:xfrm>
          <a:off x="6067425" y="5143500"/>
          <a:ext cx="1162050"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17</xdr:col>
      <xdr:colOff>0</xdr:colOff>
      <xdr:row>22</xdr:row>
      <xdr:rowOff>0</xdr:rowOff>
    </xdr:from>
    <xdr:ext cx="152400" cy="152400"/>
    <xdr:sp macro="" textlink="">
      <xdr:nvSpPr>
        <xdr:cNvPr id="42" name="Triangle 13">
          <a:extLst>
            <a:ext uri="{FF2B5EF4-FFF2-40B4-BE49-F238E27FC236}">
              <a16:creationId xmlns:a16="http://schemas.microsoft.com/office/drawing/2014/main" id="{EE31F868-4732-438F-925A-EE7DD0B67BA0}"/>
            </a:ext>
          </a:extLst>
        </xdr:cNvPr>
        <xdr:cNvSpPr/>
      </xdr:nvSpPr>
      <xdr:spPr>
        <a:xfrm rot="16200000">
          <a:off x="11172825" y="39814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15</xdr:col>
      <xdr:colOff>0</xdr:colOff>
      <xdr:row>22</xdr:row>
      <xdr:rowOff>76200</xdr:rowOff>
    </xdr:from>
    <xdr:to>
      <xdr:col>17</xdr:col>
      <xdr:colOff>0</xdr:colOff>
      <xdr:row>22</xdr:row>
      <xdr:rowOff>76200</xdr:rowOff>
    </xdr:to>
    <xdr:sp macro="" textlink="">
      <xdr:nvSpPr>
        <xdr:cNvPr id="43" name="Line 29">
          <a:extLst>
            <a:ext uri="{FF2B5EF4-FFF2-40B4-BE49-F238E27FC236}">
              <a16:creationId xmlns:a16="http://schemas.microsoft.com/office/drawing/2014/main" id="{541080A4-3D93-49F6-BC4A-34BA5D5A5FA1}"/>
            </a:ext>
          </a:extLst>
        </xdr:cNvPr>
        <xdr:cNvSpPr>
          <a:spLocks noChangeShapeType="1"/>
        </xdr:cNvSpPr>
      </xdr:nvSpPr>
      <xdr:spPr bwMode="auto">
        <a:xfrm>
          <a:off x="9858375" y="4057650"/>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152400</xdr:colOff>
      <xdr:row>22</xdr:row>
      <xdr:rowOff>76200</xdr:rowOff>
    </xdr:from>
    <xdr:to>
      <xdr:col>15</xdr:col>
      <xdr:colOff>0</xdr:colOff>
      <xdr:row>24</xdr:row>
      <xdr:rowOff>76200</xdr:rowOff>
    </xdr:to>
    <xdr:sp macro="" textlink="">
      <xdr:nvSpPr>
        <xdr:cNvPr id="44" name="Line 30">
          <a:extLst>
            <a:ext uri="{FF2B5EF4-FFF2-40B4-BE49-F238E27FC236}">
              <a16:creationId xmlns:a16="http://schemas.microsoft.com/office/drawing/2014/main" id="{D11C09C2-23DA-4D80-B5E8-FF3323026CE9}"/>
            </a:ext>
          </a:extLst>
        </xdr:cNvPr>
        <xdr:cNvSpPr>
          <a:spLocks noChangeShapeType="1"/>
        </xdr:cNvSpPr>
      </xdr:nvSpPr>
      <xdr:spPr bwMode="auto">
        <a:xfrm flipV="1">
          <a:off x="8696325" y="4057650"/>
          <a:ext cx="1162050" cy="361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17</xdr:col>
      <xdr:colOff>0</xdr:colOff>
      <xdr:row>27</xdr:row>
      <xdr:rowOff>0</xdr:rowOff>
    </xdr:from>
    <xdr:ext cx="152400" cy="152400"/>
    <xdr:sp macro="" textlink="">
      <xdr:nvSpPr>
        <xdr:cNvPr id="45" name="Triangle 14">
          <a:extLst>
            <a:ext uri="{FF2B5EF4-FFF2-40B4-BE49-F238E27FC236}">
              <a16:creationId xmlns:a16="http://schemas.microsoft.com/office/drawing/2014/main" id="{5E6AF38B-5FD1-4CF4-A0AB-DC71FF84D6BE}"/>
            </a:ext>
          </a:extLst>
        </xdr:cNvPr>
        <xdr:cNvSpPr/>
      </xdr:nvSpPr>
      <xdr:spPr>
        <a:xfrm rot="16200000">
          <a:off x="11172825" y="48863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15</xdr:col>
      <xdr:colOff>0</xdr:colOff>
      <xdr:row>27</xdr:row>
      <xdr:rowOff>76200</xdr:rowOff>
    </xdr:from>
    <xdr:to>
      <xdr:col>17</xdr:col>
      <xdr:colOff>0</xdr:colOff>
      <xdr:row>27</xdr:row>
      <xdr:rowOff>76200</xdr:rowOff>
    </xdr:to>
    <xdr:sp macro="" textlink="">
      <xdr:nvSpPr>
        <xdr:cNvPr id="46" name="Line 31">
          <a:extLst>
            <a:ext uri="{FF2B5EF4-FFF2-40B4-BE49-F238E27FC236}">
              <a16:creationId xmlns:a16="http://schemas.microsoft.com/office/drawing/2014/main" id="{BB69A67D-4647-45EB-8A7D-303ED3CD39F3}"/>
            </a:ext>
          </a:extLst>
        </xdr:cNvPr>
        <xdr:cNvSpPr>
          <a:spLocks noChangeShapeType="1"/>
        </xdr:cNvSpPr>
      </xdr:nvSpPr>
      <xdr:spPr bwMode="auto">
        <a:xfrm>
          <a:off x="9858375" y="4962525"/>
          <a:ext cx="131445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152400</xdr:colOff>
      <xdr:row>24</xdr:row>
      <xdr:rowOff>76200</xdr:rowOff>
    </xdr:from>
    <xdr:to>
      <xdr:col>15</xdr:col>
      <xdr:colOff>0</xdr:colOff>
      <xdr:row>27</xdr:row>
      <xdr:rowOff>76200</xdr:rowOff>
    </xdr:to>
    <xdr:sp macro="" textlink="">
      <xdr:nvSpPr>
        <xdr:cNvPr id="47" name="Line 32">
          <a:extLst>
            <a:ext uri="{FF2B5EF4-FFF2-40B4-BE49-F238E27FC236}">
              <a16:creationId xmlns:a16="http://schemas.microsoft.com/office/drawing/2014/main" id="{D74FA0AC-C880-4FA8-B81A-533156169B8C}"/>
            </a:ext>
          </a:extLst>
        </xdr:cNvPr>
        <xdr:cNvSpPr>
          <a:spLocks noChangeShapeType="1"/>
        </xdr:cNvSpPr>
      </xdr:nvSpPr>
      <xdr:spPr bwMode="auto">
        <a:xfrm>
          <a:off x="8696325" y="4419600"/>
          <a:ext cx="1162050" cy="5429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oneCellAnchor>
    <xdr:from>
      <xdr:col>1</xdr:col>
      <xdr:colOff>0</xdr:colOff>
      <xdr:row>22</xdr:row>
      <xdr:rowOff>0</xdr:rowOff>
    </xdr:from>
    <xdr:ext cx="152400" cy="152400"/>
    <xdr:sp macro="" textlink="">
      <xdr:nvSpPr>
        <xdr:cNvPr id="48" name="Square 0">
          <a:extLst>
            <a:ext uri="{FF2B5EF4-FFF2-40B4-BE49-F238E27FC236}">
              <a16:creationId xmlns:a16="http://schemas.microsoft.com/office/drawing/2014/main" id="{311949FC-662E-4DB8-A8F9-85BF2061099A}"/>
            </a:ext>
          </a:extLst>
        </xdr:cNvPr>
        <xdr:cNvSpPr/>
      </xdr:nvSpPr>
      <xdr:spPr>
        <a:xfrm>
          <a:off x="657225" y="398145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oneCellAnchor>
  <xdr:twoCellAnchor>
    <xdr:from>
      <xdr:col>0</xdr:col>
      <xdr:colOff>0</xdr:colOff>
      <xdr:row>22</xdr:row>
      <xdr:rowOff>76200</xdr:rowOff>
    </xdr:from>
    <xdr:to>
      <xdr:col>1</xdr:col>
      <xdr:colOff>0</xdr:colOff>
      <xdr:row>22</xdr:row>
      <xdr:rowOff>76200</xdr:rowOff>
    </xdr:to>
    <xdr:sp macro="" textlink="">
      <xdr:nvSpPr>
        <xdr:cNvPr id="49" name="Line 33">
          <a:extLst>
            <a:ext uri="{FF2B5EF4-FFF2-40B4-BE49-F238E27FC236}">
              <a16:creationId xmlns:a16="http://schemas.microsoft.com/office/drawing/2014/main" id="{34424BC2-5B04-44C7-A14C-76FF521B46AB}"/>
            </a:ext>
          </a:extLst>
        </xdr:cNvPr>
        <xdr:cNvSpPr>
          <a:spLocks noChangeShapeType="1"/>
        </xdr:cNvSpPr>
      </xdr:nvSpPr>
      <xdr:spPr bwMode="auto">
        <a:xfrm>
          <a:off x="0" y="40576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148165</xdr:colOff>
      <xdr:row>33</xdr:row>
      <xdr:rowOff>66674</xdr:rowOff>
    </xdr:from>
    <xdr:to>
      <xdr:col>22</xdr:col>
      <xdr:colOff>418040</xdr:colOff>
      <xdr:row>52</xdr:row>
      <xdr:rowOff>58208</xdr:rowOff>
    </xdr:to>
    <xdr:graphicFrame macro="">
      <xdr:nvGraphicFramePr>
        <xdr:cNvPr id="2" name="Chart 1">
          <a:extLst>
            <a:ext uri="{FF2B5EF4-FFF2-40B4-BE49-F238E27FC236}">
              <a16:creationId xmlns:a16="http://schemas.microsoft.com/office/drawing/2014/main" id="{E29A9427-6AD0-4ACE-AF7C-55A486DE4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0</xdr:colOff>
      <xdr:row>2</xdr:row>
      <xdr:rowOff>0</xdr:rowOff>
    </xdr:from>
    <xdr:to>
      <xdr:col>5</xdr:col>
      <xdr:colOff>152400</xdr:colOff>
      <xdr:row>2</xdr:row>
      <xdr:rowOff>152400</xdr:rowOff>
    </xdr:to>
    <xdr:sp macro="" textlink="">
      <xdr:nvSpPr>
        <xdr:cNvPr id="3" name="Triangle 1">
          <a:extLst>
            <a:ext uri="{FF2B5EF4-FFF2-40B4-BE49-F238E27FC236}">
              <a16:creationId xmlns:a16="http://schemas.microsoft.com/office/drawing/2014/main" id="{3D4F7535-7F11-455E-BF2D-2EA0E957A86C}"/>
            </a:ext>
          </a:extLst>
        </xdr:cNvPr>
        <xdr:cNvSpPr/>
      </xdr:nvSpPr>
      <xdr:spPr>
        <a:xfrm rot="16200000">
          <a:off x="2371725" y="4095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152400</xdr:colOff>
      <xdr:row>2</xdr:row>
      <xdr:rowOff>76200</xdr:rowOff>
    </xdr:from>
    <xdr:to>
      <xdr:col>13</xdr:col>
      <xdr:colOff>0</xdr:colOff>
      <xdr:row>2</xdr:row>
      <xdr:rowOff>76200</xdr:rowOff>
    </xdr:to>
    <xdr:sp macro="" textlink="">
      <xdr:nvSpPr>
        <xdr:cNvPr id="4" name="Line 30">
          <a:extLst>
            <a:ext uri="{FF2B5EF4-FFF2-40B4-BE49-F238E27FC236}">
              <a16:creationId xmlns:a16="http://schemas.microsoft.com/office/drawing/2014/main" id="{E9FE1C4B-8CA2-4BC0-86F5-077CC6600841}"/>
            </a:ext>
          </a:extLst>
        </xdr:cNvPr>
        <xdr:cNvSpPr>
          <a:spLocks noChangeShapeType="1"/>
        </xdr:cNvSpPr>
      </xdr:nvSpPr>
      <xdr:spPr bwMode="auto">
        <a:xfrm>
          <a:off x="2524125" y="485775"/>
          <a:ext cx="33051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0</xdr:colOff>
      <xdr:row>2</xdr:row>
      <xdr:rowOff>76200</xdr:rowOff>
    </xdr:from>
    <xdr:to>
      <xdr:col>5</xdr:col>
      <xdr:colOff>0</xdr:colOff>
      <xdr:row>2</xdr:row>
      <xdr:rowOff>76200</xdr:rowOff>
    </xdr:to>
    <xdr:sp macro="" textlink="">
      <xdr:nvSpPr>
        <xdr:cNvPr id="5" name="Line 31">
          <a:extLst>
            <a:ext uri="{FF2B5EF4-FFF2-40B4-BE49-F238E27FC236}">
              <a16:creationId xmlns:a16="http://schemas.microsoft.com/office/drawing/2014/main" id="{D3BBCC1B-C00D-454A-915A-822F2F1D6386}"/>
            </a:ext>
          </a:extLst>
        </xdr:cNvPr>
        <xdr:cNvSpPr>
          <a:spLocks noChangeShapeType="1"/>
        </xdr:cNvSpPr>
      </xdr:nvSpPr>
      <xdr:spPr bwMode="auto">
        <a:xfrm>
          <a:off x="1066800" y="485775"/>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2</xdr:row>
      <xdr:rowOff>76200</xdr:rowOff>
    </xdr:from>
    <xdr:to>
      <xdr:col>3</xdr:col>
      <xdr:colOff>0</xdr:colOff>
      <xdr:row>13</xdr:row>
      <xdr:rowOff>76200</xdr:rowOff>
    </xdr:to>
    <xdr:sp macro="" textlink="">
      <xdr:nvSpPr>
        <xdr:cNvPr id="6" name="Line 32">
          <a:extLst>
            <a:ext uri="{FF2B5EF4-FFF2-40B4-BE49-F238E27FC236}">
              <a16:creationId xmlns:a16="http://schemas.microsoft.com/office/drawing/2014/main" id="{6F7B06FE-3C34-491E-9BE8-53D3DFCE439F}"/>
            </a:ext>
          </a:extLst>
        </xdr:cNvPr>
        <xdr:cNvSpPr>
          <a:spLocks noChangeShapeType="1"/>
        </xdr:cNvSpPr>
      </xdr:nvSpPr>
      <xdr:spPr bwMode="auto">
        <a:xfrm flipV="1">
          <a:off x="804863" y="485775"/>
          <a:ext cx="261937" cy="19907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9</xdr:row>
      <xdr:rowOff>0</xdr:rowOff>
    </xdr:from>
    <xdr:to>
      <xdr:col>5</xdr:col>
      <xdr:colOff>152400</xdr:colOff>
      <xdr:row>9</xdr:row>
      <xdr:rowOff>152400</xdr:rowOff>
    </xdr:to>
    <xdr:sp macro="" textlink="">
      <xdr:nvSpPr>
        <xdr:cNvPr id="7" name="Circle 2">
          <a:extLst>
            <a:ext uri="{FF2B5EF4-FFF2-40B4-BE49-F238E27FC236}">
              <a16:creationId xmlns:a16="http://schemas.microsoft.com/office/drawing/2014/main" id="{267A3F05-69B2-4C95-9DE0-A13DFEE03F99}"/>
            </a:ext>
          </a:extLst>
        </xdr:cNvPr>
        <xdr:cNvSpPr/>
      </xdr:nvSpPr>
      <xdr:spPr>
        <a:xfrm>
          <a:off x="2371725" y="1676400"/>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9</xdr:row>
      <xdr:rowOff>76200</xdr:rowOff>
    </xdr:from>
    <xdr:to>
      <xdr:col>5</xdr:col>
      <xdr:colOff>0</xdr:colOff>
      <xdr:row>9</xdr:row>
      <xdr:rowOff>76200</xdr:rowOff>
    </xdr:to>
    <xdr:sp macro="" textlink="">
      <xdr:nvSpPr>
        <xdr:cNvPr id="8" name="Line 33">
          <a:extLst>
            <a:ext uri="{FF2B5EF4-FFF2-40B4-BE49-F238E27FC236}">
              <a16:creationId xmlns:a16="http://schemas.microsoft.com/office/drawing/2014/main" id="{7432A5CD-71D8-4FC3-B825-172E93DD74B8}"/>
            </a:ext>
          </a:extLst>
        </xdr:cNvPr>
        <xdr:cNvSpPr>
          <a:spLocks noChangeShapeType="1"/>
        </xdr:cNvSpPr>
      </xdr:nvSpPr>
      <xdr:spPr bwMode="auto">
        <a:xfrm>
          <a:off x="1066800" y="1752600"/>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9</xdr:row>
      <xdr:rowOff>76200</xdr:rowOff>
    </xdr:from>
    <xdr:to>
      <xdr:col>3</xdr:col>
      <xdr:colOff>0</xdr:colOff>
      <xdr:row>13</xdr:row>
      <xdr:rowOff>76200</xdr:rowOff>
    </xdr:to>
    <xdr:sp macro="" textlink="">
      <xdr:nvSpPr>
        <xdr:cNvPr id="9" name="Line 34">
          <a:extLst>
            <a:ext uri="{FF2B5EF4-FFF2-40B4-BE49-F238E27FC236}">
              <a16:creationId xmlns:a16="http://schemas.microsoft.com/office/drawing/2014/main" id="{91FF4C0A-9F23-474D-8137-30E3FBBAE28C}"/>
            </a:ext>
          </a:extLst>
        </xdr:cNvPr>
        <xdr:cNvSpPr>
          <a:spLocks noChangeShapeType="1"/>
        </xdr:cNvSpPr>
      </xdr:nvSpPr>
      <xdr:spPr bwMode="auto">
        <a:xfrm flipV="1">
          <a:off x="804863" y="1752600"/>
          <a:ext cx="261937" cy="72390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7</xdr:row>
      <xdr:rowOff>0</xdr:rowOff>
    </xdr:from>
    <xdr:to>
      <xdr:col>9</xdr:col>
      <xdr:colOff>152400</xdr:colOff>
      <xdr:row>7</xdr:row>
      <xdr:rowOff>152400</xdr:rowOff>
    </xdr:to>
    <xdr:sp macro="" textlink="">
      <xdr:nvSpPr>
        <xdr:cNvPr id="10" name="Triangle 3">
          <a:extLst>
            <a:ext uri="{FF2B5EF4-FFF2-40B4-BE49-F238E27FC236}">
              <a16:creationId xmlns:a16="http://schemas.microsoft.com/office/drawing/2014/main" id="{A6A461F2-BE8E-4664-BE3D-9D6C64CBED34}"/>
            </a:ext>
          </a:extLst>
        </xdr:cNvPr>
        <xdr:cNvSpPr/>
      </xdr:nvSpPr>
      <xdr:spPr>
        <a:xfrm rot="16200000">
          <a:off x="4090988" y="131445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152400</xdr:colOff>
      <xdr:row>7</xdr:row>
      <xdr:rowOff>76200</xdr:rowOff>
    </xdr:from>
    <xdr:to>
      <xdr:col>13</xdr:col>
      <xdr:colOff>0</xdr:colOff>
      <xdr:row>7</xdr:row>
      <xdr:rowOff>76200</xdr:rowOff>
    </xdr:to>
    <xdr:sp macro="" textlink="">
      <xdr:nvSpPr>
        <xdr:cNvPr id="11" name="Line 35">
          <a:extLst>
            <a:ext uri="{FF2B5EF4-FFF2-40B4-BE49-F238E27FC236}">
              <a16:creationId xmlns:a16="http://schemas.microsoft.com/office/drawing/2014/main" id="{8B47C493-E1F4-49A9-BE02-A2947AC480CD}"/>
            </a:ext>
          </a:extLst>
        </xdr:cNvPr>
        <xdr:cNvSpPr>
          <a:spLocks noChangeShapeType="1"/>
        </xdr:cNvSpPr>
      </xdr:nvSpPr>
      <xdr:spPr bwMode="auto">
        <a:xfrm>
          <a:off x="4243388" y="1390650"/>
          <a:ext cx="1585912"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7</xdr:row>
      <xdr:rowOff>76200</xdr:rowOff>
    </xdr:from>
    <xdr:to>
      <xdr:col>9</xdr:col>
      <xdr:colOff>0</xdr:colOff>
      <xdr:row>7</xdr:row>
      <xdr:rowOff>76200</xdr:rowOff>
    </xdr:to>
    <xdr:sp macro="" textlink="">
      <xdr:nvSpPr>
        <xdr:cNvPr id="12" name="Line 36">
          <a:extLst>
            <a:ext uri="{FF2B5EF4-FFF2-40B4-BE49-F238E27FC236}">
              <a16:creationId xmlns:a16="http://schemas.microsoft.com/office/drawing/2014/main" id="{6D5BFDF1-C1B1-4E6B-8866-EA0D09FA6C64}"/>
            </a:ext>
          </a:extLst>
        </xdr:cNvPr>
        <xdr:cNvSpPr>
          <a:spLocks noChangeShapeType="1"/>
        </xdr:cNvSpPr>
      </xdr:nvSpPr>
      <xdr:spPr bwMode="auto">
        <a:xfrm>
          <a:off x="2786063" y="1390650"/>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7</xdr:row>
      <xdr:rowOff>76200</xdr:rowOff>
    </xdr:from>
    <xdr:to>
      <xdr:col>7</xdr:col>
      <xdr:colOff>0</xdr:colOff>
      <xdr:row>9</xdr:row>
      <xdr:rowOff>76200</xdr:rowOff>
    </xdr:to>
    <xdr:sp macro="" textlink="">
      <xdr:nvSpPr>
        <xdr:cNvPr id="13" name="Line 37">
          <a:extLst>
            <a:ext uri="{FF2B5EF4-FFF2-40B4-BE49-F238E27FC236}">
              <a16:creationId xmlns:a16="http://schemas.microsoft.com/office/drawing/2014/main" id="{E3C96159-6C2F-47CA-9131-F08FDB76258D}"/>
            </a:ext>
          </a:extLst>
        </xdr:cNvPr>
        <xdr:cNvSpPr>
          <a:spLocks noChangeShapeType="1"/>
        </xdr:cNvSpPr>
      </xdr:nvSpPr>
      <xdr:spPr bwMode="auto">
        <a:xfrm flipV="1">
          <a:off x="2524125" y="1390650"/>
          <a:ext cx="261938" cy="361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12</xdr:row>
      <xdr:rowOff>0</xdr:rowOff>
    </xdr:from>
    <xdr:to>
      <xdr:col>9</xdr:col>
      <xdr:colOff>152400</xdr:colOff>
      <xdr:row>12</xdr:row>
      <xdr:rowOff>152400</xdr:rowOff>
    </xdr:to>
    <xdr:sp macro="" textlink="">
      <xdr:nvSpPr>
        <xdr:cNvPr id="14" name="Triangle 4">
          <a:extLst>
            <a:ext uri="{FF2B5EF4-FFF2-40B4-BE49-F238E27FC236}">
              <a16:creationId xmlns:a16="http://schemas.microsoft.com/office/drawing/2014/main" id="{A8F58559-9FD7-4EE8-AFD6-7E2726AC57C6}"/>
            </a:ext>
          </a:extLst>
        </xdr:cNvPr>
        <xdr:cNvSpPr/>
      </xdr:nvSpPr>
      <xdr:spPr>
        <a:xfrm rot="16200000">
          <a:off x="4090988" y="221932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152400</xdr:colOff>
      <xdr:row>12</xdr:row>
      <xdr:rowOff>76200</xdr:rowOff>
    </xdr:from>
    <xdr:to>
      <xdr:col>13</xdr:col>
      <xdr:colOff>0</xdr:colOff>
      <xdr:row>12</xdr:row>
      <xdr:rowOff>76200</xdr:rowOff>
    </xdr:to>
    <xdr:sp macro="" textlink="">
      <xdr:nvSpPr>
        <xdr:cNvPr id="15" name="Line 38">
          <a:extLst>
            <a:ext uri="{FF2B5EF4-FFF2-40B4-BE49-F238E27FC236}">
              <a16:creationId xmlns:a16="http://schemas.microsoft.com/office/drawing/2014/main" id="{48B8AEC5-B6FA-42B6-9C5E-A7AF566204F5}"/>
            </a:ext>
          </a:extLst>
        </xdr:cNvPr>
        <xdr:cNvSpPr>
          <a:spLocks noChangeShapeType="1"/>
        </xdr:cNvSpPr>
      </xdr:nvSpPr>
      <xdr:spPr bwMode="auto">
        <a:xfrm>
          <a:off x="4243388" y="2295525"/>
          <a:ext cx="1585912"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7</xdr:col>
      <xdr:colOff>0</xdr:colOff>
      <xdr:row>12</xdr:row>
      <xdr:rowOff>76200</xdr:rowOff>
    </xdr:from>
    <xdr:to>
      <xdr:col>9</xdr:col>
      <xdr:colOff>0</xdr:colOff>
      <xdr:row>12</xdr:row>
      <xdr:rowOff>76200</xdr:rowOff>
    </xdr:to>
    <xdr:sp macro="" textlink="">
      <xdr:nvSpPr>
        <xdr:cNvPr id="16" name="Line 39">
          <a:extLst>
            <a:ext uri="{FF2B5EF4-FFF2-40B4-BE49-F238E27FC236}">
              <a16:creationId xmlns:a16="http://schemas.microsoft.com/office/drawing/2014/main" id="{9C328F7D-0B85-4D7B-8BAE-789931574328}"/>
            </a:ext>
          </a:extLst>
        </xdr:cNvPr>
        <xdr:cNvSpPr>
          <a:spLocks noChangeShapeType="1"/>
        </xdr:cNvSpPr>
      </xdr:nvSpPr>
      <xdr:spPr bwMode="auto">
        <a:xfrm>
          <a:off x="2786063" y="2295525"/>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9</xdr:row>
      <xdr:rowOff>76200</xdr:rowOff>
    </xdr:from>
    <xdr:to>
      <xdr:col>7</xdr:col>
      <xdr:colOff>0</xdr:colOff>
      <xdr:row>12</xdr:row>
      <xdr:rowOff>76200</xdr:rowOff>
    </xdr:to>
    <xdr:sp macro="" textlink="">
      <xdr:nvSpPr>
        <xdr:cNvPr id="17" name="Line 40">
          <a:extLst>
            <a:ext uri="{FF2B5EF4-FFF2-40B4-BE49-F238E27FC236}">
              <a16:creationId xmlns:a16="http://schemas.microsoft.com/office/drawing/2014/main" id="{347F05CD-181B-472C-932C-6B70842E4C02}"/>
            </a:ext>
          </a:extLst>
        </xdr:cNvPr>
        <xdr:cNvSpPr>
          <a:spLocks noChangeShapeType="1"/>
        </xdr:cNvSpPr>
      </xdr:nvSpPr>
      <xdr:spPr bwMode="auto">
        <a:xfrm>
          <a:off x="2524125" y="1752600"/>
          <a:ext cx="261938" cy="5429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5</xdr:col>
      <xdr:colOff>0</xdr:colOff>
      <xdr:row>24</xdr:row>
      <xdr:rowOff>0</xdr:rowOff>
    </xdr:from>
    <xdr:to>
      <xdr:col>5</xdr:col>
      <xdr:colOff>152400</xdr:colOff>
      <xdr:row>24</xdr:row>
      <xdr:rowOff>152400</xdr:rowOff>
    </xdr:to>
    <xdr:sp macro="" textlink="">
      <xdr:nvSpPr>
        <xdr:cNvPr id="18" name="Circle 5">
          <a:extLst>
            <a:ext uri="{FF2B5EF4-FFF2-40B4-BE49-F238E27FC236}">
              <a16:creationId xmlns:a16="http://schemas.microsoft.com/office/drawing/2014/main" id="{AB2C7353-6CF6-4D46-88F5-7600C564E112}"/>
            </a:ext>
          </a:extLst>
        </xdr:cNvPr>
        <xdr:cNvSpPr/>
      </xdr:nvSpPr>
      <xdr:spPr>
        <a:xfrm>
          <a:off x="2371725" y="4395788"/>
          <a:ext cx="152400" cy="152400"/>
        </a:xfrm>
        <a:prstGeom prst="ellipse">
          <a:avLst/>
        </a:prstGeom>
        <a:solidFill>
          <a:srgbClr val="00FF0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24</xdr:row>
      <xdr:rowOff>76200</xdr:rowOff>
    </xdr:from>
    <xdr:to>
      <xdr:col>5</xdr:col>
      <xdr:colOff>0</xdr:colOff>
      <xdr:row>24</xdr:row>
      <xdr:rowOff>76200</xdr:rowOff>
    </xdr:to>
    <xdr:sp macro="" textlink="">
      <xdr:nvSpPr>
        <xdr:cNvPr id="19" name="Line 41">
          <a:extLst>
            <a:ext uri="{FF2B5EF4-FFF2-40B4-BE49-F238E27FC236}">
              <a16:creationId xmlns:a16="http://schemas.microsoft.com/office/drawing/2014/main" id="{999B99C4-1305-4DCA-9AD6-F2103C9CD1D1}"/>
            </a:ext>
          </a:extLst>
        </xdr:cNvPr>
        <xdr:cNvSpPr>
          <a:spLocks noChangeShapeType="1"/>
        </xdr:cNvSpPr>
      </xdr:nvSpPr>
      <xdr:spPr bwMode="auto">
        <a:xfrm>
          <a:off x="1066800" y="4471988"/>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152400</xdr:colOff>
      <xdr:row>13</xdr:row>
      <xdr:rowOff>76200</xdr:rowOff>
    </xdr:from>
    <xdr:to>
      <xdr:col>3</xdr:col>
      <xdr:colOff>0</xdr:colOff>
      <xdr:row>24</xdr:row>
      <xdr:rowOff>76200</xdr:rowOff>
    </xdr:to>
    <xdr:sp macro="" textlink="">
      <xdr:nvSpPr>
        <xdr:cNvPr id="20" name="Line 42">
          <a:extLst>
            <a:ext uri="{FF2B5EF4-FFF2-40B4-BE49-F238E27FC236}">
              <a16:creationId xmlns:a16="http://schemas.microsoft.com/office/drawing/2014/main" id="{DA8F2503-DD64-4C28-AEC9-FB8BFA7491A0}"/>
            </a:ext>
          </a:extLst>
        </xdr:cNvPr>
        <xdr:cNvSpPr>
          <a:spLocks noChangeShapeType="1"/>
        </xdr:cNvSpPr>
      </xdr:nvSpPr>
      <xdr:spPr bwMode="auto">
        <a:xfrm>
          <a:off x="804863" y="2476500"/>
          <a:ext cx="261937" cy="1995488"/>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19</xdr:row>
      <xdr:rowOff>0</xdr:rowOff>
    </xdr:from>
    <xdr:to>
      <xdr:col>9</xdr:col>
      <xdr:colOff>152400</xdr:colOff>
      <xdr:row>19</xdr:row>
      <xdr:rowOff>152400</xdr:rowOff>
    </xdr:to>
    <xdr:sp macro="" textlink="">
      <xdr:nvSpPr>
        <xdr:cNvPr id="21" name="Square 6">
          <a:extLst>
            <a:ext uri="{FF2B5EF4-FFF2-40B4-BE49-F238E27FC236}">
              <a16:creationId xmlns:a16="http://schemas.microsoft.com/office/drawing/2014/main" id="{0709E3D9-828B-4398-AB95-8532D9561A2C}"/>
            </a:ext>
          </a:extLst>
        </xdr:cNvPr>
        <xdr:cNvSpPr/>
      </xdr:nvSpPr>
      <xdr:spPr>
        <a:xfrm>
          <a:off x="4090988" y="348615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19</xdr:row>
      <xdr:rowOff>76200</xdr:rowOff>
    </xdr:from>
    <xdr:to>
      <xdr:col>9</xdr:col>
      <xdr:colOff>0</xdr:colOff>
      <xdr:row>19</xdr:row>
      <xdr:rowOff>76200</xdr:rowOff>
    </xdr:to>
    <xdr:sp macro="" textlink="">
      <xdr:nvSpPr>
        <xdr:cNvPr id="22" name="Line 43">
          <a:extLst>
            <a:ext uri="{FF2B5EF4-FFF2-40B4-BE49-F238E27FC236}">
              <a16:creationId xmlns:a16="http://schemas.microsoft.com/office/drawing/2014/main" id="{D37903FD-267C-4F8B-9286-6314FCF3A74F}"/>
            </a:ext>
          </a:extLst>
        </xdr:cNvPr>
        <xdr:cNvSpPr>
          <a:spLocks noChangeShapeType="1"/>
        </xdr:cNvSpPr>
      </xdr:nvSpPr>
      <xdr:spPr bwMode="auto">
        <a:xfrm>
          <a:off x="2786063" y="3562350"/>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19</xdr:row>
      <xdr:rowOff>76200</xdr:rowOff>
    </xdr:from>
    <xdr:to>
      <xdr:col>7</xdr:col>
      <xdr:colOff>0</xdr:colOff>
      <xdr:row>24</xdr:row>
      <xdr:rowOff>76200</xdr:rowOff>
    </xdr:to>
    <xdr:sp macro="" textlink="">
      <xdr:nvSpPr>
        <xdr:cNvPr id="23" name="Line 44">
          <a:extLst>
            <a:ext uri="{FF2B5EF4-FFF2-40B4-BE49-F238E27FC236}">
              <a16:creationId xmlns:a16="http://schemas.microsoft.com/office/drawing/2014/main" id="{FBBB6DC9-8420-4737-B7F7-21C3F500036D}"/>
            </a:ext>
          </a:extLst>
        </xdr:cNvPr>
        <xdr:cNvSpPr>
          <a:spLocks noChangeShapeType="1"/>
        </xdr:cNvSpPr>
      </xdr:nvSpPr>
      <xdr:spPr bwMode="auto">
        <a:xfrm flipV="1">
          <a:off x="2524125" y="3562350"/>
          <a:ext cx="261938" cy="909638"/>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9</xdr:col>
      <xdr:colOff>0</xdr:colOff>
      <xdr:row>29</xdr:row>
      <xdr:rowOff>0</xdr:rowOff>
    </xdr:from>
    <xdr:to>
      <xdr:col>9</xdr:col>
      <xdr:colOff>152400</xdr:colOff>
      <xdr:row>29</xdr:row>
      <xdr:rowOff>152400</xdr:rowOff>
    </xdr:to>
    <xdr:sp macro="" textlink="">
      <xdr:nvSpPr>
        <xdr:cNvPr id="24" name="Square 7">
          <a:extLst>
            <a:ext uri="{FF2B5EF4-FFF2-40B4-BE49-F238E27FC236}">
              <a16:creationId xmlns:a16="http://schemas.microsoft.com/office/drawing/2014/main" id="{5106545E-E4B7-49F7-B6F4-4626091D8ED1}"/>
            </a:ext>
          </a:extLst>
        </xdr:cNvPr>
        <xdr:cNvSpPr/>
      </xdr:nvSpPr>
      <xdr:spPr>
        <a:xfrm>
          <a:off x="4090988" y="5300663"/>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29</xdr:row>
      <xdr:rowOff>76200</xdr:rowOff>
    </xdr:from>
    <xdr:to>
      <xdr:col>9</xdr:col>
      <xdr:colOff>0</xdr:colOff>
      <xdr:row>29</xdr:row>
      <xdr:rowOff>76200</xdr:rowOff>
    </xdr:to>
    <xdr:sp macro="" textlink="">
      <xdr:nvSpPr>
        <xdr:cNvPr id="25" name="Line 45">
          <a:extLst>
            <a:ext uri="{FF2B5EF4-FFF2-40B4-BE49-F238E27FC236}">
              <a16:creationId xmlns:a16="http://schemas.microsoft.com/office/drawing/2014/main" id="{3E086685-9852-47ED-897E-E2B237F7FA0F}"/>
            </a:ext>
          </a:extLst>
        </xdr:cNvPr>
        <xdr:cNvSpPr>
          <a:spLocks noChangeShapeType="1"/>
        </xdr:cNvSpPr>
      </xdr:nvSpPr>
      <xdr:spPr bwMode="auto">
        <a:xfrm>
          <a:off x="2786063" y="5376863"/>
          <a:ext cx="130492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152400</xdr:colOff>
      <xdr:row>24</xdr:row>
      <xdr:rowOff>76200</xdr:rowOff>
    </xdr:from>
    <xdr:to>
      <xdr:col>7</xdr:col>
      <xdr:colOff>0</xdr:colOff>
      <xdr:row>29</xdr:row>
      <xdr:rowOff>76200</xdr:rowOff>
    </xdr:to>
    <xdr:sp macro="" textlink="">
      <xdr:nvSpPr>
        <xdr:cNvPr id="26" name="Line 46">
          <a:extLst>
            <a:ext uri="{FF2B5EF4-FFF2-40B4-BE49-F238E27FC236}">
              <a16:creationId xmlns:a16="http://schemas.microsoft.com/office/drawing/2014/main" id="{AD154017-60AB-44D1-9606-B413037BE31D}"/>
            </a:ext>
          </a:extLst>
        </xdr:cNvPr>
        <xdr:cNvSpPr>
          <a:spLocks noChangeShapeType="1"/>
        </xdr:cNvSpPr>
      </xdr:nvSpPr>
      <xdr:spPr bwMode="auto">
        <a:xfrm>
          <a:off x="2524125" y="4471988"/>
          <a:ext cx="261938" cy="90487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17</xdr:row>
      <xdr:rowOff>0</xdr:rowOff>
    </xdr:from>
    <xdr:to>
      <xdr:col>13</xdr:col>
      <xdr:colOff>152400</xdr:colOff>
      <xdr:row>17</xdr:row>
      <xdr:rowOff>152400</xdr:rowOff>
    </xdr:to>
    <xdr:sp macro="" textlink="">
      <xdr:nvSpPr>
        <xdr:cNvPr id="27" name="Triangle 8">
          <a:extLst>
            <a:ext uri="{FF2B5EF4-FFF2-40B4-BE49-F238E27FC236}">
              <a16:creationId xmlns:a16="http://schemas.microsoft.com/office/drawing/2014/main" id="{AD08356B-1B58-45A7-934F-27CC57ABD852}"/>
            </a:ext>
          </a:extLst>
        </xdr:cNvPr>
        <xdr:cNvSpPr/>
      </xdr:nvSpPr>
      <xdr:spPr>
        <a:xfrm rot="16200000">
          <a:off x="5829300" y="3124200"/>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17</xdr:row>
      <xdr:rowOff>76200</xdr:rowOff>
    </xdr:from>
    <xdr:to>
      <xdr:col>13</xdr:col>
      <xdr:colOff>0</xdr:colOff>
      <xdr:row>17</xdr:row>
      <xdr:rowOff>76200</xdr:rowOff>
    </xdr:to>
    <xdr:sp macro="" textlink="">
      <xdr:nvSpPr>
        <xdr:cNvPr id="28" name="Line 47">
          <a:extLst>
            <a:ext uri="{FF2B5EF4-FFF2-40B4-BE49-F238E27FC236}">
              <a16:creationId xmlns:a16="http://schemas.microsoft.com/office/drawing/2014/main" id="{D157309C-C02D-4084-9522-D9FBC3A23134}"/>
            </a:ext>
          </a:extLst>
        </xdr:cNvPr>
        <xdr:cNvSpPr>
          <a:spLocks noChangeShapeType="1"/>
        </xdr:cNvSpPr>
      </xdr:nvSpPr>
      <xdr:spPr bwMode="auto">
        <a:xfrm>
          <a:off x="4505325" y="3200400"/>
          <a:ext cx="13239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17</xdr:row>
      <xdr:rowOff>76200</xdr:rowOff>
    </xdr:from>
    <xdr:to>
      <xdr:col>11</xdr:col>
      <xdr:colOff>0</xdr:colOff>
      <xdr:row>19</xdr:row>
      <xdr:rowOff>76200</xdr:rowOff>
    </xdr:to>
    <xdr:sp macro="" textlink="">
      <xdr:nvSpPr>
        <xdr:cNvPr id="29" name="Line 48">
          <a:extLst>
            <a:ext uri="{FF2B5EF4-FFF2-40B4-BE49-F238E27FC236}">
              <a16:creationId xmlns:a16="http://schemas.microsoft.com/office/drawing/2014/main" id="{A386123B-8418-4ED4-85F0-EE92D01B9B28}"/>
            </a:ext>
          </a:extLst>
        </xdr:cNvPr>
        <xdr:cNvSpPr>
          <a:spLocks noChangeShapeType="1"/>
        </xdr:cNvSpPr>
      </xdr:nvSpPr>
      <xdr:spPr bwMode="auto">
        <a:xfrm flipV="1">
          <a:off x="4243388" y="3200400"/>
          <a:ext cx="261937" cy="361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22</xdr:row>
      <xdr:rowOff>0</xdr:rowOff>
    </xdr:from>
    <xdr:to>
      <xdr:col>13</xdr:col>
      <xdr:colOff>152400</xdr:colOff>
      <xdr:row>22</xdr:row>
      <xdr:rowOff>152400</xdr:rowOff>
    </xdr:to>
    <xdr:sp macro="" textlink="">
      <xdr:nvSpPr>
        <xdr:cNvPr id="30" name="Triangle 9">
          <a:extLst>
            <a:ext uri="{FF2B5EF4-FFF2-40B4-BE49-F238E27FC236}">
              <a16:creationId xmlns:a16="http://schemas.microsoft.com/office/drawing/2014/main" id="{2C04654E-059E-4365-B02D-8CAC0FAE0AF9}"/>
            </a:ext>
          </a:extLst>
        </xdr:cNvPr>
        <xdr:cNvSpPr/>
      </xdr:nvSpPr>
      <xdr:spPr>
        <a:xfrm rot="16200000">
          <a:off x="5829300" y="4029075"/>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22</xdr:row>
      <xdr:rowOff>76200</xdr:rowOff>
    </xdr:from>
    <xdr:to>
      <xdr:col>13</xdr:col>
      <xdr:colOff>0</xdr:colOff>
      <xdr:row>22</xdr:row>
      <xdr:rowOff>76200</xdr:rowOff>
    </xdr:to>
    <xdr:sp macro="" textlink="">
      <xdr:nvSpPr>
        <xdr:cNvPr id="31" name="Line 49">
          <a:extLst>
            <a:ext uri="{FF2B5EF4-FFF2-40B4-BE49-F238E27FC236}">
              <a16:creationId xmlns:a16="http://schemas.microsoft.com/office/drawing/2014/main" id="{A843FA89-4264-45E0-8BD0-5B61CE862189}"/>
            </a:ext>
          </a:extLst>
        </xdr:cNvPr>
        <xdr:cNvSpPr>
          <a:spLocks noChangeShapeType="1"/>
        </xdr:cNvSpPr>
      </xdr:nvSpPr>
      <xdr:spPr bwMode="auto">
        <a:xfrm>
          <a:off x="4505325" y="4105275"/>
          <a:ext cx="13239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19</xdr:row>
      <xdr:rowOff>76200</xdr:rowOff>
    </xdr:from>
    <xdr:to>
      <xdr:col>11</xdr:col>
      <xdr:colOff>0</xdr:colOff>
      <xdr:row>22</xdr:row>
      <xdr:rowOff>76200</xdr:rowOff>
    </xdr:to>
    <xdr:sp macro="" textlink="">
      <xdr:nvSpPr>
        <xdr:cNvPr id="32" name="Line 50">
          <a:extLst>
            <a:ext uri="{FF2B5EF4-FFF2-40B4-BE49-F238E27FC236}">
              <a16:creationId xmlns:a16="http://schemas.microsoft.com/office/drawing/2014/main" id="{A3FCF9C8-C987-4DE3-B1B8-56502B34B6E9}"/>
            </a:ext>
          </a:extLst>
        </xdr:cNvPr>
        <xdr:cNvSpPr>
          <a:spLocks noChangeShapeType="1"/>
        </xdr:cNvSpPr>
      </xdr:nvSpPr>
      <xdr:spPr bwMode="auto">
        <a:xfrm>
          <a:off x="4243388" y="3562350"/>
          <a:ext cx="261937" cy="5429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27</xdr:row>
      <xdr:rowOff>0</xdr:rowOff>
    </xdr:from>
    <xdr:to>
      <xdr:col>13</xdr:col>
      <xdr:colOff>152400</xdr:colOff>
      <xdr:row>27</xdr:row>
      <xdr:rowOff>152400</xdr:rowOff>
    </xdr:to>
    <xdr:sp macro="" textlink="">
      <xdr:nvSpPr>
        <xdr:cNvPr id="33" name="Triangle 10">
          <a:extLst>
            <a:ext uri="{FF2B5EF4-FFF2-40B4-BE49-F238E27FC236}">
              <a16:creationId xmlns:a16="http://schemas.microsoft.com/office/drawing/2014/main" id="{92C54FC8-D486-4696-AC54-FEB3E97B6D19}"/>
            </a:ext>
          </a:extLst>
        </xdr:cNvPr>
        <xdr:cNvSpPr/>
      </xdr:nvSpPr>
      <xdr:spPr>
        <a:xfrm rot="16200000">
          <a:off x="5829300" y="4938713"/>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27</xdr:row>
      <xdr:rowOff>76200</xdr:rowOff>
    </xdr:from>
    <xdr:to>
      <xdr:col>13</xdr:col>
      <xdr:colOff>0</xdr:colOff>
      <xdr:row>27</xdr:row>
      <xdr:rowOff>76200</xdr:rowOff>
    </xdr:to>
    <xdr:sp macro="" textlink="">
      <xdr:nvSpPr>
        <xdr:cNvPr id="34" name="Line 51">
          <a:extLst>
            <a:ext uri="{FF2B5EF4-FFF2-40B4-BE49-F238E27FC236}">
              <a16:creationId xmlns:a16="http://schemas.microsoft.com/office/drawing/2014/main" id="{05F5038C-AA78-442F-8E15-BD00CF1A21E6}"/>
            </a:ext>
          </a:extLst>
        </xdr:cNvPr>
        <xdr:cNvSpPr>
          <a:spLocks noChangeShapeType="1"/>
        </xdr:cNvSpPr>
      </xdr:nvSpPr>
      <xdr:spPr bwMode="auto">
        <a:xfrm>
          <a:off x="4505325" y="5014913"/>
          <a:ext cx="13239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27</xdr:row>
      <xdr:rowOff>76200</xdr:rowOff>
    </xdr:from>
    <xdr:to>
      <xdr:col>11</xdr:col>
      <xdr:colOff>0</xdr:colOff>
      <xdr:row>29</xdr:row>
      <xdr:rowOff>76200</xdr:rowOff>
    </xdr:to>
    <xdr:sp macro="" textlink="">
      <xdr:nvSpPr>
        <xdr:cNvPr id="35" name="Line 52">
          <a:extLst>
            <a:ext uri="{FF2B5EF4-FFF2-40B4-BE49-F238E27FC236}">
              <a16:creationId xmlns:a16="http://schemas.microsoft.com/office/drawing/2014/main" id="{4A47FB22-53F1-4112-974F-1CB16D878856}"/>
            </a:ext>
          </a:extLst>
        </xdr:cNvPr>
        <xdr:cNvSpPr>
          <a:spLocks noChangeShapeType="1"/>
        </xdr:cNvSpPr>
      </xdr:nvSpPr>
      <xdr:spPr bwMode="auto">
        <a:xfrm flipV="1">
          <a:off x="4243388" y="5014913"/>
          <a:ext cx="261937" cy="36195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13</xdr:col>
      <xdr:colOff>0</xdr:colOff>
      <xdr:row>32</xdr:row>
      <xdr:rowOff>0</xdr:rowOff>
    </xdr:from>
    <xdr:to>
      <xdr:col>13</xdr:col>
      <xdr:colOff>152400</xdr:colOff>
      <xdr:row>32</xdr:row>
      <xdr:rowOff>152400</xdr:rowOff>
    </xdr:to>
    <xdr:sp macro="" textlink="">
      <xdr:nvSpPr>
        <xdr:cNvPr id="36" name="Triangle 11">
          <a:extLst>
            <a:ext uri="{FF2B5EF4-FFF2-40B4-BE49-F238E27FC236}">
              <a16:creationId xmlns:a16="http://schemas.microsoft.com/office/drawing/2014/main" id="{F04C1433-0E8C-40CC-9EEB-4DB9983B4AA8}"/>
            </a:ext>
          </a:extLst>
        </xdr:cNvPr>
        <xdr:cNvSpPr/>
      </xdr:nvSpPr>
      <xdr:spPr>
        <a:xfrm rot="16200000">
          <a:off x="5829300" y="5843588"/>
          <a:ext cx="152400" cy="152400"/>
        </a:xfrm>
        <a:prstGeom prst="triangle">
          <a:avLst/>
        </a:prstGeom>
        <a:solidFill>
          <a:srgbClr val="00B0F0"/>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0</xdr:colOff>
      <xdr:row>32</xdr:row>
      <xdr:rowOff>76200</xdr:rowOff>
    </xdr:from>
    <xdr:to>
      <xdr:col>13</xdr:col>
      <xdr:colOff>0</xdr:colOff>
      <xdr:row>32</xdr:row>
      <xdr:rowOff>76200</xdr:rowOff>
    </xdr:to>
    <xdr:sp macro="" textlink="">
      <xdr:nvSpPr>
        <xdr:cNvPr id="37" name="Line 53">
          <a:extLst>
            <a:ext uri="{FF2B5EF4-FFF2-40B4-BE49-F238E27FC236}">
              <a16:creationId xmlns:a16="http://schemas.microsoft.com/office/drawing/2014/main" id="{361FA979-DDB8-494D-A195-5632EF03907B}"/>
            </a:ext>
          </a:extLst>
        </xdr:cNvPr>
        <xdr:cNvSpPr>
          <a:spLocks noChangeShapeType="1"/>
        </xdr:cNvSpPr>
      </xdr:nvSpPr>
      <xdr:spPr bwMode="auto">
        <a:xfrm>
          <a:off x="4505325" y="5919788"/>
          <a:ext cx="13239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152400</xdr:colOff>
      <xdr:row>29</xdr:row>
      <xdr:rowOff>76200</xdr:rowOff>
    </xdr:from>
    <xdr:to>
      <xdr:col>11</xdr:col>
      <xdr:colOff>0</xdr:colOff>
      <xdr:row>32</xdr:row>
      <xdr:rowOff>76200</xdr:rowOff>
    </xdr:to>
    <xdr:sp macro="" textlink="">
      <xdr:nvSpPr>
        <xdr:cNvPr id="38" name="Line 54">
          <a:extLst>
            <a:ext uri="{FF2B5EF4-FFF2-40B4-BE49-F238E27FC236}">
              <a16:creationId xmlns:a16="http://schemas.microsoft.com/office/drawing/2014/main" id="{6BB4AC70-D235-4A56-BE5C-0DAC228C89B3}"/>
            </a:ext>
          </a:extLst>
        </xdr:cNvPr>
        <xdr:cNvSpPr>
          <a:spLocks noChangeShapeType="1"/>
        </xdr:cNvSpPr>
      </xdr:nvSpPr>
      <xdr:spPr bwMode="auto">
        <a:xfrm>
          <a:off x="4243388" y="5376863"/>
          <a:ext cx="261937" cy="542925"/>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1</xdr:col>
      <xdr:colOff>0</xdr:colOff>
      <xdr:row>13</xdr:row>
      <xdr:rowOff>0</xdr:rowOff>
    </xdr:from>
    <xdr:to>
      <xdr:col>1</xdr:col>
      <xdr:colOff>152400</xdr:colOff>
      <xdr:row>13</xdr:row>
      <xdr:rowOff>152400</xdr:rowOff>
    </xdr:to>
    <xdr:sp macro="" textlink="">
      <xdr:nvSpPr>
        <xdr:cNvPr id="39" name="Square 0">
          <a:extLst>
            <a:ext uri="{FF2B5EF4-FFF2-40B4-BE49-F238E27FC236}">
              <a16:creationId xmlns:a16="http://schemas.microsoft.com/office/drawing/2014/main" id="{C623CF8C-A7B4-4B80-BE37-B9FE27776C50}"/>
            </a:ext>
          </a:extLst>
        </xdr:cNvPr>
        <xdr:cNvSpPr/>
      </xdr:nvSpPr>
      <xdr:spPr>
        <a:xfrm>
          <a:off x="652463" y="2400300"/>
          <a:ext cx="152400" cy="152400"/>
        </a:xfrm>
        <a:prstGeom prst="rect">
          <a:avLst/>
        </a:prstGeom>
        <a:solidFill>
          <a:srgbClr val="FFFF00">
            <a:alpha val="50000"/>
          </a:srgbClr>
        </a:solidFill>
        <a:ln w="12700" cap="flat" cmpd="sng" algn="ctr">
          <a:solidFill>
            <a:srgbClr xmlns:mc="http://schemas.openxmlformats.org/markup-compatibility/2006" xmlns:a14="http://schemas.microsoft.com/office/drawing/2010/main" val="000000" mc:Ignorable="a14" a14:legacySpreadsheetColorIndex="8"/>
          </a:solidFill>
          <a:prstDash val="solid"/>
          <a:round/>
          <a:headEnd type="none" w="med" len="med"/>
          <a:tailEnd type="none" w="med" len="me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13</xdr:row>
      <xdr:rowOff>76200</xdr:rowOff>
    </xdr:from>
    <xdr:to>
      <xdr:col>1</xdr:col>
      <xdr:colOff>0</xdr:colOff>
      <xdr:row>13</xdr:row>
      <xdr:rowOff>76200</xdr:rowOff>
    </xdr:to>
    <xdr:sp macro="" textlink="">
      <xdr:nvSpPr>
        <xdr:cNvPr id="40" name="Line 55">
          <a:extLst>
            <a:ext uri="{FF2B5EF4-FFF2-40B4-BE49-F238E27FC236}">
              <a16:creationId xmlns:a16="http://schemas.microsoft.com/office/drawing/2014/main" id="{3D86F279-6741-459F-A701-BF30E384EF4A}"/>
            </a:ext>
          </a:extLst>
        </xdr:cNvPr>
        <xdr:cNvSpPr>
          <a:spLocks noChangeShapeType="1"/>
        </xdr:cNvSpPr>
      </xdr:nvSpPr>
      <xdr:spPr bwMode="auto">
        <a:xfrm>
          <a:off x="0" y="2476500"/>
          <a:ext cx="652463" cy="0"/>
        </a:xfrm>
        <a:prstGeom prst="line">
          <a:avLst/>
        </a:prstGeom>
        <a:noFill/>
        <a:ln w="9525">
          <a:solidFill>
            <a:srgbClr xmlns:mc="http://schemas.openxmlformats.org/markup-compatibility/2006" xmlns:a14="http://schemas.microsoft.com/office/drawing/2010/main" val="000000" mc:Ignorable="a14" a14:legacySpreadsheetColorIndex="64"/>
          </a:solidFill>
          <a:prstDash val="solid"/>
          <a:round/>
          <a:headEnd/>
          <a:tailEnd type="non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h.Delqui&#233;/Documents/Cours/GWU/CAMA6004/Session%204/Solutions%20to%20Decision%20Tree%20Exerci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
      <sheetName val="3a"/>
      <sheetName val="3b"/>
    </sheetNames>
    <sheetDataSet>
      <sheetData sheetId="0"/>
      <sheetData sheetId="1">
        <row r="25">
          <cell r="R25">
            <v>0</v>
          </cell>
          <cell r="S25">
            <v>0</v>
          </cell>
        </row>
        <row r="26">
          <cell r="R26">
            <v>0.05</v>
          </cell>
          <cell r="S26">
            <v>2000</v>
          </cell>
        </row>
        <row r="27">
          <cell r="R27">
            <v>0.1</v>
          </cell>
          <cell r="S27">
            <v>4000</v>
          </cell>
        </row>
        <row r="28">
          <cell r="R28">
            <v>0.15</v>
          </cell>
          <cell r="S28">
            <v>6000</v>
          </cell>
        </row>
        <row r="29">
          <cell r="R29">
            <v>0.2</v>
          </cell>
          <cell r="S29">
            <v>8000</v>
          </cell>
        </row>
        <row r="30">
          <cell r="R30">
            <v>0.25</v>
          </cell>
          <cell r="S30">
            <v>10000</v>
          </cell>
        </row>
        <row r="31">
          <cell r="R31">
            <v>0.3</v>
          </cell>
          <cell r="S31">
            <v>12000</v>
          </cell>
        </row>
        <row r="32">
          <cell r="R32">
            <v>0.35</v>
          </cell>
          <cell r="S32">
            <v>12000</v>
          </cell>
        </row>
        <row r="33">
          <cell r="R33">
            <v>0.4</v>
          </cell>
          <cell r="S33">
            <v>12000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1586F-6720-412B-A10C-06999D93A872}">
  <dimension ref="A1:GV1012"/>
  <sheetViews>
    <sheetView showGridLines="0" tabSelected="1" zoomScaleNormal="100" workbookViewId="0">
      <selection activeCell="H16" sqref="H16"/>
    </sheetView>
  </sheetViews>
  <sheetFormatPr defaultRowHeight="14.25" x14ac:dyDescent="0.45"/>
  <cols>
    <col min="2" max="2" width="2.19921875" customWidth="1"/>
    <col min="3" max="3" width="3.59765625" customWidth="1"/>
    <col min="6" max="6" width="2.19921875" customWidth="1"/>
    <col min="7" max="7" width="3.59765625" customWidth="1"/>
    <col min="10" max="10" width="2.19921875" customWidth="1"/>
    <col min="11" max="11" width="9.06640625" style="8"/>
    <col min="13" max="13" width="23.796875" customWidth="1"/>
    <col min="14" max="18" width="7.73046875" customWidth="1"/>
  </cols>
  <sheetData>
    <row r="1" spans="1:18" ht="19.05" customHeight="1" x14ac:dyDescent="0.45">
      <c r="A1" s="16"/>
      <c r="K1" s="15"/>
      <c r="M1" s="2" t="s">
        <v>27</v>
      </c>
    </row>
    <row r="2" spans="1:18" ht="14.65" thickBot="1" x14ac:dyDescent="0.5">
      <c r="D2" t="s">
        <v>18</v>
      </c>
      <c r="K2"/>
    </row>
    <row r="3" spans="1:18" ht="14.65" thickTop="1" x14ac:dyDescent="0.45">
      <c r="K3">
        <f>SUM(D4)</f>
        <v>-47</v>
      </c>
      <c r="M3" s="4" t="s">
        <v>28</v>
      </c>
      <c r="N3" s="5">
        <v>0</v>
      </c>
      <c r="O3" s="5">
        <v>15</v>
      </c>
      <c r="P3" s="5">
        <v>50</v>
      </c>
      <c r="Q3" s="5">
        <v>70</v>
      </c>
      <c r="R3" s="5">
        <v>100</v>
      </c>
    </row>
    <row r="4" spans="1:18" ht="14.65" thickBot="1" x14ac:dyDescent="0.5">
      <c r="D4" s="1">
        <v>-47</v>
      </c>
      <c r="E4">
        <f>K3</f>
        <v>-47</v>
      </c>
      <c r="K4"/>
      <c r="M4" s="6" t="s">
        <v>29</v>
      </c>
      <c r="N4" s="7">
        <v>0.25</v>
      </c>
      <c r="O4" s="7">
        <v>0.1</v>
      </c>
      <c r="P4" s="7">
        <v>0.3</v>
      </c>
      <c r="Q4" s="7">
        <v>0.25</v>
      </c>
      <c r="R4" s="7">
        <v>0.1</v>
      </c>
    </row>
    <row r="5" spans="1:18" ht="14.65" thickTop="1" x14ac:dyDescent="0.45">
      <c r="K5"/>
    </row>
    <row r="6" spans="1:18" x14ac:dyDescent="0.45">
      <c r="H6" s="1">
        <f>N4</f>
        <v>0.25</v>
      </c>
      <c r="K6"/>
    </row>
    <row r="7" spans="1:18" x14ac:dyDescent="0.45">
      <c r="H7" t="str">
        <f>H22</f>
        <v>No damage</v>
      </c>
      <c r="K7"/>
    </row>
    <row r="8" spans="1:18" x14ac:dyDescent="0.45">
      <c r="K8">
        <f>SUM(D14,H9)</f>
        <v>-21</v>
      </c>
      <c r="M8" s="2" t="s">
        <v>31</v>
      </c>
    </row>
    <row r="9" spans="1:18" x14ac:dyDescent="0.45">
      <c r="H9" s="1">
        <v>0</v>
      </c>
      <c r="I9">
        <f>K8</f>
        <v>-21</v>
      </c>
      <c r="K9"/>
      <c r="M9" t="s">
        <v>32</v>
      </c>
    </row>
    <row r="10" spans="1:18" x14ac:dyDescent="0.45">
      <c r="K10"/>
    </row>
    <row r="11" spans="1:18" x14ac:dyDescent="0.45">
      <c r="H11" s="1">
        <f>O4</f>
        <v>0.1</v>
      </c>
      <c r="K11"/>
      <c r="M11" s="2" t="s">
        <v>41</v>
      </c>
    </row>
    <row r="12" spans="1:18" x14ac:dyDescent="0.45">
      <c r="D12" t="s">
        <v>19</v>
      </c>
      <c r="H12" t="str">
        <f>H27</f>
        <v>15K damage</v>
      </c>
      <c r="K12"/>
      <c r="M12" s="3" t="s">
        <v>42</v>
      </c>
    </row>
    <row r="13" spans="1:18" x14ac:dyDescent="0.45">
      <c r="K13">
        <f>SUM(D14,H14)</f>
        <v>-36</v>
      </c>
      <c r="M13" t="s">
        <v>40</v>
      </c>
    </row>
    <row r="14" spans="1:18" x14ac:dyDescent="0.45">
      <c r="D14" s="1">
        <v>-21</v>
      </c>
      <c r="E14">
        <f>IF(ABS(1-(H6+H11+H16))&lt;=0.00001,H6*I9+H11*I14+H16*I19,NA())</f>
        <v>-45.25</v>
      </c>
      <c r="H14" s="1">
        <f>-O3</f>
        <v>-15</v>
      </c>
      <c r="I14">
        <f>K13</f>
        <v>-36</v>
      </c>
      <c r="K14"/>
      <c r="M14" t="s">
        <v>30</v>
      </c>
    </row>
    <row r="15" spans="1:18" x14ac:dyDescent="0.45">
      <c r="K15"/>
    </row>
    <row r="16" spans="1:18" x14ac:dyDescent="0.45">
      <c r="H16" s="1">
        <f>SUM(P4:R4)</f>
        <v>0.65</v>
      </c>
      <c r="K16"/>
      <c r="M16" s="2" t="s">
        <v>39</v>
      </c>
    </row>
    <row r="17" spans="1:11" x14ac:dyDescent="0.45">
      <c r="H17" t="s">
        <v>70</v>
      </c>
      <c r="K17"/>
    </row>
    <row r="18" spans="1:11" x14ac:dyDescent="0.45">
      <c r="B18">
        <f>IF(A19=E4,1,IF(A19=E14,2,IF(A19=E34,3)))</f>
        <v>3</v>
      </c>
      <c r="K18">
        <f>SUM(D14,H19)</f>
        <v>-56</v>
      </c>
    </row>
    <row r="19" spans="1:11" x14ac:dyDescent="0.45">
      <c r="A19">
        <f>MAX(E4,E14,E34)</f>
        <v>-44</v>
      </c>
      <c r="H19" s="1">
        <f>-35</f>
        <v>-35</v>
      </c>
      <c r="I19">
        <f>K18</f>
        <v>-56</v>
      </c>
      <c r="K19"/>
    </row>
    <row r="20" spans="1:11" x14ac:dyDescent="0.45">
      <c r="K20"/>
    </row>
    <row r="21" spans="1:11" x14ac:dyDescent="0.45">
      <c r="H21" s="1">
        <f>N4</f>
        <v>0.25</v>
      </c>
      <c r="K21"/>
    </row>
    <row r="22" spans="1:11" x14ac:dyDescent="0.45">
      <c r="H22" t="s">
        <v>22</v>
      </c>
      <c r="K22"/>
    </row>
    <row r="23" spans="1:11" x14ac:dyDescent="0.45">
      <c r="K23">
        <f>SUM(D34,H24)</f>
        <v>0</v>
      </c>
    </row>
    <row r="24" spans="1:11" x14ac:dyDescent="0.45">
      <c r="H24" s="1">
        <v>0</v>
      </c>
      <c r="I24">
        <f>K23</f>
        <v>0</v>
      </c>
      <c r="K24"/>
    </row>
    <row r="25" spans="1:11" x14ac:dyDescent="0.45">
      <c r="K25"/>
    </row>
    <row r="26" spans="1:11" x14ac:dyDescent="0.45">
      <c r="H26" s="1">
        <f>O4</f>
        <v>0.1</v>
      </c>
      <c r="K26"/>
    </row>
    <row r="27" spans="1:11" x14ac:dyDescent="0.45">
      <c r="H27" t="s">
        <v>23</v>
      </c>
      <c r="K27"/>
    </row>
    <row r="28" spans="1:11" x14ac:dyDescent="0.45">
      <c r="K28">
        <f>SUM(D34,H29)</f>
        <v>-15</v>
      </c>
    </row>
    <row r="29" spans="1:11" x14ac:dyDescent="0.45">
      <c r="H29" s="1">
        <v>-15</v>
      </c>
      <c r="I29">
        <f>K28</f>
        <v>-15</v>
      </c>
      <c r="K29"/>
    </row>
    <row r="30" spans="1:11" x14ac:dyDescent="0.45">
      <c r="K30"/>
    </row>
    <row r="31" spans="1:11" x14ac:dyDescent="0.45">
      <c r="H31" s="1">
        <f>P4</f>
        <v>0.3</v>
      </c>
      <c r="K31"/>
    </row>
    <row r="32" spans="1:11" x14ac:dyDescent="0.45">
      <c r="D32" t="s">
        <v>20</v>
      </c>
      <c r="H32" t="s">
        <v>24</v>
      </c>
      <c r="K32"/>
    </row>
    <row r="33" spans="4:11" x14ac:dyDescent="0.45">
      <c r="K33">
        <f>SUM(D34,H34)</f>
        <v>-50</v>
      </c>
    </row>
    <row r="34" spans="4:11" x14ac:dyDescent="0.45">
      <c r="D34" s="1"/>
      <c r="E34">
        <f>IF(ABS(1-(H21+H26+H31+H36+H41))&lt;=0.00001,H21*I24+H26*I29+H31*I34+H36*I39+H41*I44,NA())</f>
        <v>-44</v>
      </c>
      <c r="H34" s="1">
        <v>-50</v>
      </c>
      <c r="I34">
        <f>K33</f>
        <v>-50</v>
      </c>
      <c r="K34"/>
    </row>
    <row r="35" spans="4:11" x14ac:dyDescent="0.45">
      <c r="K35"/>
    </row>
    <row r="36" spans="4:11" x14ac:dyDescent="0.45">
      <c r="H36" s="1">
        <f>Q4</f>
        <v>0.25</v>
      </c>
      <c r="K36"/>
    </row>
    <row r="37" spans="4:11" x14ac:dyDescent="0.45">
      <c r="H37" t="s">
        <v>25</v>
      </c>
      <c r="K37"/>
    </row>
    <row r="38" spans="4:11" x14ac:dyDescent="0.45">
      <c r="K38">
        <f>SUM(D34,H39)</f>
        <v>-70</v>
      </c>
    </row>
    <row r="39" spans="4:11" x14ac:dyDescent="0.45">
      <c r="H39" s="1">
        <v>-70</v>
      </c>
      <c r="I39">
        <f>K38</f>
        <v>-70</v>
      </c>
      <c r="K39"/>
    </row>
    <row r="40" spans="4:11" x14ac:dyDescent="0.45">
      <c r="K40"/>
    </row>
    <row r="41" spans="4:11" x14ac:dyDescent="0.45">
      <c r="H41" s="1">
        <f>R4</f>
        <v>0.1</v>
      </c>
      <c r="K41"/>
    </row>
    <row r="42" spans="4:11" x14ac:dyDescent="0.45">
      <c r="H42" t="s">
        <v>26</v>
      </c>
      <c r="K42"/>
    </row>
    <row r="43" spans="4:11" x14ac:dyDescent="0.45">
      <c r="K43">
        <f>SUM(D34,H44)</f>
        <v>-100</v>
      </c>
    </row>
    <row r="44" spans="4:11" x14ac:dyDescent="0.45">
      <c r="H44" s="1">
        <v>-100</v>
      </c>
      <c r="I44">
        <f>K43</f>
        <v>-100</v>
      </c>
      <c r="K44"/>
    </row>
    <row r="45" spans="4:11" x14ac:dyDescent="0.45">
      <c r="K45"/>
    </row>
    <row r="46" spans="4:11" x14ac:dyDescent="0.45">
      <c r="K46"/>
    </row>
    <row r="47" spans="4:11" x14ac:dyDescent="0.45">
      <c r="K47"/>
    </row>
    <row r="48" spans="4:11" x14ac:dyDescent="0.45">
      <c r="K48"/>
    </row>
    <row r="49" spans="11:11" x14ac:dyDescent="0.45">
      <c r="K49"/>
    </row>
    <row r="1000" spans="190:204" x14ac:dyDescent="0.45">
      <c r="GH1000" t="s">
        <v>0</v>
      </c>
      <c r="GI1000" t="s">
        <v>1</v>
      </c>
      <c r="GJ1000" t="s">
        <v>2</v>
      </c>
      <c r="GK1000" t="s">
        <v>3</v>
      </c>
      <c r="GL1000" t="s">
        <v>4</v>
      </c>
      <c r="GM1000" t="s">
        <v>5</v>
      </c>
      <c r="GN1000" t="s">
        <v>6</v>
      </c>
      <c r="GO1000" t="s">
        <v>7</v>
      </c>
      <c r="GP1000" t="s">
        <v>8</v>
      </c>
      <c r="GQ1000" t="s">
        <v>9</v>
      </c>
      <c r="GR1000" t="s">
        <v>10</v>
      </c>
      <c r="GS1000" t="s">
        <v>11</v>
      </c>
      <c r="GT1000" t="s">
        <v>12</v>
      </c>
      <c r="GU1000" t="s">
        <v>13</v>
      </c>
      <c r="GV1000" t="s">
        <v>14</v>
      </c>
    </row>
    <row r="1001" spans="190:204" x14ac:dyDescent="0.45">
      <c r="GH1001">
        <v>0</v>
      </c>
      <c r="GI1001" t="s">
        <v>15</v>
      </c>
      <c r="GJ1001">
        <v>0</v>
      </c>
      <c r="GK1001">
        <v>0</v>
      </c>
      <c r="GL1001">
        <v>0</v>
      </c>
      <c r="GM1001" t="s">
        <v>16</v>
      </c>
      <c r="GN1001">
        <v>3</v>
      </c>
      <c r="GO1001">
        <v>1</v>
      </c>
      <c r="GP1001">
        <v>2</v>
      </c>
      <c r="GQ1001">
        <v>3</v>
      </c>
      <c r="GR1001">
        <v>0</v>
      </c>
      <c r="GS1001">
        <v>0</v>
      </c>
      <c r="GT1001">
        <v>17</v>
      </c>
      <c r="GU1001">
        <v>1</v>
      </c>
      <c r="GV1001" t="b">
        <v>1</v>
      </c>
    </row>
    <row r="1002" spans="190:204" x14ac:dyDescent="0.45">
      <c r="GH1002">
        <v>1</v>
      </c>
      <c r="GK1002">
        <v>0</v>
      </c>
      <c r="GL1002">
        <v>0</v>
      </c>
      <c r="GM1002" t="s">
        <v>17</v>
      </c>
      <c r="GN1002">
        <v>0</v>
      </c>
      <c r="GO1002">
        <v>0</v>
      </c>
      <c r="GP1002">
        <v>0</v>
      </c>
      <c r="GQ1002">
        <v>0</v>
      </c>
      <c r="GR1002">
        <v>0</v>
      </c>
      <c r="GS1002">
        <v>0</v>
      </c>
      <c r="GT1002">
        <v>2</v>
      </c>
      <c r="GU1002">
        <v>5</v>
      </c>
      <c r="GV1002" t="b">
        <v>1</v>
      </c>
    </row>
    <row r="1003" spans="190:204" x14ac:dyDescent="0.45">
      <c r="GH1003">
        <v>2</v>
      </c>
      <c r="GK1003">
        <v>0</v>
      </c>
      <c r="GL1003">
        <v>0</v>
      </c>
      <c r="GM1003" t="s">
        <v>21</v>
      </c>
      <c r="GN1003">
        <v>3</v>
      </c>
      <c r="GO1003">
        <v>9</v>
      </c>
      <c r="GP1003">
        <v>10</v>
      </c>
      <c r="GQ1003">
        <v>11</v>
      </c>
      <c r="GR1003">
        <v>0</v>
      </c>
      <c r="GS1003">
        <v>0</v>
      </c>
      <c r="GT1003">
        <v>12</v>
      </c>
      <c r="GU1003">
        <v>5</v>
      </c>
      <c r="GV1003" t="b">
        <v>1</v>
      </c>
    </row>
    <row r="1004" spans="190:204" x14ac:dyDescent="0.45">
      <c r="GH1004">
        <v>3</v>
      </c>
      <c r="GK1004">
        <v>0</v>
      </c>
      <c r="GL1004">
        <v>0</v>
      </c>
      <c r="GM1004" t="s">
        <v>21</v>
      </c>
      <c r="GN1004">
        <v>5</v>
      </c>
      <c r="GO1004">
        <v>4</v>
      </c>
      <c r="GP1004">
        <v>5</v>
      </c>
      <c r="GQ1004">
        <v>6</v>
      </c>
      <c r="GR1004">
        <v>7</v>
      </c>
      <c r="GS1004">
        <v>8</v>
      </c>
      <c r="GT1004">
        <v>32</v>
      </c>
      <c r="GU1004">
        <v>5</v>
      </c>
      <c r="GV1004" t="b">
        <v>1</v>
      </c>
    </row>
    <row r="1005" spans="190:204" x14ac:dyDescent="0.45">
      <c r="GH1005">
        <v>4</v>
      </c>
      <c r="GL1005">
        <v>3</v>
      </c>
      <c r="GM1005" t="s">
        <v>17</v>
      </c>
      <c r="GN1005">
        <v>0</v>
      </c>
      <c r="GO1005">
        <v>0</v>
      </c>
      <c r="GP1005">
        <v>0</v>
      </c>
      <c r="GQ1005">
        <v>0</v>
      </c>
      <c r="GR1005">
        <v>0</v>
      </c>
      <c r="GS1005">
        <v>0</v>
      </c>
      <c r="GT1005">
        <v>22</v>
      </c>
      <c r="GU1005">
        <v>9</v>
      </c>
      <c r="GV1005" t="b">
        <v>1</v>
      </c>
    </row>
    <row r="1006" spans="190:204" x14ac:dyDescent="0.45">
      <c r="GH1006">
        <v>5</v>
      </c>
      <c r="GL1006">
        <v>3</v>
      </c>
      <c r="GM1006" t="s">
        <v>17</v>
      </c>
      <c r="GN1006">
        <v>0</v>
      </c>
      <c r="GO1006">
        <v>0</v>
      </c>
      <c r="GP1006">
        <v>0</v>
      </c>
      <c r="GQ1006">
        <v>0</v>
      </c>
      <c r="GR1006">
        <v>0</v>
      </c>
      <c r="GS1006">
        <v>0</v>
      </c>
      <c r="GT1006">
        <v>27</v>
      </c>
      <c r="GU1006">
        <v>9</v>
      </c>
      <c r="GV1006" t="b">
        <v>1</v>
      </c>
    </row>
    <row r="1007" spans="190:204" x14ac:dyDescent="0.45">
      <c r="GH1007">
        <v>6</v>
      </c>
      <c r="GL1007">
        <v>3</v>
      </c>
      <c r="GM1007" t="s">
        <v>17</v>
      </c>
      <c r="GN1007">
        <v>0</v>
      </c>
      <c r="GO1007">
        <v>0</v>
      </c>
      <c r="GP1007">
        <v>0</v>
      </c>
      <c r="GQ1007">
        <v>0</v>
      </c>
      <c r="GR1007">
        <v>0</v>
      </c>
      <c r="GS1007">
        <v>0</v>
      </c>
      <c r="GT1007">
        <v>32</v>
      </c>
      <c r="GU1007">
        <v>9</v>
      </c>
      <c r="GV1007" t="b">
        <v>1</v>
      </c>
    </row>
    <row r="1008" spans="190:204" x14ac:dyDescent="0.45">
      <c r="GH1008">
        <v>7</v>
      </c>
      <c r="GL1008">
        <v>3</v>
      </c>
      <c r="GM1008" t="s">
        <v>17</v>
      </c>
      <c r="GN1008">
        <v>0</v>
      </c>
      <c r="GO1008">
        <v>0</v>
      </c>
      <c r="GP1008">
        <v>0</v>
      </c>
      <c r="GQ1008">
        <v>0</v>
      </c>
      <c r="GR1008">
        <v>0</v>
      </c>
      <c r="GS1008">
        <v>0</v>
      </c>
      <c r="GT1008">
        <v>37</v>
      </c>
      <c r="GU1008">
        <v>9</v>
      </c>
      <c r="GV1008" t="b">
        <v>1</v>
      </c>
    </row>
    <row r="1009" spans="190:204" x14ac:dyDescent="0.45">
      <c r="GH1009">
        <v>8</v>
      </c>
      <c r="GL1009">
        <v>3</v>
      </c>
      <c r="GM1009" t="s">
        <v>17</v>
      </c>
      <c r="GN1009">
        <v>0</v>
      </c>
      <c r="GO1009">
        <v>0</v>
      </c>
      <c r="GP1009">
        <v>0</v>
      </c>
      <c r="GQ1009">
        <v>0</v>
      </c>
      <c r="GR1009">
        <v>0</v>
      </c>
      <c r="GS1009">
        <v>0</v>
      </c>
      <c r="GT1009">
        <v>42</v>
      </c>
      <c r="GU1009">
        <v>9</v>
      </c>
      <c r="GV1009" t="b">
        <v>1</v>
      </c>
    </row>
    <row r="1010" spans="190:204" x14ac:dyDescent="0.45">
      <c r="GH1010">
        <v>9</v>
      </c>
      <c r="GL1010">
        <v>2</v>
      </c>
      <c r="GM1010" t="s">
        <v>17</v>
      </c>
      <c r="GN1010">
        <v>0</v>
      </c>
      <c r="GO1010">
        <v>0</v>
      </c>
      <c r="GP1010">
        <v>0</v>
      </c>
      <c r="GQ1010">
        <v>0</v>
      </c>
      <c r="GR1010">
        <v>0</v>
      </c>
      <c r="GS1010">
        <v>0</v>
      </c>
      <c r="GT1010">
        <v>7</v>
      </c>
      <c r="GU1010">
        <v>9</v>
      </c>
      <c r="GV1010" t="b">
        <v>1</v>
      </c>
    </row>
    <row r="1011" spans="190:204" x14ac:dyDescent="0.45">
      <c r="GH1011">
        <v>10</v>
      </c>
      <c r="GL1011">
        <v>2</v>
      </c>
      <c r="GM1011" t="s">
        <v>17</v>
      </c>
      <c r="GN1011">
        <v>0</v>
      </c>
      <c r="GO1011">
        <v>0</v>
      </c>
      <c r="GP1011">
        <v>0</v>
      </c>
      <c r="GQ1011">
        <v>0</v>
      </c>
      <c r="GR1011">
        <v>0</v>
      </c>
      <c r="GS1011">
        <v>0</v>
      </c>
      <c r="GT1011">
        <v>12</v>
      </c>
      <c r="GU1011">
        <v>9</v>
      </c>
      <c r="GV1011" t="b">
        <v>1</v>
      </c>
    </row>
    <row r="1012" spans="190:204" x14ac:dyDescent="0.45">
      <c r="GH1012">
        <v>11</v>
      </c>
      <c r="GL1012">
        <v>2</v>
      </c>
      <c r="GM1012" t="s">
        <v>17</v>
      </c>
      <c r="GN1012">
        <v>0</v>
      </c>
      <c r="GO1012">
        <v>0</v>
      </c>
      <c r="GP1012">
        <v>0</v>
      </c>
      <c r="GQ1012">
        <v>0</v>
      </c>
      <c r="GR1012">
        <v>0</v>
      </c>
      <c r="GS1012">
        <v>0</v>
      </c>
      <c r="GT1012">
        <v>17</v>
      </c>
      <c r="GU1012">
        <v>9</v>
      </c>
      <c r="GV1012" t="b">
        <v>1</v>
      </c>
    </row>
  </sheetData>
  <pageMargins left="0.7" right="0.7" top="0.75" bottom="0.75" header="0.3" footer="0.3"/>
  <pageSetup orientation="portrait" horizontalDpi="1200" verticalDpi="1200" r:id="rId1"/>
  <headerFooter>
    <oddFooter>&amp;l&amp;bTreePlan Student License, For Education Only&amp;r&amp;bTreePlan.com</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F0A0C-DB1E-4601-95D8-3A3DBDCE0928}">
  <dimension ref="A1:GV1015"/>
  <sheetViews>
    <sheetView showGridLines="0" zoomScaleNormal="100" workbookViewId="0">
      <selection activeCell="H10" sqref="H10"/>
    </sheetView>
  </sheetViews>
  <sheetFormatPr defaultColWidth="9.19921875" defaultRowHeight="14.25" x14ac:dyDescent="0.45"/>
  <cols>
    <col min="1" max="1" width="9.19921875" style="10"/>
    <col min="2" max="2" width="2.19921875" style="10" customWidth="1"/>
    <col min="3" max="3" width="3.59765625" style="10" customWidth="1"/>
    <col min="4" max="5" width="9.19921875" style="10"/>
    <col min="6" max="6" width="2.19921875" style="10" customWidth="1"/>
    <col min="7" max="7" width="3.59765625" style="10" customWidth="1"/>
    <col min="8" max="9" width="9.19921875" style="10"/>
    <col min="10" max="10" width="2.19921875" style="10" customWidth="1"/>
    <col min="11" max="11" width="3.59765625" style="10" customWidth="1"/>
    <col min="12" max="13" width="9.19921875" style="10"/>
    <col min="14" max="14" width="2.19921875" style="10" customWidth="1"/>
    <col min="15" max="15" width="3.59765625" style="10" customWidth="1"/>
    <col min="16" max="17" width="9.19921875" style="10"/>
    <col min="18" max="18" width="2.19921875" style="10" customWidth="1"/>
    <col min="19" max="19" width="9.19921875" style="21"/>
    <col min="20" max="16384" width="9.19921875" style="10"/>
  </cols>
  <sheetData>
    <row r="1" spans="1:21" ht="15.75" x14ac:dyDescent="0.5">
      <c r="A1" s="17" t="s">
        <v>44</v>
      </c>
      <c r="B1" s="18"/>
      <c r="C1" s="24"/>
      <c r="D1" s="19"/>
      <c r="E1"/>
      <c r="F1"/>
      <c r="G1"/>
      <c r="H1"/>
      <c r="I1"/>
      <c r="J1"/>
      <c r="K1"/>
      <c r="L1"/>
      <c r="M1"/>
      <c r="N1"/>
      <c r="O1"/>
      <c r="P1" s="9">
        <v>0.6</v>
      </c>
      <c r="Q1"/>
      <c r="R1"/>
      <c r="S1" s="21" t="s">
        <v>47</v>
      </c>
    </row>
    <row r="2" spans="1:21" x14ac:dyDescent="0.45">
      <c r="A2" s="10" t="s">
        <v>45</v>
      </c>
      <c r="C2" s="10" t="s">
        <v>46</v>
      </c>
      <c r="E2"/>
      <c r="F2"/>
      <c r="G2"/>
      <c r="H2"/>
      <c r="I2"/>
      <c r="J2"/>
      <c r="K2"/>
      <c r="L2"/>
      <c r="M2"/>
      <c r="N2"/>
      <c r="O2"/>
      <c r="P2" s="11" t="s">
        <v>33</v>
      </c>
      <c r="Q2"/>
      <c r="R2"/>
      <c r="S2" s="22"/>
    </row>
    <row r="3" spans="1:21" x14ac:dyDescent="0.45">
      <c r="A3"/>
      <c r="B3"/>
      <c r="C3"/>
      <c r="D3"/>
      <c r="E3"/>
      <c r="F3"/>
      <c r="G3"/>
      <c r="H3"/>
      <c r="I3"/>
      <c r="J3"/>
      <c r="K3"/>
      <c r="L3"/>
      <c r="M3"/>
      <c r="N3"/>
      <c r="O3"/>
      <c r="P3"/>
      <c r="Q3"/>
      <c r="R3"/>
      <c r="S3" s="22">
        <f>SUM(D14,H10,L6,P4)</f>
        <v>700</v>
      </c>
      <c r="U3" s="10" t="s">
        <v>67</v>
      </c>
    </row>
    <row r="4" spans="1:21" x14ac:dyDescent="0.45">
      <c r="A4"/>
      <c r="B4"/>
      <c r="C4"/>
      <c r="D4"/>
      <c r="E4"/>
      <c r="F4"/>
      <c r="G4"/>
      <c r="H4"/>
      <c r="I4"/>
      <c r="J4"/>
      <c r="K4"/>
      <c r="L4" s="12" t="s">
        <v>38</v>
      </c>
      <c r="M4"/>
      <c r="N4"/>
      <c r="O4"/>
      <c r="P4" s="13">
        <v>-800</v>
      </c>
      <c r="Q4">
        <f>S3</f>
        <v>700</v>
      </c>
      <c r="R4"/>
      <c r="S4" s="22"/>
      <c r="U4" s="40" t="s">
        <v>68</v>
      </c>
    </row>
    <row r="5" spans="1:21" x14ac:dyDescent="0.45">
      <c r="A5"/>
      <c r="B5"/>
      <c r="C5"/>
      <c r="D5"/>
      <c r="E5"/>
      <c r="F5"/>
      <c r="G5"/>
      <c r="H5"/>
      <c r="I5"/>
      <c r="J5"/>
      <c r="K5"/>
      <c r="L5"/>
      <c r="M5"/>
      <c r="N5"/>
      <c r="O5"/>
      <c r="P5"/>
      <c r="Q5"/>
      <c r="R5"/>
      <c r="S5" s="22"/>
      <c r="U5" s="40" t="s">
        <v>69</v>
      </c>
    </row>
    <row r="6" spans="1:21" x14ac:dyDescent="0.45">
      <c r="A6"/>
      <c r="B6"/>
      <c r="C6"/>
      <c r="D6"/>
      <c r="E6"/>
      <c r="F6"/>
      <c r="G6"/>
      <c r="H6"/>
      <c r="I6"/>
      <c r="J6"/>
      <c r="K6"/>
      <c r="L6" s="13">
        <v>-100</v>
      </c>
      <c r="M6">
        <f>IF(ABS(1-(P1+P6))&lt;=0.00001,P1*Q4+P6*Q9,NA())</f>
        <v>540</v>
      </c>
      <c r="N6"/>
      <c r="O6"/>
      <c r="P6" s="9">
        <f>1-P1</f>
        <v>0.4</v>
      </c>
      <c r="Q6"/>
      <c r="R6"/>
      <c r="S6" s="22"/>
    </row>
    <row r="7" spans="1:21" x14ac:dyDescent="0.45">
      <c r="A7"/>
      <c r="B7"/>
      <c r="C7"/>
      <c r="D7"/>
      <c r="E7"/>
      <c r="F7"/>
      <c r="G7"/>
      <c r="H7" s="9">
        <v>0.5</v>
      </c>
      <c r="I7"/>
      <c r="J7"/>
      <c r="K7"/>
      <c r="L7"/>
      <c r="M7"/>
      <c r="N7"/>
      <c r="O7"/>
      <c r="P7" s="11" t="s">
        <v>34</v>
      </c>
      <c r="Q7"/>
      <c r="R7"/>
      <c r="S7" s="22"/>
    </row>
    <row r="8" spans="1:21" x14ac:dyDescent="0.45">
      <c r="A8"/>
      <c r="B8"/>
      <c r="C8"/>
      <c r="D8"/>
      <c r="E8"/>
      <c r="F8"/>
      <c r="G8"/>
      <c r="H8" s="11" t="s">
        <v>35</v>
      </c>
      <c r="I8"/>
      <c r="J8"/>
      <c r="K8"/>
      <c r="L8"/>
      <c r="M8"/>
      <c r="N8"/>
      <c r="O8"/>
      <c r="P8"/>
      <c r="Q8"/>
      <c r="R8"/>
      <c r="S8" s="22">
        <f>SUM(D14,H10,L6,P9)</f>
        <v>300</v>
      </c>
    </row>
    <row r="9" spans="1:21" x14ac:dyDescent="0.45">
      <c r="A9"/>
      <c r="B9"/>
      <c r="C9"/>
      <c r="D9"/>
      <c r="E9"/>
      <c r="F9"/>
      <c r="G9"/>
      <c r="H9"/>
      <c r="I9"/>
      <c r="J9">
        <f>IF(I10=M6,1,IF(I10=M14,2))</f>
        <v>1</v>
      </c>
      <c r="K9"/>
      <c r="L9"/>
      <c r="M9"/>
      <c r="N9"/>
      <c r="O9"/>
      <c r="P9" s="13">
        <f>L14</f>
        <v>-1200</v>
      </c>
      <c r="Q9">
        <f>S8</f>
        <v>300</v>
      </c>
      <c r="R9"/>
      <c r="S9" s="22"/>
    </row>
    <row r="10" spans="1:21" x14ac:dyDescent="0.45">
      <c r="A10"/>
      <c r="B10"/>
      <c r="C10"/>
      <c r="D10"/>
      <c r="E10"/>
      <c r="F10"/>
      <c r="G10"/>
      <c r="H10" s="13">
        <f>D12*100</f>
        <v>1600</v>
      </c>
      <c r="I10">
        <f>MAX(M6,M14)</f>
        <v>540</v>
      </c>
      <c r="J10"/>
      <c r="K10"/>
      <c r="L10"/>
      <c r="M10"/>
      <c r="N10"/>
      <c r="O10"/>
      <c r="P10"/>
      <c r="Q10"/>
      <c r="R10"/>
      <c r="S10" s="22"/>
    </row>
    <row r="11" spans="1:21" x14ac:dyDescent="0.45">
      <c r="A11"/>
      <c r="B11"/>
      <c r="C11"/>
      <c r="D11" s="16" t="s">
        <v>43</v>
      </c>
      <c r="E11"/>
      <c r="F11"/>
      <c r="G11"/>
      <c r="H11"/>
      <c r="I11"/>
      <c r="J11"/>
      <c r="K11"/>
      <c r="L11"/>
      <c r="M11"/>
      <c r="N11"/>
      <c r="O11"/>
      <c r="P11"/>
      <c r="Q11"/>
      <c r="R11"/>
      <c r="S11" s="22"/>
    </row>
    <row r="12" spans="1:21" x14ac:dyDescent="0.45">
      <c r="A12"/>
      <c r="B12"/>
      <c r="C12"/>
      <c r="D12" s="14">
        <v>16</v>
      </c>
      <c r="E12"/>
      <c r="F12"/>
      <c r="G12"/>
      <c r="H12"/>
      <c r="I12"/>
      <c r="J12"/>
      <c r="K12"/>
      <c r="L12" s="12" t="s">
        <v>37</v>
      </c>
      <c r="M12"/>
      <c r="N12"/>
      <c r="O12"/>
      <c r="P12"/>
      <c r="Q12"/>
      <c r="R12"/>
      <c r="S12" s="22"/>
    </row>
    <row r="13" spans="1:21" x14ac:dyDescent="0.45">
      <c r="A13"/>
      <c r="B13"/>
      <c r="C13"/>
      <c r="D13"/>
      <c r="E13"/>
      <c r="F13"/>
      <c r="G13"/>
      <c r="H13"/>
      <c r="I13"/>
      <c r="J13"/>
      <c r="K13"/>
      <c r="L13"/>
      <c r="M13"/>
      <c r="N13"/>
      <c r="O13"/>
      <c r="P13"/>
      <c r="Q13"/>
      <c r="R13"/>
      <c r="S13" s="22">
        <f>SUM(D14,H10,L14)</f>
        <v>400</v>
      </c>
    </row>
    <row r="14" spans="1:21" x14ac:dyDescent="0.45">
      <c r="A14"/>
      <c r="B14"/>
      <c r="C14"/>
      <c r="D14" s="13"/>
      <c r="E14">
        <f>IF(ABS(1-(H7+H16))&lt;=0.00001,H7*I10+H16*I19,NA())</f>
        <v>270</v>
      </c>
      <c r="F14"/>
      <c r="G14"/>
      <c r="H14"/>
      <c r="I14"/>
      <c r="J14"/>
      <c r="K14"/>
      <c r="L14" s="13">
        <v>-1200</v>
      </c>
      <c r="M14">
        <f>S13</f>
        <v>400</v>
      </c>
      <c r="N14"/>
      <c r="O14"/>
      <c r="P14"/>
      <c r="Q14"/>
      <c r="R14"/>
      <c r="S14" s="22"/>
    </row>
    <row r="15" spans="1:21" x14ac:dyDescent="0.45">
      <c r="A15"/>
      <c r="B15"/>
      <c r="C15"/>
      <c r="D15"/>
      <c r="E15"/>
      <c r="F15"/>
      <c r="G15"/>
      <c r="H15"/>
      <c r="I15"/>
      <c r="J15"/>
      <c r="K15"/>
      <c r="L15"/>
      <c r="M15"/>
      <c r="N15"/>
      <c r="O15"/>
      <c r="P15"/>
      <c r="Q15"/>
      <c r="R15"/>
      <c r="S15" s="22"/>
    </row>
    <row r="16" spans="1:21" x14ac:dyDescent="0.45">
      <c r="A16"/>
      <c r="B16"/>
      <c r="C16"/>
      <c r="D16"/>
      <c r="E16"/>
      <c r="F16"/>
      <c r="G16"/>
      <c r="H16" s="9">
        <f>1-H7</f>
        <v>0.5</v>
      </c>
      <c r="I16"/>
      <c r="J16"/>
      <c r="K16"/>
      <c r="L16"/>
      <c r="M16"/>
      <c r="N16"/>
      <c r="O16"/>
      <c r="P16"/>
      <c r="Q16"/>
      <c r="R16"/>
      <c r="S16" s="22"/>
    </row>
    <row r="17" spans="1:19" x14ac:dyDescent="0.45">
      <c r="A17"/>
      <c r="B17"/>
      <c r="C17"/>
      <c r="D17"/>
      <c r="E17"/>
      <c r="F17"/>
      <c r="G17"/>
      <c r="H17" s="11" t="s">
        <v>36</v>
      </c>
      <c r="I17"/>
      <c r="J17"/>
      <c r="K17"/>
      <c r="L17"/>
      <c r="M17"/>
      <c r="N17"/>
      <c r="O17"/>
      <c r="P17"/>
      <c r="Q17"/>
      <c r="R17"/>
      <c r="S17" s="22"/>
    </row>
    <row r="18" spans="1:19" x14ac:dyDescent="0.45">
      <c r="A18"/>
      <c r="B18"/>
      <c r="C18"/>
      <c r="D18"/>
      <c r="E18"/>
      <c r="F18"/>
      <c r="G18"/>
      <c r="H18"/>
      <c r="I18"/>
      <c r="J18"/>
      <c r="K18"/>
      <c r="L18"/>
      <c r="M18"/>
      <c r="N18"/>
      <c r="O18"/>
      <c r="P18"/>
      <c r="Q18"/>
      <c r="R18"/>
      <c r="S18" s="22">
        <f>SUM(D14,H19)</f>
        <v>0</v>
      </c>
    </row>
    <row r="19" spans="1:19" x14ac:dyDescent="0.45">
      <c r="A19"/>
      <c r="B19"/>
      <c r="C19"/>
      <c r="D19"/>
      <c r="E19"/>
      <c r="F19"/>
      <c r="G19"/>
      <c r="H19" s="13"/>
      <c r="I19">
        <f>S18</f>
        <v>0</v>
      </c>
      <c r="J19"/>
      <c r="K19"/>
      <c r="L19"/>
      <c r="M19"/>
      <c r="N19"/>
      <c r="O19"/>
      <c r="P19"/>
      <c r="Q19"/>
      <c r="R19"/>
      <c r="S19" s="22"/>
    </row>
    <row r="20" spans="1:19" x14ac:dyDescent="0.45">
      <c r="A20"/>
      <c r="B20"/>
      <c r="C20"/>
      <c r="D20"/>
      <c r="E20"/>
      <c r="F20"/>
      <c r="G20"/>
      <c r="H20"/>
      <c r="I20"/>
      <c r="J20"/>
      <c r="K20"/>
      <c r="L20"/>
      <c r="M20"/>
      <c r="N20"/>
      <c r="O20"/>
      <c r="P20"/>
      <c r="Q20"/>
      <c r="R20"/>
      <c r="S20" s="22"/>
    </row>
    <row r="21" spans="1:19" x14ac:dyDescent="0.45">
      <c r="A21"/>
      <c r="B21"/>
      <c r="C21"/>
      <c r="D21"/>
      <c r="E21"/>
      <c r="F21"/>
      <c r="G21"/>
      <c r="H21"/>
      <c r="I21"/>
      <c r="J21"/>
      <c r="K21"/>
      <c r="L21"/>
      <c r="M21"/>
      <c r="N21"/>
      <c r="O21"/>
      <c r="P21" s="9">
        <v>0.6</v>
      </c>
      <c r="Q21"/>
      <c r="R21"/>
      <c r="S21" s="22"/>
    </row>
    <row r="22" spans="1:19" x14ac:dyDescent="0.45">
      <c r="A22"/>
      <c r="B22"/>
      <c r="C22"/>
      <c r="D22"/>
      <c r="E22"/>
      <c r="F22"/>
      <c r="G22"/>
      <c r="H22"/>
      <c r="I22"/>
      <c r="J22"/>
      <c r="K22"/>
      <c r="L22"/>
      <c r="M22"/>
      <c r="N22"/>
      <c r="O22"/>
      <c r="P22" s="11" t="s">
        <v>33</v>
      </c>
      <c r="Q22"/>
      <c r="R22"/>
      <c r="S22" s="22"/>
    </row>
    <row r="23" spans="1:19" x14ac:dyDescent="0.45">
      <c r="A23"/>
      <c r="B23">
        <f>IF(A24=E14,1,IF(A24=E34,2))</f>
        <v>1</v>
      </c>
      <c r="C23"/>
      <c r="D23"/>
      <c r="E23"/>
      <c r="F23"/>
      <c r="G23"/>
      <c r="H23"/>
      <c r="I23"/>
      <c r="J23"/>
      <c r="K23"/>
      <c r="L23"/>
      <c r="M23"/>
      <c r="N23"/>
      <c r="O23"/>
      <c r="P23"/>
      <c r="Q23"/>
      <c r="R23"/>
      <c r="S23" s="22">
        <f>SUM(D34,H30,L26,P24)</f>
        <v>500</v>
      </c>
    </row>
    <row r="24" spans="1:19" x14ac:dyDescent="0.45">
      <c r="A24">
        <f>MAX(E14,E34)</f>
        <v>270</v>
      </c>
      <c r="B24"/>
      <c r="C24"/>
      <c r="D24"/>
      <c r="E24"/>
      <c r="F24"/>
      <c r="G24"/>
      <c r="H24"/>
      <c r="I24"/>
      <c r="J24"/>
      <c r="K24"/>
      <c r="L24" s="12" t="s">
        <v>38</v>
      </c>
      <c r="M24"/>
      <c r="N24"/>
      <c r="O24"/>
      <c r="P24" s="13">
        <v>-800</v>
      </c>
      <c r="Q24" s="23">
        <f>S23</f>
        <v>500</v>
      </c>
      <c r="R24"/>
      <c r="S24" s="22"/>
    </row>
    <row r="25" spans="1:19" x14ac:dyDescent="0.45">
      <c r="A25"/>
      <c r="B25"/>
      <c r="C25"/>
      <c r="D25"/>
      <c r="E25"/>
      <c r="F25"/>
      <c r="G25"/>
      <c r="H25"/>
      <c r="I25"/>
      <c r="J25"/>
      <c r="K25"/>
      <c r="L25"/>
      <c r="M25"/>
      <c r="N25"/>
      <c r="O25"/>
      <c r="P25"/>
      <c r="Q25"/>
      <c r="R25"/>
      <c r="S25" s="22"/>
    </row>
    <row r="26" spans="1:19" x14ac:dyDescent="0.45">
      <c r="A26"/>
      <c r="B26"/>
      <c r="C26"/>
      <c r="D26"/>
      <c r="E26"/>
      <c r="F26"/>
      <c r="G26"/>
      <c r="H26"/>
      <c r="I26"/>
      <c r="J26"/>
      <c r="K26"/>
      <c r="L26" s="13">
        <v>-100</v>
      </c>
      <c r="M26">
        <f>IF(ABS(1-(P21+P26))&lt;=0.00001,P21*Q24+P26*Q29,NA())</f>
        <v>340</v>
      </c>
      <c r="N26"/>
      <c r="O26"/>
      <c r="P26" s="9">
        <f>1-P21</f>
        <v>0.4</v>
      </c>
      <c r="Q26"/>
      <c r="R26"/>
      <c r="S26" s="22"/>
    </row>
    <row r="27" spans="1:19" x14ac:dyDescent="0.45">
      <c r="A27"/>
      <c r="B27"/>
      <c r="C27"/>
      <c r="D27"/>
      <c r="E27"/>
      <c r="F27"/>
      <c r="G27"/>
      <c r="H27" s="9">
        <v>0.7</v>
      </c>
      <c r="I27"/>
      <c r="J27"/>
      <c r="K27"/>
      <c r="L27"/>
      <c r="M27"/>
      <c r="N27"/>
      <c r="O27"/>
      <c r="P27" s="11" t="s">
        <v>34</v>
      </c>
      <c r="Q27"/>
      <c r="R27"/>
      <c r="S27" s="22"/>
    </row>
    <row r="28" spans="1:19" x14ac:dyDescent="0.45">
      <c r="A28"/>
      <c r="B28"/>
      <c r="C28"/>
      <c r="D28"/>
      <c r="E28"/>
      <c r="F28"/>
      <c r="G28"/>
      <c r="H28" s="11" t="s">
        <v>35</v>
      </c>
      <c r="I28"/>
      <c r="J28"/>
      <c r="K28"/>
      <c r="L28"/>
      <c r="M28"/>
      <c r="N28"/>
      <c r="O28"/>
      <c r="P28"/>
      <c r="Q28"/>
      <c r="R28"/>
      <c r="S28" s="22">
        <f>SUM(D34,H30,L26,P29)</f>
        <v>100</v>
      </c>
    </row>
    <row r="29" spans="1:19" x14ac:dyDescent="0.45">
      <c r="A29"/>
      <c r="B29"/>
      <c r="C29"/>
      <c r="D29"/>
      <c r="E29"/>
      <c r="F29"/>
      <c r="G29"/>
      <c r="H29"/>
      <c r="I29"/>
      <c r="J29">
        <f>IF(I30=M26,1,IF(I30=M34,2))</f>
        <v>1</v>
      </c>
      <c r="K29"/>
      <c r="L29"/>
      <c r="M29"/>
      <c r="N29"/>
      <c r="O29"/>
      <c r="P29" s="13">
        <f>L34</f>
        <v>-1200</v>
      </c>
      <c r="Q29" s="23">
        <f>S28</f>
        <v>100</v>
      </c>
      <c r="R29"/>
      <c r="S29" s="22"/>
    </row>
    <row r="30" spans="1:19" x14ac:dyDescent="0.45">
      <c r="A30"/>
      <c r="B30"/>
      <c r="C30"/>
      <c r="D30"/>
      <c r="E30"/>
      <c r="F30"/>
      <c r="G30"/>
      <c r="H30" s="20">
        <f>D32*100</f>
        <v>1400</v>
      </c>
      <c r="I30">
        <f>MAX(M26,M34)</f>
        <v>340</v>
      </c>
      <c r="J30"/>
      <c r="K30"/>
      <c r="L30"/>
      <c r="M30"/>
      <c r="N30"/>
      <c r="O30"/>
      <c r="P30"/>
      <c r="Q30"/>
      <c r="R30"/>
      <c r="S30" s="22"/>
    </row>
    <row r="31" spans="1:19" x14ac:dyDescent="0.45">
      <c r="A31"/>
      <c r="B31"/>
      <c r="C31"/>
      <c r="D31" s="16" t="s">
        <v>43</v>
      </c>
      <c r="E31"/>
      <c r="F31"/>
      <c r="G31"/>
      <c r="H31"/>
      <c r="I31"/>
      <c r="J31"/>
      <c r="K31"/>
      <c r="L31"/>
      <c r="M31"/>
      <c r="N31"/>
      <c r="O31"/>
      <c r="P31"/>
      <c r="Q31"/>
      <c r="R31"/>
      <c r="S31" s="22"/>
    </row>
    <row r="32" spans="1:19" x14ac:dyDescent="0.45">
      <c r="A32"/>
      <c r="B32"/>
      <c r="C32"/>
      <c r="D32" s="14">
        <v>14</v>
      </c>
      <c r="E32"/>
      <c r="F32"/>
      <c r="G32"/>
      <c r="H32"/>
      <c r="I32"/>
      <c r="J32"/>
      <c r="K32"/>
      <c r="L32" s="12" t="s">
        <v>37</v>
      </c>
      <c r="M32"/>
      <c r="N32"/>
      <c r="O32"/>
      <c r="P32"/>
      <c r="Q32"/>
      <c r="R32"/>
      <c r="S32" s="22"/>
    </row>
    <row r="33" spans="1:19" x14ac:dyDescent="0.45">
      <c r="A33"/>
      <c r="B33"/>
      <c r="C33"/>
      <c r="D33"/>
      <c r="E33"/>
      <c r="F33"/>
      <c r="G33"/>
      <c r="H33"/>
      <c r="I33"/>
      <c r="J33"/>
      <c r="K33"/>
      <c r="L33"/>
      <c r="M33"/>
      <c r="N33"/>
      <c r="O33"/>
      <c r="P33"/>
      <c r="Q33"/>
      <c r="R33"/>
      <c r="S33" s="22">
        <f>SUM(D34,H30,L34)</f>
        <v>200</v>
      </c>
    </row>
    <row r="34" spans="1:19" x14ac:dyDescent="0.45">
      <c r="A34"/>
      <c r="B34"/>
      <c r="C34"/>
      <c r="D34" s="13"/>
      <c r="E34">
        <f>IF(ABS(1-(H27+H36))&lt;=0.00001,H27*I30+H36*I39,NA())</f>
        <v>237.99999999999997</v>
      </c>
      <c r="F34"/>
      <c r="G34"/>
      <c r="H34"/>
      <c r="I34"/>
      <c r="J34"/>
      <c r="K34"/>
      <c r="L34" s="13">
        <v>-1200</v>
      </c>
      <c r="M34" s="23">
        <f>S33</f>
        <v>200</v>
      </c>
      <c r="N34"/>
      <c r="O34"/>
      <c r="P34"/>
      <c r="Q34"/>
      <c r="R34"/>
      <c r="S34" s="22"/>
    </row>
    <row r="35" spans="1:19" x14ac:dyDescent="0.45">
      <c r="A35"/>
      <c r="B35"/>
      <c r="C35"/>
      <c r="D35"/>
      <c r="E35"/>
      <c r="F35"/>
      <c r="G35"/>
      <c r="H35"/>
      <c r="I35"/>
      <c r="J35"/>
      <c r="K35"/>
      <c r="L35"/>
      <c r="M35"/>
      <c r="N35"/>
      <c r="O35"/>
      <c r="P35"/>
      <c r="Q35"/>
      <c r="R35"/>
      <c r="S35" s="22"/>
    </row>
    <row r="36" spans="1:19" x14ac:dyDescent="0.45">
      <c r="A36"/>
      <c r="B36"/>
      <c r="C36"/>
      <c r="D36"/>
      <c r="E36"/>
      <c r="F36"/>
      <c r="G36"/>
      <c r="H36" s="9">
        <f>1-H27</f>
        <v>0.30000000000000004</v>
      </c>
      <c r="I36"/>
      <c r="J36"/>
      <c r="K36"/>
      <c r="L36"/>
      <c r="M36"/>
      <c r="N36"/>
      <c r="O36"/>
      <c r="P36"/>
      <c r="Q36"/>
      <c r="R36"/>
      <c r="S36" s="22"/>
    </row>
    <row r="37" spans="1:19" x14ac:dyDescent="0.45">
      <c r="A37"/>
      <c r="B37"/>
      <c r="C37"/>
      <c r="D37"/>
      <c r="E37"/>
      <c r="F37"/>
      <c r="G37"/>
      <c r="H37" s="11" t="s">
        <v>36</v>
      </c>
      <c r="I37"/>
      <c r="J37"/>
      <c r="K37"/>
      <c r="L37"/>
      <c r="M37"/>
      <c r="N37"/>
      <c r="O37"/>
      <c r="P37"/>
      <c r="Q37"/>
      <c r="R37"/>
      <c r="S37" s="22"/>
    </row>
    <row r="38" spans="1:19" x14ac:dyDescent="0.45">
      <c r="A38"/>
      <c r="B38"/>
      <c r="C38"/>
      <c r="D38"/>
      <c r="E38"/>
      <c r="F38"/>
      <c r="G38"/>
      <c r="H38"/>
      <c r="I38"/>
      <c r="J38"/>
      <c r="K38"/>
      <c r="L38"/>
      <c r="M38"/>
      <c r="N38"/>
      <c r="O38"/>
      <c r="P38"/>
      <c r="Q38"/>
      <c r="R38"/>
      <c r="S38" s="22">
        <f>SUM(D34,H39)</f>
        <v>0</v>
      </c>
    </row>
    <row r="39" spans="1:19" x14ac:dyDescent="0.45">
      <c r="A39"/>
      <c r="B39"/>
      <c r="C39"/>
      <c r="D39"/>
      <c r="E39"/>
      <c r="F39"/>
      <c r="G39"/>
      <c r="H39" s="13"/>
      <c r="I39">
        <f>S38</f>
        <v>0</v>
      </c>
      <c r="J39"/>
      <c r="K39"/>
      <c r="L39"/>
      <c r="M39"/>
      <c r="N39"/>
      <c r="O39"/>
      <c r="P39"/>
      <c r="Q39"/>
      <c r="R39"/>
      <c r="S39" s="22"/>
    </row>
    <row r="40" spans="1:19" x14ac:dyDescent="0.45">
      <c r="A40"/>
      <c r="B40"/>
      <c r="C40"/>
      <c r="D40"/>
      <c r="E40"/>
      <c r="F40"/>
      <c r="G40"/>
      <c r="H40"/>
      <c r="I40"/>
      <c r="J40"/>
      <c r="K40"/>
      <c r="L40"/>
      <c r="M40"/>
      <c r="N40"/>
      <c r="O40"/>
      <c r="P40"/>
      <c r="Q40"/>
      <c r="R40"/>
      <c r="S40" s="22"/>
    </row>
    <row r="1000" spans="189:204" x14ac:dyDescent="0.45">
      <c r="GH1000" s="10" t="s">
        <v>0</v>
      </c>
      <c r="GI1000" s="10" t="s">
        <v>1</v>
      </c>
      <c r="GJ1000" s="10" t="s">
        <v>2</v>
      </c>
      <c r="GK1000" s="10" t="s">
        <v>3</v>
      </c>
      <c r="GL1000" s="10" t="s">
        <v>4</v>
      </c>
      <c r="GM1000" s="10" t="s">
        <v>5</v>
      </c>
      <c r="GN1000" s="10" t="s">
        <v>6</v>
      </c>
      <c r="GO1000" s="10" t="s">
        <v>7</v>
      </c>
      <c r="GP1000" s="10" t="s">
        <v>8</v>
      </c>
      <c r="GQ1000" s="10" t="s">
        <v>9</v>
      </c>
      <c r="GR1000" s="10" t="s">
        <v>10</v>
      </c>
      <c r="GS1000" s="10" t="s">
        <v>11</v>
      </c>
      <c r="GT1000" s="10" t="s">
        <v>12</v>
      </c>
      <c r="GU1000" s="10" t="s">
        <v>13</v>
      </c>
      <c r="GV1000" s="10" t="s">
        <v>14</v>
      </c>
    </row>
    <row r="1001" spans="189:204" x14ac:dyDescent="0.45">
      <c r="GG1001" s="10">
        <v>0</v>
      </c>
      <c r="GH1001" s="10">
        <v>0</v>
      </c>
      <c r="GI1001" s="10" t="s">
        <v>15</v>
      </c>
      <c r="GJ1001" s="10">
        <v>0</v>
      </c>
      <c r="GK1001" s="10">
        <v>0</v>
      </c>
      <c r="GL1001" s="10">
        <v>0</v>
      </c>
      <c r="GM1001" s="10" t="s">
        <v>16</v>
      </c>
      <c r="GN1001" s="10">
        <v>2</v>
      </c>
      <c r="GO1001" s="10">
        <v>1</v>
      </c>
      <c r="GP1001" s="10">
        <v>2</v>
      </c>
      <c r="GQ1001" s="10">
        <v>0</v>
      </c>
      <c r="GR1001" s="10">
        <v>0</v>
      </c>
      <c r="GS1001" s="10">
        <v>0</v>
      </c>
      <c r="GT1001" s="10">
        <v>22</v>
      </c>
      <c r="GU1001" s="10">
        <v>1</v>
      </c>
      <c r="GV1001" s="10" t="b">
        <v>1</v>
      </c>
    </row>
    <row r="1002" spans="189:204" x14ac:dyDescent="0.45">
      <c r="GG1002" s="10">
        <v>2</v>
      </c>
      <c r="GH1002" s="10">
        <v>1</v>
      </c>
      <c r="GK1002" s="10">
        <v>0</v>
      </c>
      <c r="GL1002" s="10">
        <v>0</v>
      </c>
      <c r="GM1002" s="10" t="s">
        <v>21</v>
      </c>
      <c r="GN1002" s="10">
        <v>2</v>
      </c>
      <c r="GO1002" s="10">
        <v>3</v>
      </c>
      <c r="GP1002" s="10">
        <v>4</v>
      </c>
      <c r="GQ1002" s="10">
        <v>0</v>
      </c>
      <c r="GR1002" s="10">
        <v>0</v>
      </c>
      <c r="GS1002" s="10">
        <v>0</v>
      </c>
      <c r="GT1002" s="10">
        <v>12</v>
      </c>
      <c r="GU1002" s="10">
        <v>5</v>
      </c>
      <c r="GV1002" s="10" t="b">
        <v>1</v>
      </c>
    </row>
    <row r="1003" spans="189:204" x14ac:dyDescent="0.45">
      <c r="GG1003" s="10">
        <v>0</v>
      </c>
      <c r="GH1003" s="10">
        <v>2</v>
      </c>
      <c r="GK1003" s="10">
        <v>0</v>
      </c>
      <c r="GL1003" s="10">
        <v>0</v>
      </c>
      <c r="GM1003" s="10" t="s">
        <v>21</v>
      </c>
      <c r="GN1003" s="10">
        <v>2</v>
      </c>
      <c r="GO1003" s="10">
        <v>9</v>
      </c>
      <c r="GP1003" s="10">
        <v>10</v>
      </c>
      <c r="GQ1003" s="10">
        <v>0</v>
      </c>
      <c r="GR1003" s="10">
        <v>0</v>
      </c>
      <c r="GS1003" s="10">
        <v>0</v>
      </c>
      <c r="GT1003" s="10">
        <v>32</v>
      </c>
      <c r="GU1003" s="10">
        <v>5</v>
      </c>
      <c r="GV1003" s="10" t="b">
        <v>1</v>
      </c>
    </row>
    <row r="1004" spans="189:204" x14ac:dyDescent="0.45">
      <c r="GG1004" s="10">
        <v>9</v>
      </c>
      <c r="GH1004" s="10">
        <v>3</v>
      </c>
      <c r="GL1004" s="10">
        <v>1</v>
      </c>
      <c r="GM1004" s="10" t="s">
        <v>16</v>
      </c>
      <c r="GN1004" s="10">
        <v>2</v>
      </c>
      <c r="GO1004" s="10">
        <v>5</v>
      </c>
      <c r="GP1004" s="10">
        <v>6</v>
      </c>
      <c r="GQ1004" s="10">
        <v>0</v>
      </c>
      <c r="GR1004" s="10">
        <v>0</v>
      </c>
      <c r="GS1004" s="10">
        <v>0</v>
      </c>
      <c r="GT1004" s="10">
        <v>8</v>
      </c>
      <c r="GU1004" s="10">
        <v>9</v>
      </c>
      <c r="GV1004" s="10" t="b">
        <v>1</v>
      </c>
    </row>
    <row r="1005" spans="189:204" x14ac:dyDescent="0.45">
      <c r="GG1005" s="10">
        <v>10</v>
      </c>
      <c r="GH1005" s="10">
        <v>4</v>
      </c>
      <c r="GL1005" s="10">
        <v>1</v>
      </c>
      <c r="GM1005" s="10" t="s">
        <v>17</v>
      </c>
      <c r="GN1005" s="10">
        <v>0</v>
      </c>
      <c r="GO1005" s="10">
        <v>0</v>
      </c>
      <c r="GP1005" s="10">
        <v>0</v>
      </c>
      <c r="GQ1005" s="10">
        <v>0</v>
      </c>
      <c r="GR1005" s="10">
        <v>0</v>
      </c>
      <c r="GS1005" s="10">
        <v>0</v>
      </c>
      <c r="GT1005" s="10">
        <v>17</v>
      </c>
      <c r="GU1005" s="10">
        <v>9</v>
      </c>
      <c r="GV1005" s="10" t="b">
        <v>1</v>
      </c>
    </row>
    <row r="1006" spans="189:204" x14ac:dyDescent="0.45">
      <c r="GG1006" s="10">
        <v>11</v>
      </c>
      <c r="GH1006" s="10">
        <v>5</v>
      </c>
      <c r="GK1006" s="10">
        <v>0</v>
      </c>
      <c r="GL1006" s="10">
        <v>3</v>
      </c>
      <c r="GM1006" s="10" t="s">
        <v>21</v>
      </c>
      <c r="GN1006" s="10">
        <v>2</v>
      </c>
      <c r="GO1006" s="10">
        <v>7</v>
      </c>
      <c r="GP1006" s="10">
        <v>8</v>
      </c>
      <c r="GQ1006" s="10">
        <v>0</v>
      </c>
      <c r="GR1006" s="10">
        <v>0</v>
      </c>
      <c r="GS1006" s="10">
        <v>0</v>
      </c>
      <c r="GT1006" s="10">
        <v>4</v>
      </c>
      <c r="GU1006" s="10">
        <v>13</v>
      </c>
      <c r="GV1006" s="10" t="b">
        <v>1</v>
      </c>
    </row>
    <row r="1007" spans="189:204" x14ac:dyDescent="0.45">
      <c r="GG1007" s="10">
        <v>12</v>
      </c>
      <c r="GH1007" s="10">
        <v>6</v>
      </c>
      <c r="GK1007" s="10">
        <v>0</v>
      </c>
      <c r="GL1007" s="10">
        <v>3</v>
      </c>
      <c r="GM1007" s="10" t="s">
        <v>17</v>
      </c>
      <c r="GN1007" s="10">
        <v>0</v>
      </c>
      <c r="GO1007" s="10">
        <v>0</v>
      </c>
      <c r="GP1007" s="10">
        <v>0</v>
      </c>
      <c r="GQ1007" s="10">
        <v>0</v>
      </c>
      <c r="GR1007" s="10">
        <v>0</v>
      </c>
      <c r="GS1007" s="10">
        <v>0</v>
      </c>
      <c r="GT1007" s="10">
        <v>12</v>
      </c>
      <c r="GU1007" s="10">
        <v>13</v>
      </c>
      <c r="GV1007" s="10" t="b">
        <v>1</v>
      </c>
    </row>
    <row r="1008" spans="189:204" x14ac:dyDescent="0.45">
      <c r="GG1008" s="10">
        <v>13</v>
      </c>
      <c r="GH1008" s="10">
        <v>7</v>
      </c>
      <c r="GL1008" s="10">
        <v>5</v>
      </c>
      <c r="GM1008" s="10" t="s">
        <v>17</v>
      </c>
      <c r="GN1008" s="10">
        <v>0</v>
      </c>
      <c r="GO1008" s="10">
        <v>0</v>
      </c>
      <c r="GP1008" s="10">
        <v>0</v>
      </c>
      <c r="GQ1008" s="10">
        <v>0</v>
      </c>
      <c r="GR1008" s="10">
        <v>0</v>
      </c>
      <c r="GS1008" s="10">
        <v>0</v>
      </c>
      <c r="GT1008" s="10">
        <v>2</v>
      </c>
      <c r="GU1008" s="10">
        <v>17</v>
      </c>
      <c r="GV1008" s="10" t="b">
        <v>1</v>
      </c>
    </row>
    <row r="1009" spans="189:204" x14ac:dyDescent="0.45">
      <c r="GG1009" s="10">
        <v>14</v>
      </c>
      <c r="GH1009" s="10">
        <v>8</v>
      </c>
      <c r="GL1009" s="10">
        <v>5</v>
      </c>
      <c r="GM1009" s="10" t="s">
        <v>17</v>
      </c>
      <c r="GN1009" s="10">
        <v>0</v>
      </c>
      <c r="GO1009" s="10">
        <v>0</v>
      </c>
      <c r="GP1009" s="10">
        <v>0</v>
      </c>
      <c r="GQ1009" s="10">
        <v>0</v>
      </c>
      <c r="GR1009" s="10">
        <v>0</v>
      </c>
      <c r="GS1009" s="10">
        <v>0</v>
      </c>
      <c r="GT1009" s="10">
        <v>7</v>
      </c>
      <c r="GU1009" s="10">
        <v>17</v>
      </c>
      <c r="GV1009" s="10" t="b">
        <v>1</v>
      </c>
    </row>
    <row r="1010" spans="189:204" x14ac:dyDescent="0.45">
      <c r="GH1010" s="10">
        <v>9</v>
      </c>
      <c r="GL1010" s="10">
        <v>2</v>
      </c>
      <c r="GM1010" s="10" t="s">
        <v>16</v>
      </c>
      <c r="GN1010" s="10">
        <v>2</v>
      </c>
      <c r="GO1010" s="10">
        <v>11</v>
      </c>
      <c r="GP1010" s="10">
        <v>12</v>
      </c>
      <c r="GQ1010" s="10">
        <v>0</v>
      </c>
      <c r="GR1010" s="10">
        <v>0</v>
      </c>
      <c r="GS1010" s="10">
        <v>0</v>
      </c>
      <c r="GT1010" s="10">
        <v>28</v>
      </c>
      <c r="GU1010" s="10">
        <v>9</v>
      </c>
      <c r="GV1010" s="10" t="b">
        <v>1</v>
      </c>
    </row>
    <row r="1011" spans="189:204" x14ac:dyDescent="0.45">
      <c r="GH1011" s="10">
        <v>10</v>
      </c>
      <c r="GL1011" s="10">
        <v>2</v>
      </c>
      <c r="GM1011" s="10" t="s">
        <v>17</v>
      </c>
      <c r="GN1011" s="10">
        <v>0</v>
      </c>
      <c r="GO1011" s="10">
        <v>0</v>
      </c>
      <c r="GP1011" s="10">
        <v>0</v>
      </c>
      <c r="GQ1011" s="10">
        <v>0</v>
      </c>
      <c r="GR1011" s="10">
        <v>0</v>
      </c>
      <c r="GS1011" s="10">
        <v>0</v>
      </c>
      <c r="GT1011" s="10">
        <v>37</v>
      </c>
      <c r="GU1011" s="10">
        <v>9</v>
      </c>
      <c r="GV1011" s="10" t="b">
        <v>1</v>
      </c>
    </row>
    <row r="1012" spans="189:204" x14ac:dyDescent="0.45">
      <c r="GH1012" s="10">
        <v>11</v>
      </c>
      <c r="GK1012" s="10">
        <v>0</v>
      </c>
      <c r="GL1012" s="10">
        <v>9</v>
      </c>
      <c r="GM1012" s="10" t="s">
        <v>21</v>
      </c>
      <c r="GN1012" s="10">
        <v>2</v>
      </c>
      <c r="GO1012" s="10">
        <v>13</v>
      </c>
      <c r="GP1012" s="10">
        <v>14</v>
      </c>
      <c r="GQ1012" s="10">
        <v>0</v>
      </c>
      <c r="GR1012" s="10">
        <v>0</v>
      </c>
      <c r="GS1012" s="10">
        <v>0</v>
      </c>
      <c r="GT1012" s="10">
        <v>24</v>
      </c>
      <c r="GU1012" s="10">
        <v>13</v>
      </c>
      <c r="GV1012" s="10" t="b">
        <v>1</v>
      </c>
    </row>
    <row r="1013" spans="189:204" x14ac:dyDescent="0.45">
      <c r="GH1013" s="10">
        <v>12</v>
      </c>
      <c r="GK1013" s="10">
        <v>0</v>
      </c>
      <c r="GL1013" s="10">
        <v>9</v>
      </c>
      <c r="GM1013" s="10" t="s">
        <v>17</v>
      </c>
      <c r="GN1013" s="10">
        <v>0</v>
      </c>
      <c r="GO1013" s="10">
        <v>0</v>
      </c>
      <c r="GP1013" s="10">
        <v>0</v>
      </c>
      <c r="GQ1013" s="10">
        <v>0</v>
      </c>
      <c r="GR1013" s="10">
        <v>0</v>
      </c>
      <c r="GS1013" s="10">
        <v>0</v>
      </c>
      <c r="GT1013" s="10">
        <v>32</v>
      </c>
      <c r="GU1013" s="10">
        <v>13</v>
      </c>
      <c r="GV1013" s="10" t="b">
        <v>1</v>
      </c>
    </row>
    <row r="1014" spans="189:204" x14ac:dyDescent="0.45">
      <c r="GH1014" s="10">
        <v>13</v>
      </c>
      <c r="GL1014" s="10">
        <v>11</v>
      </c>
      <c r="GM1014" s="10" t="s">
        <v>17</v>
      </c>
      <c r="GN1014" s="10">
        <v>0</v>
      </c>
      <c r="GO1014" s="10">
        <v>0</v>
      </c>
      <c r="GP1014" s="10">
        <v>0</v>
      </c>
      <c r="GQ1014" s="10">
        <v>0</v>
      </c>
      <c r="GR1014" s="10">
        <v>0</v>
      </c>
      <c r="GS1014" s="10">
        <v>0</v>
      </c>
      <c r="GT1014" s="10">
        <v>22</v>
      </c>
      <c r="GU1014" s="10">
        <v>17</v>
      </c>
      <c r="GV1014" s="10" t="b">
        <v>1</v>
      </c>
    </row>
    <row r="1015" spans="189:204" x14ac:dyDescent="0.45">
      <c r="GH1015" s="10">
        <v>14</v>
      </c>
      <c r="GL1015" s="10">
        <v>11</v>
      </c>
      <c r="GM1015" s="10" t="s">
        <v>17</v>
      </c>
      <c r="GN1015" s="10">
        <v>0</v>
      </c>
      <c r="GO1015" s="10">
        <v>0</v>
      </c>
      <c r="GP1015" s="10">
        <v>0</v>
      </c>
      <c r="GQ1015" s="10">
        <v>0</v>
      </c>
      <c r="GR1015" s="10">
        <v>0</v>
      </c>
      <c r="GS1015" s="10">
        <v>0</v>
      </c>
      <c r="GT1015" s="10">
        <v>27</v>
      </c>
      <c r="GU1015" s="10">
        <v>17</v>
      </c>
      <c r="GV1015" s="10" t="b">
        <v>1</v>
      </c>
    </row>
  </sheetData>
  <pageMargins left="0.7" right="0.7" top="0.75" bottom="0.75" header="0.3" footer="0.3"/>
  <pageSetup scale="78" orientation="portrait" horizontalDpi="1200" verticalDpi="1200" r:id="rId1"/>
  <headerFooter>
    <oddFooter>&amp;l&amp;bTreePlan Student License, For Education Only&amp;r&amp;bTreePlan.com</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1604C-B86A-44F9-B74E-1A08E04A4B55}">
  <dimension ref="A1:GV1012"/>
  <sheetViews>
    <sheetView zoomScaleNormal="100" workbookViewId="0">
      <selection activeCell="S16" sqref="S16"/>
    </sheetView>
  </sheetViews>
  <sheetFormatPr defaultRowHeight="14.25" x14ac:dyDescent="0.45"/>
  <cols>
    <col min="1" max="1" width="9.1328125" bestFit="1" customWidth="1"/>
    <col min="2" max="2" width="2.19921875" customWidth="1"/>
    <col min="3" max="3" width="3.59765625" customWidth="1"/>
    <col min="4" max="5" width="9.1328125" bestFit="1" customWidth="1"/>
    <col min="6" max="6" width="2.19921875" customWidth="1"/>
    <col min="7" max="7" width="3.59765625" customWidth="1"/>
    <col min="8" max="9" width="9.1328125" bestFit="1" customWidth="1"/>
    <col min="10" max="10" width="2.19921875" customWidth="1"/>
    <col min="11" max="11" width="3.59765625" customWidth="1"/>
    <col min="12" max="12" width="9.1328125" bestFit="1" customWidth="1"/>
    <col min="13" max="13" width="9.3984375" bestFit="1" customWidth="1"/>
    <col min="14" max="14" width="2.19921875" customWidth="1"/>
    <col min="15" max="15" width="9.3984375" bestFit="1" customWidth="1"/>
    <col min="18" max="18" width="9.19921875" bestFit="1" customWidth="1"/>
    <col min="19" max="19" width="9.46484375" bestFit="1" customWidth="1"/>
    <col min="20" max="20" width="9.19921875" bestFit="1" customWidth="1"/>
  </cols>
  <sheetData>
    <row r="1" spans="1:20" ht="18" x14ac:dyDescent="0.55000000000000004">
      <c r="A1" s="25" t="s">
        <v>48</v>
      </c>
      <c r="B1" s="26"/>
      <c r="C1" s="26"/>
      <c r="D1" s="26"/>
      <c r="E1" s="26"/>
      <c r="F1" s="26"/>
      <c r="O1" s="15"/>
    </row>
    <row r="2" spans="1:20" x14ac:dyDescent="0.45">
      <c r="A2" s="27"/>
      <c r="B2" s="27"/>
      <c r="C2" s="27"/>
      <c r="D2" s="27" t="s">
        <v>49</v>
      </c>
      <c r="E2" s="27"/>
      <c r="F2" s="27"/>
      <c r="G2" s="27"/>
      <c r="H2" s="27"/>
      <c r="I2" s="27"/>
      <c r="J2" s="27"/>
      <c r="K2" s="27"/>
      <c r="L2" s="27"/>
      <c r="M2" s="27"/>
      <c r="N2" s="27"/>
      <c r="O2" s="27"/>
      <c r="Q2" t="s">
        <v>50</v>
      </c>
      <c r="T2">
        <v>10000</v>
      </c>
    </row>
    <row r="3" spans="1:20" x14ac:dyDescent="0.45">
      <c r="A3" s="27"/>
      <c r="B3" s="27"/>
      <c r="C3" s="27"/>
      <c r="D3" s="27"/>
      <c r="E3" s="27"/>
      <c r="F3" s="27"/>
      <c r="G3" s="27"/>
      <c r="H3" s="27"/>
      <c r="I3" s="27"/>
      <c r="J3" s="27"/>
      <c r="K3" s="27"/>
      <c r="L3" s="27"/>
      <c r="M3" s="27"/>
      <c r="N3" s="27"/>
      <c r="O3" s="28">
        <f>SUM(D4)</f>
        <v>100000</v>
      </c>
    </row>
    <row r="4" spans="1:20" x14ac:dyDescent="0.45">
      <c r="A4" s="27"/>
      <c r="B4" s="27"/>
      <c r="C4" s="27"/>
      <c r="D4" s="29">
        <f>T2*T4</f>
        <v>100000</v>
      </c>
      <c r="E4" s="28">
        <f>O3</f>
        <v>100000</v>
      </c>
      <c r="F4" s="27"/>
      <c r="G4" s="27"/>
      <c r="H4" s="27"/>
      <c r="I4" s="27"/>
      <c r="J4" s="27"/>
      <c r="K4" s="27"/>
      <c r="L4" s="27"/>
      <c r="M4" s="27"/>
      <c r="N4" s="27"/>
      <c r="O4" s="27"/>
      <c r="Q4" t="s">
        <v>51</v>
      </c>
      <c r="T4" s="30">
        <v>10</v>
      </c>
    </row>
    <row r="5" spans="1:20" x14ac:dyDescent="0.45">
      <c r="A5" s="27"/>
      <c r="B5" s="27"/>
      <c r="C5" s="27"/>
      <c r="D5" s="27"/>
      <c r="E5" s="27"/>
      <c r="F5" s="27"/>
      <c r="G5" s="27"/>
      <c r="H5" s="27"/>
      <c r="I5" s="27"/>
      <c r="J5" s="27"/>
      <c r="K5" s="27"/>
      <c r="L5" s="27"/>
      <c r="M5" s="27"/>
      <c r="N5" s="27"/>
      <c r="O5" s="27"/>
    </row>
    <row r="6" spans="1:20" x14ac:dyDescent="0.45">
      <c r="A6" s="27"/>
      <c r="B6" s="27"/>
      <c r="C6" s="27"/>
      <c r="D6" s="27"/>
      <c r="E6" s="27"/>
      <c r="F6" s="27"/>
      <c r="G6" s="27"/>
      <c r="H6" s="31">
        <v>0.6</v>
      </c>
      <c r="I6" s="27"/>
      <c r="J6" s="27"/>
      <c r="K6" s="27"/>
      <c r="L6" s="27"/>
      <c r="M6" s="27"/>
      <c r="N6" s="27"/>
      <c r="O6" s="27"/>
      <c r="Q6" t="s">
        <v>52</v>
      </c>
    </row>
    <row r="7" spans="1:20" x14ac:dyDescent="0.45">
      <c r="A7" s="27"/>
      <c r="B7" s="27"/>
      <c r="C7" s="27"/>
      <c r="D7" s="27"/>
      <c r="E7" s="27"/>
      <c r="F7" s="27"/>
      <c r="G7" s="27"/>
      <c r="H7" s="27" t="s">
        <v>53</v>
      </c>
      <c r="I7" s="27"/>
      <c r="J7" s="27"/>
      <c r="K7" s="27"/>
      <c r="L7" s="27"/>
      <c r="M7" s="27"/>
      <c r="N7" s="27"/>
      <c r="O7" s="27"/>
      <c r="R7" t="s">
        <v>54</v>
      </c>
      <c r="S7" s="32">
        <v>0.2</v>
      </c>
      <c r="T7" s="33">
        <f>$T$4*(1+S7)</f>
        <v>12</v>
      </c>
    </row>
    <row r="8" spans="1:20" x14ac:dyDescent="0.45">
      <c r="A8" s="27"/>
      <c r="B8" s="27"/>
      <c r="C8" s="27"/>
      <c r="D8" s="27"/>
      <c r="E8" s="27"/>
      <c r="F8" s="27"/>
      <c r="G8" s="27"/>
      <c r="H8" s="27"/>
      <c r="I8" s="27"/>
      <c r="J8" s="27"/>
      <c r="K8" s="27"/>
      <c r="L8" s="27"/>
      <c r="M8" s="27"/>
      <c r="N8" s="27"/>
      <c r="O8" s="34">
        <f>SUM(D11,H9)</f>
        <v>120000</v>
      </c>
      <c r="R8" t="s">
        <v>55</v>
      </c>
      <c r="S8" s="32">
        <v>0.1</v>
      </c>
      <c r="T8" s="33">
        <f>$T$4*(1-S8)</f>
        <v>9</v>
      </c>
    </row>
    <row r="9" spans="1:20" x14ac:dyDescent="0.45">
      <c r="A9" s="27"/>
      <c r="B9" s="27"/>
      <c r="C9" s="27"/>
      <c r="D9" s="27" t="s">
        <v>56</v>
      </c>
      <c r="E9" s="27"/>
      <c r="F9" s="27"/>
      <c r="G9" s="27"/>
      <c r="H9" s="35">
        <f>T2*T7</f>
        <v>120000</v>
      </c>
      <c r="I9" s="34">
        <f>O8</f>
        <v>120000</v>
      </c>
      <c r="J9" s="27"/>
      <c r="K9" s="27"/>
      <c r="L9" s="27"/>
      <c r="M9" s="27"/>
      <c r="N9" s="27"/>
      <c r="O9" s="27"/>
    </row>
    <row r="10" spans="1:20" x14ac:dyDescent="0.45">
      <c r="A10" s="27"/>
      <c r="B10" s="27"/>
      <c r="C10" s="27"/>
      <c r="D10" s="27"/>
      <c r="E10" s="27"/>
      <c r="F10" s="27"/>
      <c r="G10" s="27"/>
      <c r="H10" s="27"/>
      <c r="I10" s="27"/>
      <c r="J10" s="27"/>
      <c r="K10" s="27"/>
      <c r="L10" s="27"/>
      <c r="M10" s="27"/>
      <c r="N10" s="27"/>
      <c r="O10" s="27"/>
      <c r="Q10" s="16" t="s">
        <v>57</v>
      </c>
    </row>
    <row r="11" spans="1:20" x14ac:dyDescent="0.45">
      <c r="A11" s="27"/>
      <c r="B11" s="27"/>
      <c r="C11" s="27"/>
      <c r="D11" s="31"/>
      <c r="E11" s="28">
        <f>IF(ABS(1-(H6+H11))&lt;=0.00001,H6*I9+H11*I14,NA())</f>
        <v>108000</v>
      </c>
      <c r="F11" s="27"/>
      <c r="G11" s="27"/>
      <c r="H11" s="31">
        <f>1-H6</f>
        <v>0.4</v>
      </c>
      <c r="I11" s="27"/>
      <c r="J11" s="27"/>
      <c r="K11" s="27"/>
      <c r="L11" s="27"/>
      <c r="M11" s="27"/>
      <c r="N11" s="27"/>
      <c r="O11" s="27"/>
      <c r="Q11" t="s">
        <v>58</v>
      </c>
    </row>
    <row r="12" spans="1:20" x14ac:dyDescent="0.45">
      <c r="A12" s="27"/>
      <c r="B12" s="27"/>
      <c r="C12" s="27"/>
      <c r="D12" s="27"/>
      <c r="E12" s="27"/>
      <c r="F12" s="27"/>
      <c r="G12" s="27"/>
      <c r="H12" s="27" t="s">
        <v>59</v>
      </c>
      <c r="I12" s="27"/>
      <c r="J12" s="27"/>
      <c r="K12" s="27"/>
      <c r="L12" s="27"/>
      <c r="M12" s="27"/>
      <c r="N12" s="27"/>
      <c r="O12" s="27"/>
    </row>
    <row r="13" spans="1:20" x14ac:dyDescent="0.45">
      <c r="A13" s="27"/>
      <c r="B13" s="27"/>
      <c r="C13" s="27"/>
      <c r="D13" s="27"/>
      <c r="E13" s="27"/>
      <c r="F13" s="27"/>
      <c r="G13" s="27"/>
      <c r="H13" s="27"/>
      <c r="I13" s="27"/>
      <c r="J13" s="27"/>
      <c r="K13" s="27"/>
      <c r="L13" s="27"/>
      <c r="M13" s="27"/>
      <c r="N13" s="27"/>
      <c r="O13" s="34">
        <f>SUM(D11,H14)</f>
        <v>90000</v>
      </c>
      <c r="Q13" s="16" t="s">
        <v>60</v>
      </c>
    </row>
    <row r="14" spans="1:20" x14ac:dyDescent="0.45">
      <c r="A14" s="27"/>
      <c r="B14" s="27">
        <f>IF(A15=E4,1,IF(A15=E11,2,IF(A15=E26,3)))</f>
        <v>3</v>
      </c>
      <c r="C14" s="27"/>
      <c r="D14" s="27"/>
      <c r="E14" s="27"/>
      <c r="F14" s="27"/>
      <c r="G14" s="27"/>
      <c r="H14" s="36">
        <f>T2*T8</f>
        <v>90000</v>
      </c>
      <c r="I14" s="34">
        <f>O13</f>
        <v>90000</v>
      </c>
      <c r="J14" s="27"/>
      <c r="K14" s="27"/>
      <c r="L14" s="27"/>
      <c r="M14" s="27"/>
      <c r="N14" s="27"/>
      <c r="O14" s="27"/>
      <c r="Q14" t="s">
        <v>61</v>
      </c>
      <c r="T14" s="30">
        <v>10</v>
      </c>
    </row>
    <row r="15" spans="1:20" x14ac:dyDescent="0.45">
      <c r="A15" s="28">
        <f>MAX(E4,E11,E26)</f>
        <v>112000</v>
      </c>
      <c r="B15" s="27"/>
      <c r="C15" s="27"/>
      <c r="D15" s="27"/>
      <c r="E15" s="27"/>
      <c r="F15" s="27"/>
      <c r="G15" s="27"/>
      <c r="H15" s="27"/>
      <c r="I15" s="27"/>
      <c r="J15" s="27"/>
      <c r="K15" s="27"/>
      <c r="L15" s="27"/>
      <c r="M15" s="27"/>
      <c r="N15" s="27"/>
      <c r="O15" s="27"/>
      <c r="Q15" t="s">
        <v>75</v>
      </c>
    </row>
    <row r="16" spans="1:20" x14ac:dyDescent="0.45">
      <c r="A16" s="27"/>
      <c r="B16" s="27"/>
      <c r="C16" s="27"/>
      <c r="D16" s="27"/>
      <c r="E16" s="27"/>
      <c r="F16" s="27"/>
      <c r="G16" s="27"/>
      <c r="H16" s="27"/>
      <c r="I16" s="27"/>
      <c r="J16" s="27"/>
      <c r="K16" s="27"/>
      <c r="L16" s="27"/>
      <c r="M16" s="27"/>
      <c r="N16" s="27"/>
      <c r="O16" s="27"/>
      <c r="Q16" t="s">
        <v>62</v>
      </c>
      <c r="S16" s="37">
        <f>E26 - MAX(E4,E11)</f>
        <v>4000</v>
      </c>
    </row>
    <row r="17" spans="1:19" x14ac:dyDescent="0.45">
      <c r="A17" s="27"/>
      <c r="B17" s="27"/>
      <c r="C17" s="27"/>
      <c r="D17" s="27"/>
      <c r="E17" s="27"/>
      <c r="F17" s="27"/>
      <c r="G17" s="27"/>
      <c r="H17" s="27"/>
      <c r="I17" s="27"/>
      <c r="J17" s="27"/>
      <c r="K17" s="27"/>
      <c r="L17" s="27" t="s">
        <v>63</v>
      </c>
      <c r="M17" s="27"/>
      <c r="N17" s="27"/>
      <c r="O17" s="27"/>
    </row>
    <row r="18" spans="1:19" x14ac:dyDescent="0.45">
      <c r="A18" s="27"/>
      <c r="B18" s="27"/>
      <c r="C18" s="27"/>
      <c r="D18" s="27"/>
      <c r="E18" s="27"/>
      <c r="F18" s="27"/>
      <c r="G18" s="27"/>
      <c r="H18" s="31">
        <f>H6</f>
        <v>0.6</v>
      </c>
      <c r="I18" s="27"/>
      <c r="J18" s="27"/>
      <c r="K18" s="27"/>
      <c r="L18" s="27"/>
      <c r="M18" s="27"/>
      <c r="N18" s="27"/>
      <c r="O18" s="38">
        <f>SUM(D26,H21,L19)</f>
        <v>100000</v>
      </c>
    </row>
    <row r="19" spans="1:19" x14ac:dyDescent="0.45">
      <c r="A19" s="27"/>
      <c r="B19" s="27"/>
      <c r="C19" s="27"/>
      <c r="D19" s="27"/>
      <c r="E19" s="27"/>
      <c r="F19" s="27"/>
      <c r="G19" s="27"/>
      <c r="H19" s="27" t="s">
        <v>53</v>
      </c>
      <c r="I19" s="27"/>
      <c r="J19" s="27"/>
      <c r="K19" s="27"/>
      <c r="L19" s="29">
        <f>T2*T14</f>
        <v>100000</v>
      </c>
      <c r="M19" s="38">
        <f>O18</f>
        <v>100000</v>
      </c>
      <c r="N19" s="27"/>
      <c r="O19" s="27"/>
      <c r="Q19" s="16" t="s">
        <v>64</v>
      </c>
    </row>
    <row r="20" spans="1:19" x14ac:dyDescent="0.45">
      <c r="A20" s="27"/>
      <c r="B20" s="27"/>
      <c r="C20" s="27"/>
      <c r="D20" s="27"/>
      <c r="E20" s="27"/>
      <c r="F20" s="27"/>
      <c r="G20" s="27"/>
      <c r="H20" s="27"/>
      <c r="I20" s="27"/>
      <c r="J20" s="27">
        <f>IF(I21=M19,1,IF(I21=M24,2))</f>
        <v>2</v>
      </c>
      <c r="K20" s="27"/>
      <c r="L20" s="27"/>
      <c r="M20" s="27"/>
      <c r="N20" s="27"/>
      <c r="O20" s="27"/>
      <c r="Q20" t="s">
        <v>71</v>
      </c>
    </row>
    <row r="21" spans="1:19" x14ac:dyDescent="0.45">
      <c r="A21" s="27"/>
      <c r="B21" s="27"/>
      <c r="C21" s="27"/>
      <c r="D21" s="27"/>
      <c r="E21" s="27"/>
      <c r="F21" s="27"/>
      <c r="G21" s="27"/>
      <c r="H21" s="39"/>
      <c r="I21" s="28">
        <f>MAX(M19,M24)</f>
        <v>120000</v>
      </c>
      <c r="J21" s="27"/>
      <c r="K21" s="27"/>
      <c r="L21" s="27"/>
      <c r="M21" s="27"/>
      <c r="N21" s="27"/>
      <c r="O21" s="27"/>
      <c r="Q21" t="s">
        <v>72</v>
      </c>
    </row>
    <row r="22" spans="1:19" x14ac:dyDescent="0.45">
      <c r="A22" s="27"/>
      <c r="B22" s="27"/>
      <c r="C22" s="27"/>
      <c r="D22" s="27"/>
      <c r="E22" s="27"/>
      <c r="F22" s="27"/>
      <c r="G22" s="27"/>
      <c r="H22" s="27"/>
      <c r="I22" s="27"/>
      <c r="J22" s="27"/>
      <c r="K22" s="27"/>
      <c r="L22" s="27" t="s">
        <v>65</v>
      </c>
      <c r="M22" s="27"/>
      <c r="N22" s="27"/>
      <c r="O22" s="27"/>
    </row>
    <row r="23" spans="1:19" x14ac:dyDescent="0.45">
      <c r="A23" s="27"/>
      <c r="B23" s="27"/>
      <c r="C23" s="27"/>
      <c r="D23" s="27"/>
      <c r="E23" s="27"/>
      <c r="F23" s="27"/>
      <c r="G23" s="27"/>
      <c r="H23" s="27"/>
      <c r="I23" s="27"/>
      <c r="J23" s="27"/>
      <c r="K23" s="27"/>
      <c r="L23" s="27"/>
      <c r="M23" s="27"/>
      <c r="N23" s="27"/>
      <c r="O23" s="38">
        <f>SUM(D26,H21,L24)</f>
        <v>120000</v>
      </c>
      <c r="S23" t="s">
        <v>73</v>
      </c>
    </row>
    <row r="24" spans="1:19" ht="14.65" thickBot="1" x14ac:dyDescent="0.5">
      <c r="A24" s="27"/>
      <c r="B24" s="27"/>
      <c r="C24" s="27"/>
      <c r="D24" s="27" t="s">
        <v>66</v>
      </c>
      <c r="E24" s="27"/>
      <c r="F24" s="27"/>
      <c r="G24" s="27"/>
      <c r="H24" s="27"/>
      <c r="I24" s="27"/>
      <c r="J24" s="27"/>
      <c r="K24" s="27"/>
      <c r="L24" s="36">
        <f>H9</f>
        <v>120000</v>
      </c>
      <c r="M24" s="38">
        <f>O23</f>
        <v>120000</v>
      </c>
      <c r="N24" s="27"/>
      <c r="O24" s="27"/>
      <c r="R24" s="41" t="s">
        <v>74</v>
      </c>
      <c r="S24" s="42">
        <f>S16</f>
        <v>4000</v>
      </c>
    </row>
    <row r="25" spans="1:19" x14ac:dyDescent="0.45">
      <c r="A25" s="27"/>
      <c r="B25" s="27"/>
      <c r="C25" s="27"/>
      <c r="D25" s="27"/>
      <c r="E25" s="27"/>
      <c r="F25" s="27"/>
      <c r="G25" s="27"/>
      <c r="H25" s="27"/>
      <c r="I25" s="27"/>
      <c r="J25" s="27"/>
      <c r="K25" s="27"/>
      <c r="L25" s="27"/>
      <c r="M25" s="27"/>
      <c r="N25" s="27"/>
      <c r="O25" s="27"/>
      <c r="R25" s="43">
        <v>0</v>
      </c>
      <c r="S25">
        <f t="dataTable" ref="S25:S33" dt2D="0" dtr="0" r1="S8"/>
        <v>0</v>
      </c>
    </row>
    <row r="26" spans="1:19" x14ac:dyDescent="0.45">
      <c r="A26" s="27"/>
      <c r="B26" s="27"/>
      <c r="C26" s="27"/>
      <c r="D26" s="31"/>
      <c r="E26" s="28">
        <f>IF(ABS(1-(H18+H28))&lt;=0.00001,H18*I21+H28*I31,NA())</f>
        <v>112000</v>
      </c>
      <c r="F26" s="27"/>
      <c r="G26" s="27"/>
      <c r="H26" s="27"/>
      <c r="I26" s="27"/>
      <c r="J26" s="27"/>
      <c r="K26" s="27"/>
      <c r="L26" s="27"/>
      <c r="M26" s="27"/>
      <c r="N26" s="27"/>
      <c r="O26" s="27"/>
      <c r="R26" s="43">
        <v>0.05</v>
      </c>
      <c r="S26">
        <v>2000</v>
      </c>
    </row>
    <row r="27" spans="1:19" x14ac:dyDescent="0.45">
      <c r="A27" s="27"/>
      <c r="B27" s="27"/>
      <c r="C27" s="27"/>
      <c r="D27" s="27"/>
      <c r="E27" s="27"/>
      <c r="F27" s="27"/>
      <c r="G27" s="27"/>
      <c r="H27" s="27"/>
      <c r="I27" s="27"/>
      <c r="J27" s="27"/>
      <c r="K27" s="27"/>
      <c r="L27" s="27" t="s">
        <v>63</v>
      </c>
      <c r="M27" s="27"/>
      <c r="N27" s="27"/>
      <c r="O27" s="27"/>
      <c r="R27" s="43">
        <v>0.1</v>
      </c>
      <c r="S27">
        <v>4000</v>
      </c>
    </row>
    <row r="28" spans="1:19" x14ac:dyDescent="0.45">
      <c r="A28" s="27"/>
      <c r="B28" s="27"/>
      <c r="C28" s="27"/>
      <c r="D28" s="27"/>
      <c r="E28" s="27"/>
      <c r="F28" s="27"/>
      <c r="G28" s="27"/>
      <c r="H28" s="31">
        <f>1-H18</f>
        <v>0.4</v>
      </c>
      <c r="I28" s="27"/>
      <c r="J28" s="27"/>
      <c r="K28" s="27"/>
      <c r="L28" s="27"/>
      <c r="M28" s="27"/>
      <c r="N28" s="27"/>
      <c r="O28" s="38">
        <f>SUM(D26,H31,L29)</f>
        <v>100000</v>
      </c>
      <c r="R28" s="43">
        <v>0.15</v>
      </c>
      <c r="S28">
        <v>6000</v>
      </c>
    </row>
    <row r="29" spans="1:19" x14ac:dyDescent="0.45">
      <c r="A29" s="27"/>
      <c r="B29" s="27"/>
      <c r="C29" s="27"/>
      <c r="D29" s="27"/>
      <c r="E29" s="27"/>
      <c r="F29" s="27"/>
      <c r="G29" s="27"/>
      <c r="H29" s="27" t="s">
        <v>59</v>
      </c>
      <c r="I29" s="27"/>
      <c r="J29" s="27"/>
      <c r="K29" s="27"/>
      <c r="L29" s="29">
        <f>L19</f>
        <v>100000</v>
      </c>
      <c r="M29" s="38">
        <f>O28</f>
        <v>100000</v>
      </c>
      <c r="N29" s="27"/>
      <c r="O29" s="27"/>
      <c r="R29" s="43">
        <v>0.2</v>
      </c>
      <c r="S29">
        <v>8000</v>
      </c>
    </row>
    <row r="30" spans="1:19" x14ac:dyDescent="0.45">
      <c r="A30" s="27"/>
      <c r="B30" s="27"/>
      <c r="C30" s="27"/>
      <c r="D30" s="27"/>
      <c r="E30" s="27"/>
      <c r="F30" s="27"/>
      <c r="G30" s="27"/>
      <c r="H30" s="27"/>
      <c r="I30" s="27"/>
      <c r="J30" s="27">
        <f>IF(I31=M29,1,IF(I31=M34,2))</f>
        <v>1</v>
      </c>
      <c r="K30" s="27"/>
      <c r="L30" s="27"/>
      <c r="M30" s="27"/>
      <c r="N30" s="27"/>
      <c r="O30" s="27"/>
      <c r="R30" s="43">
        <v>0.25</v>
      </c>
      <c r="S30">
        <v>10000</v>
      </c>
    </row>
    <row r="31" spans="1:19" x14ac:dyDescent="0.45">
      <c r="A31" s="27"/>
      <c r="B31" s="27"/>
      <c r="C31" s="27"/>
      <c r="D31" s="27"/>
      <c r="E31" s="27"/>
      <c r="F31" s="27"/>
      <c r="G31" s="27"/>
      <c r="H31" s="39"/>
      <c r="I31" s="28">
        <f>MAX(M29,M34)</f>
        <v>100000</v>
      </c>
      <c r="J31" s="27"/>
      <c r="K31" s="27"/>
      <c r="L31" s="27"/>
      <c r="M31" s="27"/>
      <c r="N31" s="27"/>
      <c r="O31" s="27"/>
      <c r="R31" s="43">
        <v>0.3</v>
      </c>
      <c r="S31">
        <v>12000</v>
      </c>
    </row>
    <row r="32" spans="1:19" x14ac:dyDescent="0.45">
      <c r="A32" s="27"/>
      <c r="B32" s="27"/>
      <c r="C32" s="27"/>
      <c r="D32" s="27"/>
      <c r="E32" s="27"/>
      <c r="F32" s="27"/>
      <c r="G32" s="27"/>
      <c r="H32" s="27"/>
      <c r="I32" s="27"/>
      <c r="J32" s="27"/>
      <c r="K32" s="27"/>
      <c r="L32" s="27" t="s">
        <v>65</v>
      </c>
      <c r="M32" s="27"/>
      <c r="N32" s="27"/>
      <c r="O32" s="27"/>
      <c r="R32" s="43">
        <v>0.35</v>
      </c>
      <c r="S32">
        <v>12000</v>
      </c>
    </row>
    <row r="33" spans="1:19" x14ac:dyDescent="0.45">
      <c r="A33" s="27"/>
      <c r="B33" s="27"/>
      <c r="C33" s="27"/>
      <c r="D33" s="27"/>
      <c r="E33" s="27"/>
      <c r="F33" s="27"/>
      <c r="G33" s="27"/>
      <c r="H33" s="27"/>
      <c r="I33" s="27"/>
      <c r="J33" s="27"/>
      <c r="K33" s="27"/>
      <c r="L33" s="27"/>
      <c r="M33" s="27"/>
      <c r="N33" s="27"/>
      <c r="O33" s="38">
        <f>SUM(D26,H31,L34)</f>
        <v>90000</v>
      </c>
      <c r="R33" s="43">
        <v>0.4</v>
      </c>
      <c r="S33">
        <v>12000</v>
      </c>
    </row>
    <row r="34" spans="1:19" x14ac:dyDescent="0.45">
      <c r="A34" s="27"/>
      <c r="B34" s="27"/>
      <c r="C34" s="27"/>
      <c r="D34" s="27"/>
      <c r="E34" s="27"/>
      <c r="F34" s="27"/>
      <c r="G34" s="27"/>
      <c r="H34" s="27"/>
      <c r="I34" s="27"/>
      <c r="J34" s="27"/>
      <c r="K34" s="27"/>
      <c r="L34" s="36">
        <f>H14</f>
        <v>90000</v>
      </c>
      <c r="M34" s="38">
        <f>O33</f>
        <v>90000</v>
      </c>
      <c r="N34" s="27"/>
      <c r="O34" s="27"/>
    </row>
    <row r="1000" spans="189:204" x14ac:dyDescent="0.45">
      <c r="GH1000" t="s">
        <v>0</v>
      </c>
      <c r="GI1000" t="s">
        <v>1</v>
      </c>
      <c r="GJ1000" t="s">
        <v>2</v>
      </c>
      <c r="GK1000" t="s">
        <v>3</v>
      </c>
      <c r="GL1000" t="s">
        <v>4</v>
      </c>
      <c r="GM1000" t="s">
        <v>5</v>
      </c>
      <c r="GN1000" t="s">
        <v>6</v>
      </c>
      <c r="GO1000" t="s">
        <v>7</v>
      </c>
      <c r="GP1000" t="s">
        <v>8</v>
      </c>
      <c r="GQ1000" t="s">
        <v>9</v>
      </c>
      <c r="GR1000" t="s">
        <v>10</v>
      </c>
      <c r="GS1000" t="s">
        <v>11</v>
      </c>
      <c r="GT1000" t="s">
        <v>12</v>
      </c>
      <c r="GU1000" t="s">
        <v>13</v>
      </c>
      <c r="GV1000" t="s">
        <v>14</v>
      </c>
    </row>
    <row r="1001" spans="189:204" x14ac:dyDescent="0.45">
      <c r="GG1001">
        <v>0</v>
      </c>
      <c r="GH1001">
        <v>0</v>
      </c>
      <c r="GI1001" t="s">
        <v>15</v>
      </c>
      <c r="GJ1001">
        <v>0</v>
      </c>
      <c r="GK1001">
        <v>0</v>
      </c>
      <c r="GL1001">
        <v>0</v>
      </c>
      <c r="GM1001" t="s">
        <v>16</v>
      </c>
      <c r="GN1001">
        <v>3</v>
      </c>
      <c r="GO1001">
        <v>1</v>
      </c>
      <c r="GP1001">
        <v>2</v>
      </c>
      <c r="GQ1001">
        <v>5</v>
      </c>
      <c r="GR1001">
        <v>0</v>
      </c>
      <c r="GS1001">
        <v>0</v>
      </c>
      <c r="GT1001">
        <v>13</v>
      </c>
      <c r="GU1001">
        <v>1</v>
      </c>
      <c r="GV1001" t="b">
        <v>1</v>
      </c>
    </row>
    <row r="1002" spans="189:204" x14ac:dyDescent="0.45">
      <c r="GG1002">
        <v>0</v>
      </c>
      <c r="GH1002">
        <v>1</v>
      </c>
      <c r="GK1002">
        <v>0</v>
      </c>
      <c r="GL1002">
        <v>0</v>
      </c>
      <c r="GM1002" t="s">
        <v>17</v>
      </c>
      <c r="GN1002">
        <v>0</v>
      </c>
      <c r="GO1002">
        <v>0</v>
      </c>
      <c r="GP1002">
        <v>0</v>
      </c>
      <c r="GQ1002">
        <v>0</v>
      </c>
      <c r="GR1002">
        <v>0</v>
      </c>
      <c r="GS1002">
        <v>0</v>
      </c>
      <c r="GT1002">
        <v>2</v>
      </c>
      <c r="GU1002">
        <v>5</v>
      </c>
      <c r="GV1002" t="b">
        <v>1</v>
      </c>
    </row>
    <row r="1003" spans="189:204" x14ac:dyDescent="0.45">
      <c r="GG1003">
        <v>0</v>
      </c>
      <c r="GH1003">
        <v>2</v>
      </c>
      <c r="GK1003">
        <v>0</v>
      </c>
      <c r="GL1003">
        <v>0</v>
      </c>
      <c r="GM1003" t="s">
        <v>21</v>
      </c>
      <c r="GN1003">
        <v>2</v>
      </c>
      <c r="GO1003">
        <v>3</v>
      </c>
      <c r="GP1003">
        <v>4</v>
      </c>
      <c r="GQ1003">
        <v>0</v>
      </c>
      <c r="GR1003">
        <v>0</v>
      </c>
      <c r="GS1003">
        <v>0</v>
      </c>
      <c r="GT1003">
        <v>9</v>
      </c>
      <c r="GU1003">
        <v>5</v>
      </c>
      <c r="GV1003" t="b">
        <v>1</v>
      </c>
    </row>
    <row r="1004" spans="189:204" x14ac:dyDescent="0.45">
      <c r="GG1004">
        <v>0</v>
      </c>
      <c r="GH1004">
        <v>3</v>
      </c>
      <c r="GL1004">
        <v>2</v>
      </c>
      <c r="GM1004" t="s">
        <v>17</v>
      </c>
      <c r="GN1004">
        <v>0</v>
      </c>
      <c r="GO1004">
        <v>0</v>
      </c>
      <c r="GP1004">
        <v>0</v>
      </c>
      <c r="GQ1004">
        <v>0</v>
      </c>
      <c r="GR1004">
        <v>0</v>
      </c>
      <c r="GS1004">
        <v>0</v>
      </c>
      <c r="GT1004">
        <v>7</v>
      </c>
      <c r="GU1004">
        <v>9</v>
      </c>
      <c r="GV1004" t="b">
        <v>1</v>
      </c>
    </row>
    <row r="1005" spans="189:204" x14ac:dyDescent="0.45">
      <c r="GG1005">
        <v>0</v>
      </c>
      <c r="GH1005">
        <v>4</v>
      </c>
      <c r="GL1005">
        <v>2</v>
      </c>
      <c r="GM1005" t="s">
        <v>17</v>
      </c>
      <c r="GN1005">
        <v>0</v>
      </c>
      <c r="GO1005">
        <v>0</v>
      </c>
      <c r="GP1005">
        <v>0</v>
      </c>
      <c r="GQ1005">
        <v>0</v>
      </c>
      <c r="GR1005">
        <v>0</v>
      </c>
      <c r="GS1005">
        <v>0</v>
      </c>
      <c r="GT1005">
        <v>12</v>
      </c>
      <c r="GU1005">
        <v>9</v>
      </c>
      <c r="GV1005" t="b">
        <v>1</v>
      </c>
    </row>
    <row r="1006" spans="189:204" x14ac:dyDescent="0.45">
      <c r="GG1006">
        <v>0</v>
      </c>
      <c r="GH1006">
        <v>5</v>
      </c>
      <c r="GK1006">
        <v>0</v>
      </c>
      <c r="GL1006">
        <v>0</v>
      </c>
      <c r="GM1006" t="s">
        <v>21</v>
      </c>
      <c r="GN1006">
        <v>2</v>
      </c>
      <c r="GO1006">
        <v>6</v>
      </c>
      <c r="GP1006">
        <v>7</v>
      </c>
      <c r="GQ1006">
        <v>0</v>
      </c>
      <c r="GR1006">
        <v>0</v>
      </c>
      <c r="GS1006">
        <v>0</v>
      </c>
      <c r="GT1006">
        <v>24</v>
      </c>
      <c r="GU1006">
        <v>5</v>
      </c>
      <c r="GV1006" t="b">
        <v>1</v>
      </c>
    </row>
    <row r="1007" spans="189:204" x14ac:dyDescent="0.45">
      <c r="GG1007">
        <v>7</v>
      </c>
      <c r="GH1007">
        <v>6</v>
      </c>
      <c r="GL1007">
        <v>5</v>
      </c>
      <c r="GM1007" t="s">
        <v>16</v>
      </c>
      <c r="GN1007">
        <v>2</v>
      </c>
      <c r="GO1007">
        <v>8</v>
      </c>
      <c r="GP1007">
        <v>9</v>
      </c>
      <c r="GQ1007">
        <v>0</v>
      </c>
      <c r="GR1007">
        <v>0</v>
      </c>
      <c r="GS1007">
        <v>0</v>
      </c>
      <c r="GT1007">
        <v>19</v>
      </c>
      <c r="GU1007">
        <v>9</v>
      </c>
      <c r="GV1007" t="b">
        <v>1</v>
      </c>
    </row>
    <row r="1008" spans="189:204" x14ac:dyDescent="0.45">
      <c r="GG1008">
        <v>0</v>
      </c>
      <c r="GH1008">
        <v>7</v>
      </c>
      <c r="GL1008">
        <v>5</v>
      </c>
      <c r="GM1008" t="s">
        <v>16</v>
      </c>
      <c r="GN1008">
        <v>2</v>
      </c>
      <c r="GO1008">
        <v>10</v>
      </c>
      <c r="GP1008">
        <v>11</v>
      </c>
      <c r="GQ1008">
        <v>0</v>
      </c>
      <c r="GR1008">
        <v>0</v>
      </c>
      <c r="GS1008">
        <v>0</v>
      </c>
      <c r="GT1008">
        <v>29</v>
      </c>
      <c r="GU1008">
        <v>9</v>
      </c>
      <c r="GV1008" t="b">
        <v>1</v>
      </c>
    </row>
    <row r="1009" spans="189:204" x14ac:dyDescent="0.45">
      <c r="GG1009">
        <v>10</v>
      </c>
      <c r="GH1009">
        <v>8</v>
      </c>
      <c r="GK1009">
        <v>0</v>
      </c>
      <c r="GL1009">
        <v>6</v>
      </c>
      <c r="GM1009" t="s">
        <v>17</v>
      </c>
      <c r="GN1009">
        <v>0</v>
      </c>
      <c r="GO1009">
        <v>0</v>
      </c>
      <c r="GP1009">
        <v>0</v>
      </c>
      <c r="GQ1009">
        <v>0</v>
      </c>
      <c r="GR1009">
        <v>0</v>
      </c>
      <c r="GS1009">
        <v>0</v>
      </c>
      <c r="GT1009">
        <v>17</v>
      </c>
      <c r="GU1009">
        <v>13</v>
      </c>
      <c r="GV1009" t="b">
        <v>1</v>
      </c>
    </row>
    <row r="1010" spans="189:204" x14ac:dyDescent="0.45">
      <c r="GG1010">
        <v>11</v>
      </c>
      <c r="GH1010">
        <v>9</v>
      </c>
      <c r="GK1010">
        <v>0</v>
      </c>
      <c r="GL1010">
        <v>6</v>
      </c>
      <c r="GM1010" t="s">
        <v>17</v>
      </c>
      <c r="GN1010">
        <v>0</v>
      </c>
      <c r="GO1010">
        <v>0</v>
      </c>
      <c r="GP1010">
        <v>0</v>
      </c>
      <c r="GQ1010">
        <v>0</v>
      </c>
      <c r="GR1010">
        <v>0</v>
      </c>
      <c r="GS1010">
        <v>0</v>
      </c>
      <c r="GT1010">
        <v>22</v>
      </c>
      <c r="GU1010">
        <v>13</v>
      </c>
      <c r="GV1010" t="b">
        <v>1</v>
      </c>
    </row>
    <row r="1011" spans="189:204" x14ac:dyDescent="0.45">
      <c r="GH1011">
        <v>10</v>
      </c>
      <c r="GK1011">
        <v>0</v>
      </c>
      <c r="GL1011">
        <v>7</v>
      </c>
      <c r="GM1011" t="s">
        <v>17</v>
      </c>
      <c r="GN1011">
        <v>0</v>
      </c>
      <c r="GO1011">
        <v>0</v>
      </c>
      <c r="GP1011">
        <v>0</v>
      </c>
      <c r="GQ1011">
        <v>0</v>
      </c>
      <c r="GR1011">
        <v>0</v>
      </c>
      <c r="GS1011">
        <v>0</v>
      </c>
      <c r="GT1011">
        <v>27</v>
      </c>
      <c r="GU1011">
        <v>13</v>
      </c>
      <c r="GV1011" t="b">
        <v>1</v>
      </c>
    </row>
    <row r="1012" spans="189:204" x14ac:dyDescent="0.45">
      <c r="GH1012">
        <v>11</v>
      </c>
      <c r="GK1012">
        <v>0</v>
      </c>
      <c r="GL1012">
        <v>7</v>
      </c>
      <c r="GM1012" t="s">
        <v>17</v>
      </c>
      <c r="GN1012">
        <v>0</v>
      </c>
      <c r="GO1012">
        <v>0</v>
      </c>
      <c r="GP1012">
        <v>0</v>
      </c>
      <c r="GQ1012">
        <v>0</v>
      </c>
      <c r="GR1012">
        <v>0</v>
      </c>
      <c r="GS1012">
        <v>0</v>
      </c>
      <c r="GT1012">
        <v>32</v>
      </c>
      <c r="GU1012">
        <v>13</v>
      </c>
      <c r="GV1012" t="b">
        <v>1</v>
      </c>
    </row>
  </sheetData>
  <pageMargins left="0.7" right="0.7" top="0.75" bottom="0.75" header="0.3" footer="0.3"/>
  <pageSetup orientation="portrait" r:id="rId1"/>
  <headerFooter>
    <oddFooter>&amp;l&amp;bTreePlan Student License, For Education Only&amp;r&amp;bTreePlan.com</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1</vt:lpstr>
      <vt:lpstr>2 </vt:lpstr>
      <vt:lpstr>3</vt:lpstr>
      <vt:lpstr>'3'!Print_Area</vt:lpstr>
      <vt:lpstr>'1'!TreeData</vt:lpstr>
      <vt:lpstr>'2 '!TreeData</vt:lpstr>
      <vt:lpstr>'3'!TreeData</vt:lpstr>
      <vt:lpstr>'1'!TreeDiagBase</vt:lpstr>
      <vt:lpstr>'2 '!TreeDiagBase</vt:lpstr>
      <vt:lpstr>'3'!TreeDiagBase</vt:lpstr>
      <vt:lpstr>'1'!TreeDiagram</vt:lpstr>
      <vt:lpstr>'2 '!TreeDiagram</vt:lpstr>
      <vt:lpstr>'3'!TreeDiagram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2016-09-26T03:04:47Z</dcterms:created>
  <dcterms:modified xsi:type="dcterms:W3CDTF">2021-03-11T03:08:38Z</dcterms:modified>
</cp:coreProperties>
</file>