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alipi\Google Drive\Ongoing Projects\Live Project 2020\Analytics Course design Fall 2020\Customer Analytics Course 2020\Sessions\Week 5\"/>
    </mc:Choice>
  </mc:AlternateContent>
  <xr:revisionPtr revIDLastSave="0" documentId="13_ncr:1_{F581276D-F7B3-4034-B255-C90991210ECF}" xr6:coauthVersionLast="45" xr6:coauthVersionMax="45" xr10:uidLastSave="{00000000-0000-0000-0000-000000000000}"/>
  <bookViews>
    <workbookView xWindow="-90" yWindow="-90" windowWidth="19380" windowHeight="10380" xr2:uid="{00000000-000D-0000-FFFF-FFFF00000000}"/>
  </bookViews>
  <sheets>
    <sheet name="Q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1" l="1"/>
  <c r="F15" i="1" l="1"/>
  <c r="F16" i="1"/>
  <c r="F17" i="1"/>
  <c r="F18" i="1"/>
  <c r="F19" i="1"/>
  <c r="F9" i="1"/>
  <c r="F10" i="1"/>
  <c r="F11" i="1"/>
  <c r="F12" i="1"/>
  <c r="F13" i="1"/>
  <c r="F14" i="1"/>
  <c r="F8" i="1"/>
  <c r="C8" i="1"/>
  <c r="C9" i="1" s="1"/>
  <c r="E9" i="1" s="1"/>
  <c r="J9" i="1" s="1"/>
  <c r="D8" i="1"/>
  <c r="G9" i="1" l="1"/>
  <c r="E8" i="1"/>
  <c r="D9" i="1"/>
  <c r="C10" i="1"/>
  <c r="G8" i="1" l="1"/>
  <c r="J8" i="1"/>
  <c r="C11" i="1"/>
  <c r="D10" i="1"/>
  <c r="E10" i="1"/>
  <c r="G10" i="1" l="1"/>
  <c r="J10" i="1"/>
  <c r="D11" i="1"/>
  <c r="E11" i="1"/>
  <c r="C12" i="1"/>
  <c r="G11" i="1" l="1"/>
  <c r="J11" i="1"/>
  <c r="G21" i="1"/>
  <c r="E12" i="1"/>
  <c r="D12" i="1"/>
  <c r="C13" i="1"/>
  <c r="G12" i="1" l="1"/>
  <c r="J12" i="1"/>
  <c r="E13" i="1"/>
  <c r="C14" i="1"/>
  <c r="C15" i="1" s="1"/>
  <c r="D13" i="1"/>
  <c r="G13" i="1" l="1"/>
  <c r="G27" i="1" s="1"/>
  <c r="J13" i="1"/>
  <c r="G26" i="1" s="1"/>
  <c r="G29" i="1" s="1"/>
  <c r="D15" i="1"/>
  <c r="E15" i="1"/>
  <c r="G15" i="1" s="1"/>
  <c r="C16" i="1"/>
  <c r="D14" i="1"/>
  <c r="E14" i="1"/>
  <c r="G14" i="1" s="1"/>
  <c r="D16" i="1" l="1"/>
  <c r="E16" i="1"/>
  <c r="G16" i="1" s="1"/>
  <c r="C17" i="1"/>
  <c r="E17" i="1" l="1"/>
  <c r="G17" i="1" s="1"/>
  <c r="D17" i="1"/>
  <c r="C18" i="1"/>
  <c r="D18" i="1" l="1"/>
  <c r="E18" i="1"/>
  <c r="G18" i="1" s="1"/>
  <c r="C19" i="1"/>
  <c r="E19" i="1" l="1"/>
  <c r="G19" i="1" s="1"/>
  <c r="G22" i="1" s="1"/>
  <c r="H21" i="1" s="1"/>
  <c r="D19" i="1"/>
</calcChain>
</file>

<file path=xl/sharedStrings.xml><?xml version="1.0" encoding="utf-8"?>
<sst xmlns="http://schemas.openxmlformats.org/spreadsheetml/2006/main" count="23" uniqueCount="23">
  <si>
    <t>Hazard rate (churn)</t>
  </si>
  <si>
    <t>Discount Rate</t>
  </si>
  <si>
    <t>Revenue ($)</t>
  </si>
  <si>
    <t>Year</t>
  </si>
  <si>
    <t>Hazard  Rate</t>
  </si>
  <si>
    <t>Retention Rate</t>
  </si>
  <si>
    <t>Survival Rate</t>
  </si>
  <si>
    <t>Discount Multplier</t>
  </si>
  <si>
    <t>Discounted Expected Profit</t>
  </si>
  <si>
    <t>Cost (Year 1 to 6)</t>
  </si>
  <si>
    <t>Cost (year 7 to 12)</t>
  </si>
  <si>
    <t>After 4th year the survival prob. is 50%</t>
  </si>
  <si>
    <t>LTV after 4 years</t>
  </si>
  <si>
    <t>LTV after 12 years</t>
  </si>
  <si>
    <t>% of LTV, 4 out of 12 years</t>
  </si>
  <si>
    <t>Q1, 8 points</t>
  </si>
  <si>
    <t>life time with $100 Cost</t>
  </si>
  <si>
    <t>infinite</t>
  </si>
  <si>
    <t>Discounted Expected Profit with $100</t>
  </si>
  <si>
    <t>first 6 yrs with $100 cost</t>
  </si>
  <si>
    <t>first 6 yrs with $150 cost</t>
  </si>
  <si>
    <t>5 points</t>
  </si>
  <si>
    <t>5points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</si>
</sst>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0" fillId="3" borderId="0" xfId="0" applyFill="1" applyAlignment="1">
      <alignment horizontal="left"/>
    </xf>
    <xf numFmtId="9" fontId="0" fillId="3" borderId="0" xfId="0" applyNumberFormat="1" applyFill="1" applyAlignment="1">
      <alignment horizontal="center"/>
    </xf>
    <xf numFmtId="6" fontId="0" fillId="3" borderId="0" xfId="0" applyNumberForma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0" fontId="0" fillId="2" borderId="0" xfId="0" applyFill="1" applyAlignment="1">
      <alignment horizontal="center"/>
    </xf>
    <xf numFmtId="9" fontId="0" fillId="2" borderId="0" xfId="1" applyFont="1" applyFill="1" applyAlignment="1">
      <alignment horizontal="center"/>
    </xf>
    <xf numFmtId="6" fontId="0" fillId="2" borderId="0" xfId="0" applyNumberFormat="1" applyFill="1" applyAlignment="1">
      <alignment horizontal="center"/>
    </xf>
    <xf numFmtId="9" fontId="0" fillId="2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9" fontId="0" fillId="4" borderId="0" xfId="0" applyNumberFormat="1" applyFill="1" applyAlignment="1">
      <alignment horizontal="center"/>
    </xf>
    <xf numFmtId="9" fontId="0" fillId="4" borderId="0" xfId="1" applyFont="1" applyFill="1" applyAlignment="1">
      <alignment horizontal="center"/>
    </xf>
    <xf numFmtId="6" fontId="0" fillId="4" borderId="0" xfId="0" applyNumberForma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6" fontId="2" fillId="2" borderId="1" xfId="0" applyNumberFormat="1" applyFont="1" applyFill="1" applyBorder="1" applyAlignment="1">
      <alignment horizontal="center"/>
    </xf>
    <xf numFmtId="6" fontId="4" fillId="3" borderId="0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left" wrapText="1"/>
    </xf>
    <xf numFmtId="0" fontId="4" fillId="3" borderId="0" xfId="0" applyFont="1" applyFill="1" applyBorder="1" applyAlignment="1">
      <alignment horizontal="left" wrapText="1"/>
    </xf>
    <xf numFmtId="6" fontId="2" fillId="2" borderId="0" xfId="0" applyNumberFormat="1" applyFont="1" applyFill="1" applyAlignment="1">
      <alignment horizontal="center"/>
    </xf>
    <xf numFmtId="8" fontId="0" fillId="2" borderId="0" xfId="0" applyNumberFormat="1" applyFill="1"/>
    <xf numFmtId="8" fontId="0" fillId="2" borderId="0" xfId="0" applyNumberForma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6" fontId="2" fillId="6" borderId="0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left" wrapText="1"/>
    </xf>
    <xf numFmtId="6" fontId="4" fillId="2" borderId="0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tabSelected="1" topLeftCell="B10" zoomScale="80" zoomScaleNormal="80" workbookViewId="0">
      <selection activeCell="H28" sqref="H28"/>
    </sheetView>
  </sheetViews>
  <sheetFormatPr defaultRowHeight="14.75" x14ac:dyDescent="0.75"/>
  <cols>
    <col min="1" max="1" width="10.5" style="1" customWidth="1"/>
    <col min="2" max="2" width="19.5" style="1" customWidth="1"/>
    <col min="3" max="3" width="14.04296875" style="1" customWidth="1"/>
    <col min="4" max="4" width="13.26953125" style="1" bestFit="1" customWidth="1"/>
    <col min="5" max="5" width="19.54296875" style="1" bestFit="1" customWidth="1"/>
    <col min="6" max="6" width="14.26953125" style="6" customWidth="1"/>
    <col min="7" max="7" width="39.5" style="1" customWidth="1"/>
    <col min="8" max="8" width="33.6328125" style="6" bestFit="1" customWidth="1"/>
    <col min="9" max="9" width="33.6328125" style="6" customWidth="1"/>
    <col min="10" max="10" width="18.953125" style="1" customWidth="1"/>
    <col min="11" max="16384" width="8.7265625" style="1"/>
  </cols>
  <sheetData>
    <row r="1" spans="2:10" ht="26" x14ac:dyDescent="1.2">
      <c r="B1" s="2" t="s">
        <v>0</v>
      </c>
      <c r="C1" s="3">
        <v>0.2</v>
      </c>
      <c r="E1" s="18" t="s">
        <v>15</v>
      </c>
    </row>
    <row r="2" spans="2:10" x14ac:dyDescent="0.75">
      <c r="B2" s="2" t="s">
        <v>1</v>
      </c>
      <c r="C2" s="3">
        <v>0.3</v>
      </c>
    </row>
    <row r="3" spans="2:10" x14ac:dyDescent="0.75">
      <c r="B3" s="2" t="s">
        <v>2</v>
      </c>
      <c r="C3" s="4">
        <v>300</v>
      </c>
    </row>
    <row r="4" spans="2:10" x14ac:dyDescent="0.75">
      <c r="B4" s="2" t="s">
        <v>9</v>
      </c>
      <c r="C4" s="4">
        <v>150</v>
      </c>
    </row>
    <row r="5" spans="2:10" x14ac:dyDescent="0.75">
      <c r="B5" s="2" t="s">
        <v>10</v>
      </c>
      <c r="C5" s="4">
        <v>100</v>
      </c>
    </row>
    <row r="7" spans="2:10" ht="29.5" x14ac:dyDescent="0.75">
      <c r="B7" s="5" t="s">
        <v>3</v>
      </c>
      <c r="C7" s="5" t="s">
        <v>4</v>
      </c>
      <c r="D7" s="5" t="s">
        <v>5</v>
      </c>
      <c r="E7" s="5" t="s">
        <v>6</v>
      </c>
      <c r="F7" s="5" t="s">
        <v>7</v>
      </c>
      <c r="G7" s="5" t="s">
        <v>8</v>
      </c>
      <c r="J7" s="5" t="s">
        <v>18</v>
      </c>
    </row>
    <row r="8" spans="2:10" x14ac:dyDescent="0.75">
      <c r="B8" s="6">
        <v>1</v>
      </c>
      <c r="C8" s="7">
        <f>C1</f>
        <v>0.2</v>
      </c>
      <c r="D8" s="7">
        <f>1-C8</f>
        <v>0.8</v>
      </c>
      <c r="E8" s="7">
        <f>(1-C8)^(B8-1)</f>
        <v>1</v>
      </c>
      <c r="F8" s="7">
        <f>1/(1+$C$2)^(B8-1)</f>
        <v>1</v>
      </c>
      <c r="G8" s="8">
        <f>E8*($C$3-$C$4)*F8</f>
        <v>150</v>
      </c>
      <c r="J8" s="23">
        <f t="shared" ref="J8:J13" si="0">E8*($C$3-$C$5)*F8</f>
        <v>200</v>
      </c>
    </row>
    <row r="9" spans="2:10" x14ac:dyDescent="0.75">
      <c r="B9" s="6">
        <v>2</v>
      </c>
      <c r="C9" s="9">
        <f>C8</f>
        <v>0.2</v>
      </c>
      <c r="D9" s="7">
        <f t="shared" ref="D9:D19" si="1">1-C9</f>
        <v>0.8</v>
      </c>
      <c r="E9" s="7">
        <f t="shared" ref="E9:E14" si="2">(1-C9)^(B9-1)</f>
        <v>0.8</v>
      </c>
      <c r="F9" s="7">
        <f t="shared" ref="F9:F14" si="3">1/(1+$C$2)^(B9-1)</f>
        <v>0.76923076923076916</v>
      </c>
      <c r="G9" s="8">
        <f t="shared" ref="G9:G13" si="4">E9*($C$3-$C$4)*F9</f>
        <v>92.307692307692292</v>
      </c>
      <c r="J9" s="23">
        <f t="shared" si="0"/>
        <v>123.07692307692307</v>
      </c>
    </row>
    <row r="10" spans="2:10" ht="19.75" x14ac:dyDescent="0.95">
      <c r="B10" s="6">
        <v>3</v>
      </c>
      <c r="C10" s="9">
        <f>C9</f>
        <v>0.2</v>
      </c>
      <c r="D10" s="7">
        <f t="shared" si="1"/>
        <v>0.8</v>
      </c>
      <c r="E10" s="7">
        <f t="shared" si="2"/>
        <v>0.64000000000000012</v>
      </c>
      <c r="F10" s="7">
        <f t="shared" si="3"/>
        <v>0.59171597633136086</v>
      </c>
      <c r="G10" s="8">
        <f t="shared" si="4"/>
        <v>56.80473372781065</v>
      </c>
      <c r="H10" s="24" t="s">
        <v>21</v>
      </c>
      <c r="J10" s="23">
        <f t="shared" si="0"/>
        <v>75.739644970414204</v>
      </c>
    </row>
    <row r="11" spans="2:10" x14ac:dyDescent="0.75">
      <c r="B11" s="10">
        <v>4</v>
      </c>
      <c r="C11" s="11">
        <f t="shared" ref="C11:C14" si="5">C10</f>
        <v>0.2</v>
      </c>
      <c r="D11" s="12">
        <f t="shared" si="1"/>
        <v>0.8</v>
      </c>
      <c r="E11" s="12">
        <f t="shared" si="2"/>
        <v>0.51200000000000012</v>
      </c>
      <c r="F11" s="12">
        <f t="shared" si="3"/>
        <v>0.45516613563950831</v>
      </c>
      <c r="G11" s="13">
        <f t="shared" si="4"/>
        <v>34.956759217114246</v>
      </c>
      <c r="H11" s="14" t="s">
        <v>11</v>
      </c>
      <c r="I11" s="14"/>
      <c r="J11" s="23">
        <f t="shared" si="0"/>
        <v>46.609012289485662</v>
      </c>
    </row>
    <row r="12" spans="2:10" x14ac:dyDescent="0.75">
      <c r="B12" s="6">
        <v>5</v>
      </c>
      <c r="C12" s="9">
        <f t="shared" si="5"/>
        <v>0.2</v>
      </c>
      <c r="D12" s="7">
        <f t="shared" si="1"/>
        <v>0.8</v>
      </c>
      <c r="E12" s="7">
        <f t="shared" si="2"/>
        <v>0.40960000000000019</v>
      </c>
      <c r="F12" s="7">
        <f t="shared" si="3"/>
        <v>0.35012779664577565</v>
      </c>
      <c r="G12" s="8">
        <f t="shared" si="4"/>
        <v>21.511851825916466</v>
      </c>
      <c r="J12" s="23">
        <f t="shared" si="0"/>
        <v>28.682469101221958</v>
      </c>
    </row>
    <row r="13" spans="2:10" x14ac:dyDescent="0.75">
      <c r="B13" s="6">
        <v>6</v>
      </c>
      <c r="C13" s="9">
        <f t="shared" si="5"/>
        <v>0.2</v>
      </c>
      <c r="D13" s="7">
        <f t="shared" si="1"/>
        <v>0.8</v>
      </c>
      <c r="E13" s="7">
        <f t="shared" si="2"/>
        <v>0.32768000000000019</v>
      </c>
      <c r="F13" s="7">
        <f t="shared" si="3"/>
        <v>0.26932907434290432</v>
      </c>
      <c r="G13" s="21">
        <f t="shared" si="4"/>
        <v>13.238062662102442</v>
      </c>
      <c r="H13" s="8"/>
      <c r="I13" s="8"/>
      <c r="J13" s="23">
        <f t="shared" si="0"/>
        <v>17.65075021613659</v>
      </c>
    </row>
    <row r="14" spans="2:10" x14ac:dyDescent="0.75">
      <c r="B14" s="6">
        <v>7</v>
      </c>
      <c r="C14" s="9">
        <f t="shared" si="5"/>
        <v>0.2</v>
      </c>
      <c r="D14" s="7">
        <f t="shared" si="1"/>
        <v>0.8</v>
      </c>
      <c r="E14" s="7">
        <f t="shared" si="2"/>
        <v>0.26214400000000015</v>
      </c>
      <c r="F14" s="7">
        <f t="shared" si="3"/>
        <v>0.20717621103300329</v>
      </c>
      <c r="G14" s="8">
        <f>E14*($C$3-$C$5)*F14</f>
        <v>10.862000133007129</v>
      </c>
      <c r="J14" s="22"/>
    </row>
    <row r="15" spans="2:10" x14ac:dyDescent="0.75">
      <c r="B15" s="6">
        <v>8</v>
      </c>
      <c r="C15" s="9">
        <f t="shared" ref="C15:C19" si="6">C14</f>
        <v>0.2</v>
      </c>
      <c r="D15" s="7">
        <f t="shared" si="1"/>
        <v>0.8</v>
      </c>
      <c r="E15" s="7">
        <f t="shared" ref="E15:E19" si="7">(1-C15)^(B15-1)</f>
        <v>0.20971520000000016</v>
      </c>
      <c r="F15" s="7">
        <f t="shared" ref="F15:F19" si="8">1/(1+$C$2)^(B15-1)</f>
        <v>0.1593663161792333</v>
      </c>
      <c r="G15" s="8">
        <f t="shared" ref="G15:G19" si="9">E15*($C$3-$C$5)*F15</f>
        <v>6.6843077741582348</v>
      </c>
    </row>
    <row r="16" spans="2:10" x14ac:dyDescent="0.75">
      <c r="B16" s="6">
        <v>9</v>
      </c>
      <c r="C16" s="9">
        <f t="shared" si="6"/>
        <v>0.2</v>
      </c>
      <c r="D16" s="7">
        <f t="shared" si="1"/>
        <v>0.8</v>
      </c>
      <c r="E16" s="7">
        <f t="shared" si="7"/>
        <v>0.16777216000000014</v>
      </c>
      <c r="F16" s="7">
        <f t="shared" si="8"/>
        <v>0.12258947398402563</v>
      </c>
      <c r="G16" s="8">
        <f t="shared" si="9"/>
        <v>4.1134201687127607</v>
      </c>
    </row>
    <row r="17" spans="2:9" x14ac:dyDescent="0.75">
      <c r="B17" s="6">
        <v>10</v>
      </c>
      <c r="C17" s="9">
        <f t="shared" si="6"/>
        <v>0.2</v>
      </c>
      <c r="D17" s="7">
        <f t="shared" si="1"/>
        <v>0.8</v>
      </c>
      <c r="E17" s="7">
        <f t="shared" si="7"/>
        <v>0.13421772800000012</v>
      </c>
      <c r="F17" s="7">
        <f t="shared" si="8"/>
        <v>9.4299595372327405E-2</v>
      </c>
      <c r="G17" s="8">
        <f t="shared" si="9"/>
        <v>2.5313354884386219</v>
      </c>
    </row>
    <row r="18" spans="2:9" x14ac:dyDescent="0.75">
      <c r="B18" s="6">
        <v>11</v>
      </c>
      <c r="C18" s="9">
        <f t="shared" si="6"/>
        <v>0.2</v>
      </c>
      <c r="D18" s="7">
        <f t="shared" si="1"/>
        <v>0.8</v>
      </c>
      <c r="E18" s="7">
        <f t="shared" si="7"/>
        <v>0.10737418240000011</v>
      </c>
      <c r="F18" s="7">
        <f t="shared" si="8"/>
        <v>7.2538150286405687E-2</v>
      </c>
      <c r="G18" s="8">
        <f t="shared" si="9"/>
        <v>1.557744915962229</v>
      </c>
    </row>
    <row r="19" spans="2:9" x14ac:dyDescent="0.75">
      <c r="B19" s="6">
        <v>12</v>
      </c>
      <c r="C19" s="9">
        <f t="shared" si="6"/>
        <v>0.2</v>
      </c>
      <c r="D19" s="7">
        <f t="shared" si="1"/>
        <v>0.8</v>
      </c>
      <c r="E19" s="7">
        <f t="shared" si="7"/>
        <v>8.5899345920000092E-2</v>
      </c>
      <c r="F19" s="7">
        <f t="shared" si="8"/>
        <v>5.579857714338899E-2</v>
      </c>
      <c r="G19" s="8">
        <f t="shared" si="9"/>
        <v>0.95861225597675637</v>
      </c>
    </row>
    <row r="20" spans="2:9" ht="15.5" thickBot="1" x14ac:dyDescent="0.9">
      <c r="B20" s="6"/>
      <c r="C20" s="9"/>
      <c r="D20" s="7"/>
      <c r="E20" s="7"/>
      <c r="F20" s="7"/>
      <c r="G20" s="8"/>
      <c r="H20" s="15" t="s">
        <v>14</v>
      </c>
      <c r="I20" s="15"/>
    </row>
    <row r="21" spans="2:9" ht="15.5" thickTop="1" x14ac:dyDescent="0.75">
      <c r="B21" s="6"/>
      <c r="C21" s="6"/>
      <c r="D21" s="6"/>
      <c r="E21" s="19" t="s">
        <v>12</v>
      </c>
      <c r="F21" s="19"/>
      <c r="G21" s="16">
        <f>SUM(G8:G11)</f>
        <v>334.06918525261722</v>
      </c>
      <c r="H21" s="7">
        <f>G21/G22</f>
        <v>0.84461892681639994</v>
      </c>
    </row>
    <row r="22" spans="2:9" ht="19.75" x14ac:dyDescent="0.95">
      <c r="B22" s="6"/>
      <c r="C22" s="6"/>
      <c r="D22" s="6"/>
      <c r="E22" s="20" t="s">
        <v>13</v>
      </c>
      <c r="F22" s="20"/>
      <c r="G22" s="17">
        <f>SUM(G8:G19)</f>
        <v>395.52652047689185</v>
      </c>
      <c r="H22" s="24" t="s">
        <v>22</v>
      </c>
    </row>
    <row r="23" spans="2:9" ht="19.75" x14ac:dyDescent="0.95">
      <c r="B23" s="6"/>
      <c r="C23" s="6"/>
      <c r="D23" s="6"/>
      <c r="E23" s="28"/>
      <c r="F23" s="28"/>
      <c r="G23" s="29"/>
      <c r="H23" s="24"/>
    </row>
    <row r="25" spans="2:9" x14ac:dyDescent="0.75">
      <c r="E25" s="25" t="s">
        <v>16</v>
      </c>
      <c r="F25" s="26"/>
      <c r="G25" s="27">
        <f>200*(1+C2)/(C1+C2)</f>
        <v>520</v>
      </c>
    </row>
    <row r="26" spans="2:9" x14ac:dyDescent="0.75">
      <c r="E26" s="25" t="s">
        <v>19</v>
      </c>
      <c r="F26" s="26"/>
      <c r="G26" s="27">
        <f>SUM(J8:J13)</f>
        <v>491.75879965418147</v>
      </c>
    </row>
    <row r="27" spans="2:9" x14ac:dyDescent="0.75">
      <c r="E27" s="25" t="s">
        <v>20</v>
      </c>
      <c r="F27" s="26"/>
      <c r="G27" s="27">
        <f>SUM(G8:G13)</f>
        <v>368.81909974063609</v>
      </c>
    </row>
    <row r="28" spans="2:9" x14ac:dyDescent="0.75">
      <c r="E28" s="25"/>
      <c r="F28" s="26"/>
      <c r="G28" s="25"/>
    </row>
    <row r="29" spans="2:9" x14ac:dyDescent="0.75">
      <c r="E29" s="25" t="s">
        <v>17</v>
      </c>
      <c r="F29" s="26"/>
      <c r="G29" s="27">
        <f>G25-G26+G27</f>
        <v>397.06030008645462</v>
      </c>
    </row>
  </sheetData>
  <mergeCells count="2">
    <mergeCell ref="E21:F21"/>
    <mergeCell ref="E22:F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pilehvar</dc:creator>
  <cp:lastModifiedBy>alipi</cp:lastModifiedBy>
  <dcterms:created xsi:type="dcterms:W3CDTF">2015-06-05T18:17:20Z</dcterms:created>
  <dcterms:modified xsi:type="dcterms:W3CDTF">2020-10-08T12:17:50Z</dcterms:modified>
</cp:coreProperties>
</file>