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pi\Google Drive\Ongoing Projects\Live Project end of 2020 and 2021\GWU Customer analytics Spring 2021\Spring 2021\Week 3\"/>
    </mc:Choice>
  </mc:AlternateContent>
  <xr:revisionPtr revIDLastSave="0" documentId="13_ncr:1_{F75EDD39-F442-49EA-97AD-8A9F4DC622F4}" xr6:coauthVersionLast="46" xr6:coauthVersionMax="46" xr10:uidLastSave="{00000000-0000-0000-0000-000000000000}"/>
  <bookViews>
    <workbookView xWindow="57480" yWindow="-120" windowWidth="29040" windowHeight="15840" activeTab="4" xr2:uid="{00000000-000D-0000-FFFF-FFFF00000000}"/>
  </bookViews>
  <sheets>
    <sheet name="Simple Calculation" sheetId="1" r:id="rId1"/>
    <sheet name="Overstimating CAC - 12" sheetId="2" r:id="rId2"/>
    <sheet name="Overstimating CAC" sheetId="3" r:id="rId3"/>
    <sheet name="Average Cycle" sheetId="4" r:id="rId4"/>
    <sheet name="Graph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4" l="1"/>
  <c r="D17" i="3" l="1"/>
  <c r="M17" i="4" l="1"/>
  <c r="N4" i="5" s="1"/>
  <c r="L17" i="4"/>
  <c r="M4" i="5" s="1"/>
  <c r="K17" i="4"/>
  <c r="L4" i="5" s="1"/>
  <c r="J17" i="4"/>
  <c r="K4" i="5" s="1"/>
  <c r="I17" i="4"/>
  <c r="J4" i="5" s="1"/>
  <c r="H17" i="4"/>
  <c r="I4" i="5" s="1"/>
  <c r="G17" i="4"/>
  <c r="H4" i="5" s="1"/>
  <c r="F17" i="4"/>
  <c r="G4" i="5" s="1"/>
  <c r="E17" i="4"/>
  <c r="F4" i="5" s="1"/>
  <c r="E4" i="5"/>
  <c r="M15" i="4"/>
  <c r="L15" i="4"/>
  <c r="K15" i="4"/>
  <c r="J15" i="4"/>
  <c r="I15" i="4"/>
  <c r="H15" i="4"/>
  <c r="G15" i="4"/>
  <c r="F15" i="4"/>
  <c r="E15" i="4"/>
  <c r="D15" i="4"/>
  <c r="C15" i="4"/>
  <c r="B15" i="4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M15" i="3"/>
  <c r="L15" i="3"/>
  <c r="K15" i="3"/>
  <c r="M17" i="3" s="1"/>
  <c r="N3" i="5" s="1"/>
  <c r="J15" i="3"/>
  <c r="L17" i="3" s="1"/>
  <c r="M3" i="5" s="1"/>
  <c r="I15" i="3"/>
  <c r="K17" i="3" s="1"/>
  <c r="L3" i="5" s="1"/>
  <c r="H15" i="3"/>
  <c r="J17" i="3" s="1"/>
  <c r="K3" i="5" s="1"/>
  <c r="G15" i="3"/>
  <c r="I17" i="3" s="1"/>
  <c r="J3" i="5" s="1"/>
  <c r="F15" i="3"/>
  <c r="H17" i="3" s="1"/>
  <c r="I3" i="5" s="1"/>
  <c r="E15" i="3"/>
  <c r="G17" i="3" s="1"/>
  <c r="H3" i="5" s="1"/>
  <c r="D15" i="3"/>
  <c r="F17" i="3" s="1"/>
  <c r="G3" i="5" s="1"/>
  <c r="C15" i="3"/>
  <c r="E17" i="3" s="1"/>
  <c r="F3" i="5" s="1"/>
  <c r="B15" i="3"/>
  <c r="E3" i="5" s="1"/>
  <c r="M4" i="3"/>
  <c r="M6" i="3" s="1"/>
  <c r="L4" i="3"/>
  <c r="L6" i="3" s="1"/>
  <c r="K4" i="3"/>
  <c r="K6" i="3" s="1"/>
  <c r="J4" i="3"/>
  <c r="J6" i="3" s="1"/>
  <c r="I4" i="3"/>
  <c r="I6" i="3" s="1"/>
  <c r="H4" i="3"/>
  <c r="H6" i="3" s="1"/>
  <c r="G4" i="3"/>
  <c r="G6" i="3" s="1"/>
  <c r="F4" i="3"/>
  <c r="F6" i="3" s="1"/>
  <c r="E4" i="3"/>
  <c r="E6" i="3" s="1"/>
  <c r="D4" i="3"/>
  <c r="D6" i="3" s="1"/>
  <c r="C4" i="3"/>
  <c r="C6" i="3" s="1"/>
  <c r="B4" i="3"/>
  <c r="B6" i="3" s="1"/>
  <c r="M4" i="2"/>
  <c r="M6" i="2" s="1"/>
  <c r="L4" i="2"/>
  <c r="L6" i="2" s="1"/>
  <c r="K4" i="2"/>
  <c r="K6" i="2" s="1"/>
  <c r="J4" i="2"/>
  <c r="J6" i="2" s="1"/>
  <c r="I4" i="2"/>
  <c r="I6" i="2" s="1"/>
  <c r="H4" i="2"/>
  <c r="H6" i="2" s="1"/>
  <c r="G4" i="2"/>
  <c r="G6" i="2" s="1"/>
  <c r="F4" i="2"/>
  <c r="F6" i="2" s="1"/>
  <c r="E4" i="2"/>
  <c r="E6" i="2" s="1"/>
  <c r="D4" i="2"/>
  <c r="D6" i="2" s="1"/>
  <c r="C4" i="2"/>
  <c r="C6" i="2" s="1"/>
  <c r="B4" i="2"/>
  <c r="B6" i="2" s="1"/>
  <c r="M4" i="1"/>
  <c r="M6" i="1" s="1"/>
  <c r="L4" i="1"/>
  <c r="L6" i="1" s="1"/>
  <c r="K4" i="1"/>
  <c r="K6" i="1" s="1"/>
  <c r="J4" i="1"/>
  <c r="J6" i="1" s="1"/>
  <c r="I4" i="1"/>
  <c r="I6" i="1" s="1"/>
  <c r="H4" i="1"/>
  <c r="H6" i="1" s="1"/>
  <c r="G4" i="1"/>
  <c r="G6" i="1" s="1"/>
  <c r="F4" i="1"/>
  <c r="F6" i="1" s="1"/>
  <c r="E4" i="1"/>
  <c r="E6" i="1" s="1"/>
  <c r="D4" i="1"/>
  <c r="D6" i="1" s="1"/>
  <c r="C4" i="1"/>
  <c r="C6" i="1" s="1"/>
  <c r="B4" i="1"/>
  <c r="B6" i="1" s="1"/>
</calcChain>
</file>

<file path=xl/sharedStrings.xml><?xml version="1.0" encoding="utf-8"?>
<sst xmlns="http://schemas.openxmlformats.org/spreadsheetml/2006/main" count="131" uniqueCount="30">
  <si>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</si>
  <si>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</si>
  <si>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</si>
  <si>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</si>
  <si>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</si>
  <si>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</si>
  <si>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</si>
  <si>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</si>
  <si>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</si>
  <si>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</si>
  <si>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</si>
  <si>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</si>
  <si>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Mktng Expenses</t>
  </si>
  <si>
    <t>Sales Expenses</t>
  </si>
  <si>
    <t>Total Expenses</t>
  </si>
  <si>
    <t>New Customers</t>
  </si>
  <si>
    <t>CAC</t>
  </si>
  <si>
    <t xml:space="preserve">Note:  Spike in marketing costs in month #3.  Under this calculation with a target CAC of $125 we would conclude this month is a failure. </t>
  </si>
  <si>
    <r>
      <rPr>
        <b/>
        <sz val="10"/>
        <rFont val="Arial"/>
        <family val="2"/>
      </rPr>
      <t>Simple CAC Calculation</t>
    </r>
    <r>
      <rPr>
        <sz val="10"/>
        <color rgb="FF000000"/>
        <rFont val="Arial"/>
        <family val="2"/>
      </rPr>
      <t xml:space="preserve">
CAC = (Marketing Exp + Sales Exp)/New Customers</t>
    </r>
  </si>
  <si>
    <r>
      <rPr>
        <b/>
        <sz val="10"/>
        <rFont val="Arial"/>
        <family val="2"/>
      </rPr>
      <t>Simple CAC Calculation</t>
    </r>
    <r>
      <rPr>
        <sz val="10"/>
        <color rgb="FF000000"/>
        <rFont val="Arial"/>
        <family val="2"/>
      </rPr>
      <t xml:space="preserve">
CAC = (Marketing Exp + Sales Exp)/New Customers</t>
    </r>
  </si>
  <si>
    <r>
      <rPr>
        <b/>
        <sz val="10"/>
        <rFont val="Arial"/>
        <family val="2"/>
      </rPr>
      <t>Simple CAC Calculation</t>
    </r>
    <r>
      <rPr>
        <sz val="10"/>
        <color rgb="FF000000"/>
        <rFont val="Arial"/>
        <family val="2"/>
      </rPr>
      <t xml:space="preserve">
CAC = (Marketing Exp + Sales Exp)/New Customers</t>
    </r>
  </si>
  <si>
    <t>n/a</t>
  </si>
  <si>
    <r>
      <t xml:space="preserve">Note:  Spike in marketing costs in month #3.  Under this calculation with a target CAC of $125 we </t>
    </r>
    <r>
      <rPr>
        <b/>
        <sz val="10"/>
        <rFont val="Arial"/>
        <family val="2"/>
      </rPr>
      <t>would conclude it was a success.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</si>
  <si>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rFont val="Arial"/>
        <family val="2"/>
      </rPr>
      <t>N-60 CAC Calculation</t>
    </r>
    <r>
      <rPr>
        <sz val="10"/>
        <color rgb="FF000000"/>
        <rFont val="Arial"/>
        <family val="2"/>
      </rPr>
      <t xml:space="preserve">
CAC = (Marketing+Sales Expenses From 60 days ago)
/New Customers</t>
    </r>
  </si>
  <si>
    <t xml:space="preserve">Note:  You can see how changing the cacluation impacts you CAC. </t>
  </si>
  <si>
    <r>
      <rPr>
        <b/>
        <sz val="10"/>
        <rFont val="Arial"/>
        <family val="2"/>
      </rPr>
      <t>CAC Calculation w/ Average Cycle</t>
    </r>
    <r>
      <rPr>
        <sz val="10"/>
        <color rgb="FF000000"/>
        <rFont val="Arial"/>
        <family val="2"/>
      </rPr>
      <t xml:space="preserve">
CAC = Marketing Expenses n-60 + 1/2 Sales n-30 + 1/2 Sales n
-----------------------------------------------------------------
New Customers n</t>
    </r>
  </si>
  <si>
    <t>Scenario 1</t>
  </si>
  <si>
    <t>Scenario 2</t>
  </si>
  <si>
    <t>Scenario 3</t>
  </si>
  <si>
    <r>
      <rPr>
        <b/>
        <sz val="10"/>
        <rFont val="Arial"/>
        <family val="2"/>
      </rPr>
      <t xml:space="preserve">                               Simple CAC Calculation </t>
    </r>
    <r>
      <rPr>
        <sz val="10"/>
        <color rgb="FF000000"/>
        <rFont val="Arial"/>
        <family val="2"/>
      </rPr>
      <t>CAC = (Marketing Exp + Sales Exp)/New Customers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</si>
</sst>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0"/>
      <color rgb="FF000000"/>
      <name val="Arial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3" fillId="0" borderId="0" xfId="0" applyFont="1" applyAlignment="1"/>
    <xf numFmtId="0" fontId="3" fillId="4" borderId="0" xfId="0" applyFont="1" applyFill="1" applyAlignment="1"/>
    <xf numFmtId="0" fontId="3" fillId="0" borderId="7" xfId="0" applyFont="1" applyBorder="1"/>
    <xf numFmtId="164" fontId="2" fillId="3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3" fillId="4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6" borderId="8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</a:t>
            </a:r>
            <a:r>
              <a:rPr lang="en-US" baseline="0"/>
              <a:t> (different  scenarios)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Graph!$B$2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Graph!$C$2:$N$2</c:f>
              <c:numCache>
                <c:formatCode>"$"#,##0</c:formatCode>
                <c:ptCount val="12"/>
                <c:pt idx="0">
                  <c:v>89.562913907284766</c:v>
                </c:pt>
                <c:pt idx="1">
                  <c:v>95.284536082474233</c:v>
                </c:pt>
                <c:pt idx="2">
                  <c:v>106.63201663201663</c:v>
                </c:pt>
                <c:pt idx="3">
                  <c:v>100.85458167330677</c:v>
                </c:pt>
                <c:pt idx="4">
                  <c:v>106.04322200392927</c:v>
                </c:pt>
                <c:pt idx="5">
                  <c:v>124.25450450450451</c:v>
                </c:pt>
                <c:pt idx="6">
                  <c:v>107.78532110091743</c:v>
                </c:pt>
                <c:pt idx="7">
                  <c:v>98.142614601018678</c:v>
                </c:pt>
                <c:pt idx="8">
                  <c:v>96.784745762711864</c:v>
                </c:pt>
                <c:pt idx="9">
                  <c:v>95.557189542483655</c:v>
                </c:pt>
                <c:pt idx="10">
                  <c:v>88.118840579710138</c:v>
                </c:pt>
                <c:pt idx="11">
                  <c:v>89.207142857142856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8-4696-96A9-7A257E4C0D5A}"/>
            </c:ext>
          </c:extLst>
        </c:ser>
        <c:ser>
          <c:idx val="1"/>
          <c:order val="1"/>
          <c:tx>
            <c:strRef>
              <c:f>Graph!$B$3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Graph!$C$3:$N$3</c:f>
              <c:numCache>
                <c:formatCode>"$"#,##0</c:formatCode>
                <c:ptCount val="12"/>
                <c:pt idx="2">
                  <c:v>84.349272349272354</c:v>
                </c:pt>
                <c:pt idx="3">
                  <c:v>92.057768924302792</c:v>
                </c:pt>
                <c:pt idx="4">
                  <c:v>79.766718506998444</c:v>
                </c:pt>
                <c:pt idx="5">
                  <c:v>114.02927927927928</c:v>
                </c:pt>
                <c:pt idx="6">
                  <c:v>99.038532110091737</c:v>
                </c:pt>
                <c:pt idx="7">
                  <c:v>93.665534804753818</c:v>
                </c:pt>
                <c:pt idx="8">
                  <c:v>99.564406779661013</c:v>
                </c:pt>
                <c:pt idx="9">
                  <c:v>94.454248366013076</c:v>
                </c:pt>
                <c:pt idx="10">
                  <c:v>82.757971014492753</c:v>
                </c:pt>
                <c:pt idx="11">
                  <c:v>83.544285714285721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8-4696-96A9-7A257E4C0D5A}"/>
            </c:ext>
          </c:extLst>
        </c:ser>
        <c:ser>
          <c:idx val="2"/>
          <c:order val="2"/>
          <c:tx>
            <c:strRef>
              <c:f>Graph!$B$4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Graph!$C$4:$N$4</c:f>
              <c:numCache>
                <c:formatCode>"$"#,##0</c:formatCode>
                <c:ptCount val="12"/>
                <c:pt idx="2">
                  <c:v>97.883575883575887</c:v>
                </c:pt>
                <c:pt idx="3">
                  <c:v>100.55876494023904</c:v>
                </c:pt>
                <c:pt idx="4">
                  <c:v>80.377916018662518</c:v>
                </c:pt>
                <c:pt idx="5">
                  <c:v>123.88738738738739</c:v>
                </c:pt>
                <c:pt idx="6">
                  <c:v>110.28256880733944</c:v>
                </c:pt>
                <c:pt idx="7">
                  <c:v>96.297962648556876</c:v>
                </c:pt>
                <c:pt idx="8">
                  <c:v>93.107627118644061</c:v>
                </c:pt>
                <c:pt idx="9">
                  <c:v>95.317810457516345</c:v>
                </c:pt>
                <c:pt idx="10">
                  <c:v>85.402173913043484</c:v>
                </c:pt>
                <c:pt idx="11">
                  <c:v>89.728571428571428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8-4696-96A9-7A257E4C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20208"/>
        <c:axId val="533121520"/>
      </c:lineChart>
      <c:catAx>
        <c:axId val="5331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21520"/>
        <c:crosses val="autoZero"/>
        <c:auto val="1"/>
        <c:lblAlgn val="ctr"/>
        <c:lblOffset val="100"/>
        <c:noMultiLvlLbl val="0"/>
      </c:catAx>
      <c:valAx>
        <c:axId val="53312152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2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201612</xdr:colOff>
      <xdr:row>5</xdr:row>
      <xdr:rowOff>28575</xdr:rowOff>
    </xdr:from>
    <xdr:to>
      <xdr:col>12</xdr:col>
      <xdr:colOff>342900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D5675-7DC5-42DF-9BE1-AD377C55B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ColWidth="14.40625" defaultRowHeight="15.75" customHeight="1" x14ac:dyDescent="0.6"/>
  <cols>
    <col min="1" max="1" width="16.26953125" customWidth="1"/>
    <col min="2" max="9" width="8.6796875" customWidth="1"/>
    <col min="10" max="10" width="14" customWidth="1"/>
    <col min="11" max="13" width="8.6796875" customWidth="1"/>
  </cols>
  <sheetData>
    <row r="1" spans="1:13" ht="15.75" customHeight="1" x14ac:dyDescent="0.6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</row>
    <row r="2" spans="1:13" ht="15.75" customHeight="1" x14ac:dyDescent="0.6">
      <c r="A2" s="1" t="s">
        <v>12</v>
      </c>
      <c r="B2" s="8">
        <v>10450</v>
      </c>
      <c r="C2" s="8">
        <v>11892</v>
      </c>
      <c r="D2" s="8">
        <v>12347</v>
      </c>
      <c r="E2" s="8">
        <v>12395</v>
      </c>
      <c r="F2" s="8">
        <v>13538</v>
      </c>
      <c r="G2" s="8">
        <v>10385</v>
      </c>
      <c r="H2" s="8">
        <v>10395</v>
      </c>
      <c r="I2" s="8">
        <v>13485</v>
      </c>
      <c r="J2" s="8">
        <v>12347</v>
      </c>
      <c r="K2" s="8">
        <v>13538</v>
      </c>
      <c r="L2" s="8">
        <v>12584</v>
      </c>
      <c r="M2" s="8">
        <v>12119</v>
      </c>
    </row>
    <row r="3" spans="1:13" ht="15.75" customHeight="1" x14ac:dyDescent="0.6">
      <c r="A3" s="1" t="s">
        <v>13</v>
      </c>
      <c r="B3" s="8">
        <v>30122</v>
      </c>
      <c r="C3" s="8">
        <v>34321</v>
      </c>
      <c r="D3" s="8">
        <v>38943</v>
      </c>
      <c r="E3" s="8">
        <v>38234</v>
      </c>
      <c r="F3" s="8">
        <v>40438</v>
      </c>
      <c r="G3" s="8">
        <v>44784</v>
      </c>
      <c r="H3" s="8">
        <v>48348</v>
      </c>
      <c r="I3" s="8">
        <v>44321</v>
      </c>
      <c r="J3" s="8">
        <v>44756</v>
      </c>
      <c r="K3" s="8">
        <v>44943</v>
      </c>
      <c r="L3" s="8">
        <v>48218</v>
      </c>
      <c r="M3" s="8">
        <v>50326</v>
      </c>
    </row>
    <row r="4" spans="1:13" ht="15.75" customHeight="1" x14ac:dyDescent="0.6">
      <c r="A4" s="1" t="s">
        <v>14</v>
      </c>
      <c r="B4" s="8">
        <f t="shared" ref="B4:M4" si="0">SUM(B2:B3)</f>
        <v>40572</v>
      </c>
      <c r="C4" s="8">
        <f t="shared" si="0"/>
        <v>46213</v>
      </c>
      <c r="D4" s="8">
        <f t="shared" si="0"/>
        <v>51290</v>
      </c>
      <c r="E4" s="8">
        <f t="shared" si="0"/>
        <v>50629</v>
      </c>
      <c r="F4" s="8">
        <f t="shared" si="0"/>
        <v>53976</v>
      </c>
      <c r="G4" s="8">
        <f t="shared" si="0"/>
        <v>55169</v>
      </c>
      <c r="H4" s="8">
        <f t="shared" si="0"/>
        <v>58743</v>
      </c>
      <c r="I4" s="8">
        <f t="shared" si="0"/>
        <v>57806</v>
      </c>
      <c r="J4" s="8">
        <f t="shared" si="0"/>
        <v>57103</v>
      </c>
      <c r="K4" s="8">
        <f t="shared" si="0"/>
        <v>58481</v>
      </c>
      <c r="L4" s="8">
        <f t="shared" si="0"/>
        <v>60802</v>
      </c>
      <c r="M4" s="8">
        <f t="shared" si="0"/>
        <v>62445</v>
      </c>
    </row>
    <row r="5" spans="1:13" ht="15.75" customHeight="1" x14ac:dyDescent="0.6">
      <c r="A5" s="1" t="s">
        <v>15</v>
      </c>
      <c r="B5" s="9">
        <v>453</v>
      </c>
      <c r="C5" s="9">
        <v>485</v>
      </c>
      <c r="D5" s="9">
        <v>481</v>
      </c>
      <c r="E5" s="9">
        <v>502</v>
      </c>
      <c r="F5" s="9">
        <v>509</v>
      </c>
      <c r="G5" s="9">
        <v>444</v>
      </c>
      <c r="H5" s="9">
        <v>545</v>
      </c>
      <c r="I5" s="9">
        <v>589</v>
      </c>
      <c r="J5" s="9">
        <v>590</v>
      </c>
      <c r="K5" s="9">
        <v>612</v>
      </c>
      <c r="L5" s="9">
        <v>690</v>
      </c>
      <c r="M5" s="9">
        <v>700</v>
      </c>
    </row>
    <row r="6" spans="1:13" ht="15.75" customHeight="1" x14ac:dyDescent="0.6">
      <c r="A6" s="2" t="s">
        <v>16</v>
      </c>
      <c r="B6" s="6">
        <f t="shared" ref="B6:M6" si="1">B4/B5</f>
        <v>89.562913907284766</v>
      </c>
      <c r="C6" s="6">
        <f t="shared" si="1"/>
        <v>95.284536082474233</v>
      </c>
      <c r="D6" s="6">
        <f t="shared" si="1"/>
        <v>106.63201663201663</v>
      </c>
      <c r="E6" s="6">
        <f t="shared" si="1"/>
        <v>100.85458167330677</v>
      </c>
      <c r="F6" s="6">
        <f t="shared" si="1"/>
        <v>106.04322200392927</v>
      </c>
      <c r="G6" s="6">
        <f t="shared" si="1"/>
        <v>124.25450450450451</v>
      </c>
      <c r="H6" s="6">
        <f t="shared" si="1"/>
        <v>107.78532110091743</v>
      </c>
      <c r="I6" s="6">
        <f t="shared" si="1"/>
        <v>98.142614601018678</v>
      </c>
      <c r="J6" s="6">
        <f t="shared" si="1"/>
        <v>96.784745762711864</v>
      </c>
      <c r="K6" s="6">
        <f t="shared" si="1"/>
        <v>95.557189542483655</v>
      </c>
      <c r="L6" s="6">
        <f t="shared" si="1"/>
        <v>88.118840579710138</v>
      </c>
      <c r="M6" s="6">
        <f t="shared" si="1"/>
        <v>89.207142857142856</v>
      </c>
    </row>
    <row r="7" spans="1:13" ht="15.75" customHeight="1" x14ac:dyDescent="0.6">
      <c r="A7" s="3"/>
    </row>
    <row r="8" spans="1:13" ht="15.75" customHeight="1" x14ac:dyDescent="0.6">
      <c r="A8" s="3"/>
      <c r="E8" s="27" t="s">
        <v>29</v>
      </c>
      <c r="F8" s="28"/>
      <c r="G8" s="28"/>
      <c r="H8" s="28"/>
      <c r="I8" s="28"/>
      <c r="J8" s="28"/>
      <c r="K8" s="28"/>
      <c r="L8" s="28"/>
      <c r="M8" s="28"/>
    </row>
    <row r="9" spans="1:13" ht="15.75" customHeight="1" x14ac:dyDescent="0.6">
      <c r="A9" s="3"/>
      <c r="E9" s="29"/>
      <c r="F9" s="28"/>
      <c r="G9" s="28"/>
      <c r="H9" s="28"/>
      <c r="I9" s="28"/>
      <c r="J9" s="28"/>
      <c r="K9" s="28"/>
      <c r="L9" s="28"/>
      <c r="M9" s="28"/>
    </row>
    <row r="10" spans="1:13" ht="15.75" customHeight="1" x14ac:dyDescent="0.6">
      <c r="A10" s="3"/>
    </row>
  </sheetData>
  <mergeCells count="1">
    <mergeCell ref="E8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" sqref="G6"/>
    </sheetView>
  </sheetViews>
  <sheetFormatPr defaultColWidth="14.40625" defaultRowHeight="15.75" customHeight="1" x14ac:dyDescent="0.6"/>
  <cols>
    <col min="1" max="1" width="16.26953125" customWidth="1"/>
    <col min="2" max="12" width="8.6796875" customWidth="1"/>
    <col min="13" max="13" width="14.5" customWidth="1"/>
  </cols>
  <sheetData>
    <row r="1" spans="1:13" ht="13" x14ac:dyDescent="0.6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</row>
    <row r="2" spans="1:13" ht="13" x14ac:dyDescent="0.6">
      <c r="A2" s="1" t="s">
        <v>12</v>
      </c>
      <c r="B2" s="8">
        <v>10450</v>
      </c>
      <c r="C2" s="8">
        <v>11892</v>
      </c>
      <c r="D2" s="8">
        <v>12347</v>
      </c>
      <c r="E2" s="8">
        <v>12395</v>
      </c>
      <c r="F2" s="8">
        <v>13538</v>
      </c>
      <c r="G2" s="8">
        <v>10385</v>
      </c>
      <c r="H2" s="8">
        <v>10395</v>
      </c>
      <c r="I2" s="8">
        <v>13485</v>
      </c>
      <c r="J2" s="8">
        <v>12347</v>
      </c>
      <c r="K2" s="8">
        <v>13538</v>
      </c>
      <c r="L2" s="8">
        <v>12584</v>
      </c>
      <c r="M2" s="8">
        <v>12119</v>
      </c>
    </row>
    <row r="3" spans="1:13" ht="13" x14ac:dyDescent="0.6">
      <c r="A3" s="1" t="s">
        <v>13</v>
      </c>
      <c r="B3" s="8">
        <v>30122</v>
      </c>
      <c r="C3" s="8">
        <v>34321</v>
      </c>
      <c r="D3" s="8">
        <v>38943</v>
      </c>
      <c r="E3" s="8">
        <v>38234</v>
      </c>
      <c r="F3" s="8">
        <v>40438</v>
      </c>
      <c r="G3" s="8">
        <v>44784</v>
      </c>
      <c r="H3" s="8">
        <v>48348</v>
      </c>
      <c r="I3" s="8">
        <v>44321</v>
      </c>
      <c r="J3" s="8">
        <v>44756</v>
      </c>
      <c r="K3" s="8">
        <v>44943</v>
      </c>
      <c r="L3" s="8">
        <v>48218</v>
      </c>
      <c r="M3" s="8">
        <v>50326</v>
      </c>
    </row>
    <row r="4" spans="1:13" ht="13" x14ac:dyDescent="0.6">
      <c r="A4" s="1" t="s">
        <v>14</v>
      </c>
      <c r="B4" s="8">
        <f t="shared" ref="B4:M4" si="0">SUM(B2:B3)</f>
        <v>40572</v>
      </c>
      <c r="C4" s="8">
        <f t="shared" si="0"/>
        <v>46213</v>
      </c>
      <c r="D4" s="8">
        <f t="shared" si="0"/>
        <v>51290</v>
      </c>
      <c r="E4" s="8">
        <f t="shared" si="0"/>
        <v>50629</v>
      </c>
      <c r="F4" s="8">
        <f t="shared" si="0"/>
        <v>53976</v>
      </c>
      <c r="G4" s="8">
        <f t="shared" si="0"/>
        <v>55169</v>
      </c>
      <c r="H4" s="8">
        <f t="shared" si="0"/>
        <v>58743</v>
      </c>
      <c r="I4" s="8">
        <f t="shared" si="0"/>
        <v>57806</v>
      </c>
      <c r="J4" s="8">
        <f t="shared" si="0"/>
        <v>57103</v>
      </c>
      <c r="K4" s="8">
        <f t="shared" si="0"/>
        <v>58481</v>
      </c>
      <c r="L4" s="8">
        <f t="shared" si="0"/>
        <v>60802</v>
      </c>
      <c r="M4" s="8">
        <f t="shared" si="0"/>
        <v>62445</v>
      </c>
    </row>
    <row r="5" spans="1:13" ht="13" x14ac:dyDescent="0.6">
      <c r="A5" s="1" t="s">
        <v>15</v>
      </c>
      <c r="B5" s="9">
        <v>453</v>
      </c>
      <c r="C5" s="9">
        <v>485</v>
      </c>
      <c r="D5" s="9">
        <v>481</v>
      </c>
      <c r="E5" s="9">
        <v>502</v>
      </c>
      <c r="F5" s="9">
        <v>509</v>
      </c>
      <c r="G5" s="9">
        <v>444</v>
      </c>
      <c r="H5" s="9">
        <v>545</v>
      </c>
      <c r="I5" s="9">
        <v>589</v>
      </c>
      <c r="J5" s="9">
        <v>590</v>
      </c>
      <c r="K5" s="9">
        <v>612</v>
      </c>
      <c r="L5" s="9">
        <v>690</v>
      </c>
      <c r="M5" s="9">
        <v>700</v>
      </c>
    </row>
    <row r="6" spans="1:13" ht="13" x14ac:dyDescent="0.6">
      <c r="A6" s="2" t="s">
        <v>16</v>
      </c>
      <c r="B6" s="6">
        <f t="shared" ref="B6:M6" si="1">B4/B5</f>
        <v>89.562913907284766</v>
      </c>
      <c r="C6" s="6">
        <f t="shared" si="1"/>
        <v>95.284536082474233</v>
      </c>
      <c r="D6" s="15">
        <f t="shared" si="1"/>
        <v>106.63201663201663</v>
      </c>
      <c r="E6" s="6">
        <f t="shared" si="1"/>
        <v>100.85458167330677</v>
      </c>
      <c r="F6" s="6">
        <f t="shared" si="1"/>
        <v>106.04322200392927</v>
      </c>
      <c r="G6" s="6">
        <f t="shared" si="1"/>
        <v>124.25450450450451</v>
      </c>
      <c r="H6" s="6">
        <f t="shared" si="1"/>
        <v>107.78532110091743</v>
      </c>
      <c r="I6" s="6">
        <f t="shared" si="1"/>
        <v>98.142614601018678</v>
      </c>
      <c r="J6" s="6">
        <f t="shared" si="1"/>
        <v>96.784745762711864</v>
      </c>
      <c r="K6" s="6">
        <f t="shared" si="1"/>
        <v>95.557189542483655</v>
      </c>
      <c r="L6" s="6">
        <f t="shared" si="1"/>
        <v>88.118840579710138</v>
      </c>
      <c r="M6" s="6">
        <f t="shared" si="1"/>
        <v>89.207142857142856</v>
      </c>
    </row>
    <row r="7" spans="1:13" ht="13" x14ac:dyDescent="0.6">
      <c r="A7" s="3"/>
    </row>
    <row r="8" spans="1:13" ht="13" x14ac:dyDescent="0.6">
      <c r="A8" s="3"/>
      <c r="B8" s="36" t="s">
        <v>17</v>
      </c>
      <c r="C8" s="37"/>
      <c r="D8" s="37"/>
      <c r="E8" s="37"/>
      <c r="F8" s="38"/>
      <c r="H8" s="30" t="s">
        <v>18</v>
      </c>
      <c r="I8" s="31"/>
      <c r="J8" s="31"/>
      <c r="K8" s="31"/>
      <c r="L8" s="31"/>
      <c r="M8" s="32"/>
    </row>
    <row r="9" spans="1:13" ht="22.5" customHeight="1" x14ac:dyDescent="0.6">
      <c r="A9" s="3"/>
      <c r="B9" s="39"/>
      <c r="C9" s="40"/>
      <c r="D9" s="40"/>
      <c r="E9" s="40"/>
      <c r="F9" s="41"/>
      <c r="H9" s="33"/>
      <c r="I9" s="34"/>
      <c r="J9" s="34"/>
      <c r="K9" s="34"/>
      <c r="L9" s="34"/>
      <c r="M9" s="35"/>
    </row>
    <row r="10" spans="1:13" ht="13" x14ac:dyDescent="0.6">
      <c r="A10" s="3"/>
    </row>
  </sheetData>
  <mergeCells count="2">
    <mergeCell ref="H8:M9"/>
    <mergeCell ref="B8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ColWidth="14.40625" defaultRowHeight="15.75" customHeight="1" x14ac:dyDescent="0.6"/>
  <cols>
    <col min="1" max="1" width="16.26953125" customWidth="1"/>
    <col min="2" max="13" width="8.6796875" customWidth="1"/>
  </cols>
  <sheetData>
    <row r="1" spans="1:13" ht="13" x14ac:dyDescent="0.6"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ht="13" x14ac:dyDescent="0.6">
      <c r="A2" s="1" t="s">
        <v>12</v>
      </c>
      <c r="B2" s="17">
        <v>10450</v>
      </c>
      <c r="C2" s="17">
        <v>11892</v>
      </c>
      <c r="D2" s="17">
        <v>12347</v>
      </c>
      <c r="E2" s="17">
        <v>12395</v>
      </c>
      <c r="F2" s="17">
        <v>13538</v>
      </c>
      <c r="G2" s="17">
        <v>10385</v>
      </c>
      <c r="H2" s="17">
        <v>10395</v>
      </c>
      <c r="I2" s="17">
        <v>13485</v>
      </c>
      <c r="J2" s="17">
        <v>12347</v>
      </c>
      <c r="K2" s="17">
        <v>13538</v>
      </c>
      <c r="L2" s="17">
        <v>12584</v>
      </c>
      <c r="M2" s="17">
        <v>12119</v>
      </c>
    </row>
    <row r="3" spans="1:13" ht="13" x14ac:dyDescent="0.6">
      <c r="A3" s="1" t="s">
        <v>13</v>
      </c>
      <c r="B3" s="17">
        <v>30122</v>
      </c>
      <c r="C3" s="17">
        <v>34321</v>
      </c>
      <c r="D3" s="17">
        <v>38943</v>
      </c>
      <c r="E3" s="17">
        <v>38234</v>
      </c>
      <c r="F3" s="17">
        <v>40438</v>
      </c>
      <c r="G3" s="17">
        <v>44784</v>
      </c>
      <c r="H3" s="17">
        <v>48348</v>
      </c>
      <c r="I3" s="17">
        <v>44321</v>
      </c>
      <c r="J3" s="17">
        <v>44756</v>
      </c>
      <c r="K3" s="17">
        <v>44943</v>
      </c>
      <c r="L3" s="17">
        <v>48218</v>
      </c>
      <c r="M3" s="17">
        <v>50326</v>
      </c>
    </row>
    <row r="4" spans="1:13" ht="13" x14ac:dyDescent="0.6">
      <c r="A4" s="1" t="s">
        <v>14</v>
      </c>
      <c r="B4" s="17">
        <f t="shared" ref="B4:M4" si="0">SUM(B2:B3)</f>
        <v>40572</v>
      </c>
      <c r="C4" s="17">
        <f t="shared" si="0"/>
        <v>46213</v>
      </c>
      <c r="D4" s="17">
        <f t="shared" si="0"/>
        <v>51290</v>
      </c>
      <c r="E4" s="17">
        <f t="shared" si="0"/>
        <v>50629</v>
      </c>
      <c r="F4" s="17">
        <f t="shared" si="0"/>
        <v>53976</v>
      </c>
      <c r="G4" s="17">
        <f t="shared" si="0"/>
        <v>55169</v>
      </c>
      <c r="H4" s="17">
        <f t="shared" si="0"/>
        <v>58743</v>
      </c>
      <c r="I4" s="17">
        <f t="shared" si="0"/>
        <v>57806</v>
      </c>
      <c r="J4" s="17">
        <f t="shared" si="0"/>
        <v>57103</v>
      </c>
      <c r="K4" s="17">
        <f t="shared" si="0"/>
        <v>58481</v>
      </c>
      <c r="L4" s="17">
        <f t="shared" si="0"/>
        <v>60802</v>
      </c>
      <c r="M4" s="17">
        <f t="shared" si="0"/>
        <v>62445</v>
      </c>
    </row>
    <row r="5" spans="1:13" ht="13" x14ac:dyDescent="0.6">
      <c r="A5" s="1" t="s">
        <v>15</v>
      </c>
      <c r="B5" s="18">
        <v>453</v>
      </c>
      <c r="C5" s="18">
        <v>485</v>
      </c>
      <c r="D5" s="18">
        <v>481</v>
      </c>
      <c r="E5" s="18">
        <v>502</v>
      </c>
      <c r="F5" s="18">
        <v>509</v>
      </c>
      <c r="G5" s="18">
        <v>444</v>
      </c>
      <c r="H5" s="18">
        <v>545</v>
      </c>
      <c r="I5" s="18">
        <v>589</v>
      </c>
      <c r="J5" s="18">
        <v>590</v>
      </c>
      <c r="K5" s="18">
        <v>612</v>
      </c>
      <c r="L5" s="18">
        <v>690</v>
      </c>
      <c r="M5" s="18">
        <v>700</v>
      </c>
    </row>
    <row r="6" spans="1:13" ht="13" x14ac:dyDescent="0.6">
      <c r="A6" s="2" t="s">
        <v>16</v>
      </c>
      <c r="B6" s="19">
        <f t="shared" ref="B6:M6" si="1">B4/B5</f>
        <v>89.562913907284766</v>
      </c>
      <c r="C6" s="19">
        <f t="shared" si="1"/>
        <v>95.284536082474233</v>
      </c>
      <c r="D6" s="20">
        <f t="shared" si="1"/>
        <v>106.63201663201663</v>
      </c>
      <c r="E6" s="19">
        <f t="shared" si="1"/>
        <v>100.85458167330677</v>
      </c>
      <c r="F6" s="19">
        <f t="shared" si="1"/>
        <v>106.04322200392927</v>
      </c>
      <c r="G6" s="19">
        <f t="shared" si="1"/>
        <v>124.25450450450451</v>
      </c>
      <c r="H6" s="19">
        <f t="shared" si="1"/>
        <v>107.78532110091743</v>
      </c>
      <c r="I6" s="19">
        <f t="shared" si="1"/>
        <v>98.142614601018678</v>
      </c>
      <c r="J6" s="19">
        <f t="shared" si="1"/>
        <v>96.784745762711864</v>
      </c>
      <c r="K6" s="19">
        <f t="shared" si="1"/>
        <v>95.557189542483655</v>
      </c>
      <c r="L6" s="19">
        <f t="shared" si="1"/>
        <v>88.118840579710138</v>
      </c>
      <c r="M6" s="19">
        <f t="shared" si="1"/>
        <v>89.207142857142856</v>
      </c>
    </row>
    <row r="7" spans="1:13" ht="13" x14ac:dyDescent="0.6">
      <c r="A7" s="3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3" ht="13" x14ac:dyDescent="0.6">
      <c r="A8" s="3"/>
      <c r="B8" s="47" t="s">
        <v>17</v>
      </c>
      <c r="C8" s="48"/>
      <c r="D8" s="48"/>
      <c r="E8" s="48"/>
      <c r="F8" s="49"/>
      <c r="G8" s="21"/>
      <c r="H8" s="30" t="s">
        <v>19</v>
      </c>
      <c r="I8" s="42"/>
      <c r="J8" s="42"/>
      <c r="K8" s="42"/>
      <c r="L8" s="42"/>
      <c r="M8" s="43"/>
    </row>
    <row r="9" spans="1:13" ht="22.5" customHeight="1" x14ac:dyDescent="0.6">
      <c r="A9" s="3"/>
      <c r="B9" s="50"/>
      <c r="C9" s="51"/>
      <c r="D9" s="51"/>
      <c r="E9" s="51"/>
      <c r="F9" s="52"/>
      <c r="G9" s="21"/>
      <c r="H9" s="44"/>
      <c r="I9" s="45"/>
      <c r="J9" s="45"/>
      <c r="K9" s="45"/>
      <c r="L9" s="45"/>
      <c r="M9" s="46"/>
    </row>
    <row r="10" spans="1:13" ht="13" x14ac:dyDescent="0.6">
      <c r="A10" s="3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ht="13" x14ac:dyDescent="0.6">
      <c r="A11" s="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ht="13" x14ac:dyDescent="0.6">
      <c r="A12" s="5"/>
      <c r="B12" s="23" t="s">
        <v>0</v>
      </c>
      <c r="C12" s="23" t="s">
        <v>1</v>
      </c>
      <c r="D12" s="23" t="s">
        <v>2</v>
      </c>
      <c r="E12" s="23" t="s">
        <v>3</v>
      </c>
      <c r="F12" s="23" t="s">
        <v>4</v>
      </c>
      <c r="G12" s="23" t="s">
        <v>5</v>
      </c>
      <c r="H12" s="23" t="s">
        <v>6</v>
      </c>
      <c r="I12" s="23" t="s">
        <v>7</v>
      </c>
      <c r="J12" s="23" t="s">
        <v>8</v>
      </c>
      <c r="K12" s="23" t="s">
        <v>9</v>
      </c>
      <c r="L12" s="23" t="s">
        <v>10</v>
      </c>
      <c r="M12" s="23" t="s">
        <v>11</v>
      </c>
    </row>
    <row r="13" spans="1:13" ht="13" x14ac:dyDescent="0.6">
      <c r="A13" s="1" t="s">
        <v>12</v>
      </c>
      <c r="B13" s="17">
        <v>10450</v>
      </c>
      <c r="C13" s="17">
        <v>11892</v>
      </c>
      <c r="D13" s="17">
        <v>12347</v>
      </c>
      <c r="E13" s="17">
        <v>12395</v>
      </c>
      <c r="F13" s="17">
        <v>13538</v>
      </c>
      <c r="G13" s="17">
        <v>10385</v>
      </c>
      <c r="H13" s="17">
        <v>10395</v>
      </c>
      <c r="I13" s="17">
        <v>13485</v>
      </c>
      <c r="J13" s="17">
        <v>12347</v>
      </c>
      <c r="K13" s="17">
        <v>13538</v>
      </c>
      <c r="L13" s="17">
        <v>12584</v>
      </c>
      <c r="M13" s="17">
        <v>12119</v>
      </c>
    </row>
    <row r="14" spans="1:13" ht="13" x14ac:dyDescent="0.6">
      <c r="A14" s="1" t="s">
        <v>13</v>
      </c>
      <c r="B14" s="17">
        <v>30122</v>
      </c>
      <c r="C14" s="17">
        <v>34321</v>
      </c>
      <c r="D14" s="17">
        <v>38943</v>
      </c>
      <c r="E14" s="17">
        <v>38234</v>
      </c>
      <c r="F14" s="17">
        <v>40438</v>
      </c>
      <c r="G14" s="17">
        <v>44784</v>
      </c>
      <c r="H14" s="17">
        <v>48348</v>
      </c>
      <c r="I14" s="17">
        <v>44321</v>
      </c>
      <c r="J14" s="17">
        <v>44756</v>
      </c>
      <c r="K14" s="17">
        <v>44943</v>
      </c>
      <c r="L14" s="17">
        <v>48218</v>
      </c>
      <c r="M14" s="17">
        <v>50326</v>
      </c>
    </row>
    <row r="15" spans="1:13" ht="13" x14ac:dyDescent="0.6">
      <c r="A15" s="1" t="s">
        <v>14</v>
      </c>
      <c r="B15" s="17">
        <f t="shared" ref="B15:M15" si="2">SUM(B13:B14)</f>
        <v>40572</v>
      </c>
      <c r="C15" s="17">
        <f t="shared" si="2"/>
        <v>46213</v>
      </c>
      <c r="D15" s="17">
        <f t="shared" si="2"/>
        <v>51290</v>
      </c>
      <c r="E15" s="17">
        <f t="shared" si="2"/>
        <v>50629</v>
      </c>
      <c r="F15" s="17">
        <f t="shared" si="2"/>
        <v>53976</v>
      </c>
      <c r="G15" s="17">
        <f t="shared" si="2"/>
        <v>55169</v>
      </c>
      <c r="H15" s="17">
        <f t="shared" si="2"/>
        <v>58743</v>
      </c>
      <c r="I15" s="17">
        <f t="shared" si="2"/>
        <v>57806</v>
      </c>
      <c r="J15" s="17">
        <f t="shared" si="2"/>
        <v>57103</v>
      </c>
      <c r="K15" s="17">
        <f t="shared" si="2"/>
        <v>58481</v>
      </c>
      <c r="L15" s="17">
        <f t="shared" si="2"/>
        <v>60802</v>
      </c>
      <c r="M15" s="17">
        <f t="shared" si="2"/>
        <v>62445</v>
      </c>
    </row>
    <row r="16" spans="1:13" ht="13" x14ac:dyDescent="0.6">
      <c r="A16" s="1" t="s">
        <v>15</v>
      </c>
      <c r="B16" s="18">
        <v>453</v>
      </c>
      <c r="C16" s="18">
        <v>485</v>
      </c>
      <c r="D16" s="18">
        <v>481</v>
      </c>
      <c r="E16" s="18">
        <v>502</v>
      </c>
      <c r="F16" s="18">
        <v>643</v>
      </c>
      <c r="G16" s="18">
        <v>444</v>
      </c>
      <c r="H16" s="18">
        <v>545</v>
      </c>
      <c r="I16" s="18">
        <v>589</v>
      </c>
      <c r="J16" s="18">
        <v>590</v>
      </c>
      <c r="K16" s="18">
        <v>612</v>
      </c>
      <c r="L16" s="18">
        <v>690</v>
      </c>
      <c r="M16" s="18">
        <v>700</v>
      </c>
    </row>
    <row r="17" spans="1:13" ht="13" x14ac:dyDescent="0.6">
      <c r="A17" s="2" t="s">
        <v>16</v>
      </c>
      <c r="B17" s="24" t="s">
        <v>21</v>
      </c>
      <c r="C17" s="24" t="s">
        <v>21</v>
      </c>
      <c r="D17" s="19">
        <f>B15/D16</f>
        <v>84.349272349272354</v>
      </c>
      <c r="E17" s="19">
        <f t="shared" ref="E17:M17" si="3">C15/E16</f>
        <v>92.057768924302792</v>
      </c>
      <c r="F17" s="25">
        <f t="shared" si="3"/>
        <v>79.766718506998444</v>
      </c>
      <c r="G17" s="19">
        <f t="shared" si="3"/>
        <v>114.02927927927928</v>
      </c>
      <c r="H17" s="19">
        <f t="shared" si="3"/>
        <v>99.038532110091737</v>
      </c>
      <c r="I17" s="19">
        <f t="shared" si="3"/>
        <v>93.665534804753818</v>
      </c>
      <c r="J17" s="19">
        <f t="shared" si="3"/>
        <v>99.564406779661013</v>
      </c>
      <c r="K17" s="19">
        <f t="shared" si="3"/>
        <v>94.454248366013076</v>
      </c>
      <c r="L17" s="19">
        <f t="shared" si="3"/>
        <v>82.757971014492753</v>
      </c>
      <c r="M17" s="19">
        <f t="shared" si="3"/>
        <v>83.544285714285721</v>
      </c>
    </row>
    <row r="18" spans="1:13" ht="13" x14ac:dyDescent="0.6">
      <c r="A18" s="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13" ht="13" x14ac:dyDescent="0.6">
      <c r="A19" s="3"/>
      <c r="B19" s="53" t="s">
        <v>22</v>
      </c>
      <c r="C19" s="48"/>
      <c r="D19" s="48"/>
      <c r="E19" s="48"/>
      <c r="F19" s="49"/>
      <c r="G19" s="21"/>
      <c r="H19" s="47" t="s">
        <v>23</v>
      </c>
      <c r="I19" s="42"/>
      <c r="J19" s="42"/>
      <c r="K19" s="42"/>
      <c r="L19" s="42"/>
      <c r="M19" s="43"/>
    </row>
    <row r="20" spans="1:13" ht="22.5" customHeight="1" x14ac:dyDescent="0.6">
      <c r="A20" s="3"/>
      <c r="B20" s="50"/>
      <c r="C20" s="51"/>
      <c r="D20" s="51"/>
      <c r="E20" s="51"/>
      <c r="F20" s="52"/>
      <c r="G20" s="21"/>
      <c r="H20" s="44"/>
      <c r="I20" s="45"/>
      <c r="J20" s="45"/>
      <c r="K20" s="45"/>
      <c r="L20" s="45"/>
      <c r="M20" s="46"/>
    </row>
    <row r="21" spans="1:13" ht="13" x14ac:dyDescent="0.6">
      <c r="A21" s="3"/>
    </row>
  </sheetData>
  <mergeCells count="4">
    <mergeCell ref="H8:M9"/>
    <mergeCell ref="H19:M20"/>
    <mergeCell ref="B8:F9"/>
    <mergeCell ref="B19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6" sqref="G26"/>
    </sheetView>
  </sheetViews>
  <sheetFormatPr defaultColWidth="14.40625" defaultRowHeight="15.75" customHeight="1" x14ac:dyDescent="0.6"/>
  <cols>
    <col min="1" max="1" width="16.26953125" customWidth="1"/>
    <col min="2" max="13" width="8.6796875" customWidth="1"/>
  </cols>
  <sheetData>
    <row r="1" spans="1:13" ht="13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3" x14ac:dyDescent="0.6">
      <c r="A2" s="1" t="s">
        <v>12</v>
      </c>
      <c r="B2" s="8">
        <v>10450</v>
      </c>
      <c r="C2" s="8">
        <v>11892</v>
      </c>
      <c r="D2" s="8">
        <v>12347</v>
      </c>
      <c r="E2" s="8">
        <v>12395</v>
      </c>
      <c r="F2" s="8">
        <v>13538</v>
      </c>
      <c r="G2" s="8">
        <v>10385</v>
      </c>
      <c r="H2" s="8">
        <v>10395</v>
      </c>
      <c r="I2" s="8">
        <v>13485</v>
      </c>
      <c r="J2" s="8">
        <v>12347</v>
      </c>
      <c r="K2" s="8">
        <v>13538</v>
      </c>
      <c r="L2" s="8">
        <v>12584</v>
      </c>
      <c r="M2" s="8">
        <v>12119</v>
      </c>
    </row>
    <row r="3" spans="1:13" ht="13" x14ac:dyDescent="0.6">
      <c r="A3" s="1" t="s">
        <v>13</v>
      </c>
      <c r="B3" s="8">
        <v>30122</v>
      </c>
      <c r="C3" s="8">
        <v>34321</v>
      </c>
      <c r="D3" s="8">
        <v>38943</v>
      </c>
      <c r="E3" s="8">
        <v>38234</v>
      </c>
      <c r="F3" s="8">
        <v>40438</v>
      </c>
      <c r="G3" s="8">
        <v>44784</v>
      </c>
      <c r="H3" s="8">
        <v>48348</v>
      </c>
      <c r="I3" s="8">
        <v>44321</v>
      </c>
      <c r="J3" s="8">
        <v>44756</v>
      </c>
      <c r="K3" s="8">
        <v>44943</v>
      </c>
      <c r="L3" s="8">
        <v>48218</v>
      </c>
      <c r="M3" s="8">
        <v>50326</v>
      </c>
    </row>
    <row r="4" spans="1:13" ht="13" x14ac:dyDescent="0.6">
      <c r="A4" s="1" t="s">
        <v>14</v>
      </c>
      <c r="B4" s="8">
        <f t="shared" ref="B4:M4" si="0">SUM(B2:B3)</f>
        <v>40572</v>
      </c>
      <c r="C4" s="8">
        <f t="shared" si="0"/>
        <v>46213</v>
      </c>
      <c r="D4" s="8">
        <f t="shared" si="0"/>
        <v>51290</v>
      </c>
      <c r="E4" s="8">
        <f t="shared" si="0"/>
        <v>50629</v>
      </c>
      <c r="F4" s="8">
        <f t="shared" si="0"/>
        <v>53976</v>
      </c>
      <c r="G4" s="8">
        <f t="shared" si="0"/>
        <v>55169</v>
      </c>
      <c r="H4" s="8">
        <f t="shared" si="0"/>
        <v>58743</v>
      </c>
      <c r="I4" s="8">
        <f t="shared" si="0"/>
        <v>57806</v>
      </c>
      <c r="J4" s="8">
        <f t="shared" si="0"/>
        <v>57103</v>
      </c>
      <c r="K4" s="8">
        <f t="shared" si="0"/>
        <v>58481</v>
      </c>
      <c r="L4" s="8">
        <f t="shared" si="0"/>
        <v>60802</v>
      </c>
      <c r="M4" s="8">
        <f t="shared" si="0"/>
        <v>62445</v>
      </c>
    </row>
    <row r="5" spans="1:13" ht="13" x14ac:dyDescent="0.6">
      <c r="A5" s="1" t="s">
        <v>15</v>
      </c>
      <c r="B5" s="9">
        <v>453</v>
      </c>
      <c r="C5" s="9">
        <v>485</v>
      </c>
      <c r="D5" s="9">
        <v>481</v>
      </c>
      <c r="E5" s="9">
        <v>502</v>
      </c>
      <c r="F5" s="9">
        <v>643</v>
      </c>
      <c r="G5" s="9">
        <v>444</v>
      </c>
      <c r="H5" s="9">
        <v>545</v>
      </c>
      <c r="I5" s="9">
        <v>589</v>
      </c>
      <c r="J5" s="9">
        <v>590</v>
      </c>
      <c r="K5" s="9">
        <v>612</v>
      </c>
      <c r="L5" s="9">
        <v>690</v>
      </c>
      <c r="M5" s="9">
        <v>700</v>
      </c>
    </row>
    <row r="6" spans="1:13" ht="13" x14ac:dyDescent="0.6">
      <c r="A6" s="2" t="s">
        <v>16</v>
      </c>
      <c r="B6" s="6">
        <f t="shared" ref="B6:M6" si="1">B4/B5</f>
        <v>89.562913907284766</v>
      </c>
      <c r="C6" s="6">
        <f t="shared" si="1"/>
        <v>95.284536082474233</v>
      </c>
      <c r="D6" s="6">
        <f t="shared" si="1"/>
        <v>106.63201663201663</v>
      </c>
      <c r="E6" s="6">
        <f t="shared" si="1"/>
        <v>100.85458167330677</v>
      </c>
      <c r="F6" s="6">
        <f t="shared" si="1"/>
        <v>83.944012441679632</v>
      </c>
      <c r="G6" s="6">
        <f t="shared" si="1"/>
        <v>124.25450450450451</v>
      </c>
      <c r="H6" s="6">
        <f t="shared" si="1"/>
        <v>107.78532110091743</v>
      </c>
      <c r="I6" s="6">
        <f t="shared" si="1"/>
        <v>98.142614601018678</v>
      </c>
      <c r="J6" s="6">
        <f t="shared" si="1"/>
        <v>96.784745762711864</v>
      </c>
      <c r="K6" s="6">
        <f t="shared" si="1"/>
        <v>95.557189542483655</v>
      </c>
      <c r="L6" s="6">
        <f t="shared" si="1"/>
        <v>88.118840579710138</v>
      </c>
      <c r="M6" s="6">
        <f t="shared" si="1"/>
        <v>89.207142857142856</v>
      </c>
    </row>
    <row r="7" spans="1:13" ht="13" x14ac:dyDescent="0.6">
      <c r="A7" s="3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13" x14ac:dyDescent="0.6">
      <c r="A8" s="3"/>
      <c r="B8" s="11"/>
      <c r="C8" s="11"/>
      <c r="D8" s="11"/>
      <c r="E8" s="11"/>
      <c r="F8" s="11"/>
      <c r="G8" s="7"/>
      <c r="H8" s="30" t="s">
        <v>20</v>
      </c>
      <c r="I8" s="54"/>
      <c r="J8" s="54"/>
      <c r="K8" s="54"/>
      <c r="L8" s="54"/>
      <c r="M8" s="55"/>
    </row>
    <row r="9" spans="1:13" ht="22.5" customHeight="1" x14ac:dyDescent="0.6">
      <c r="A9" s="3"/>
      <c r="B9" s="11"/>
      <c r="C9" s="11"/>
      <c r="D9" s="11"/>
      <c r="E9" s="11"/>
      <c r="F9" s="11"/>
      <c r="G9" s="7"/>
      <c r="H9" s="56"/>
      <c r="I9" s="57"/>
      <c r="J9" s="57"/>
      <c r="K9" s="57"/>
      <c r="L9" s="57"/>
      <c r="M9" s="58"/>
    </row>
    <row r="10" spans="1:13" ht="13" x14ac:dyDescent="0.6">
      <c r="A10" s="3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13" x14ac:dyDescent="0.6">
      <c r="A11" s="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3" x14ac:dyDescent="0.6">
      <c r="A12" s="5"/>
      <c r="B12" s="13" t="s">
        <v>0</v>
      </c>
      <c r="C12" s="13" t="s">
        <v>1</v>
      </c>
      <c r="D12" s="13" t="s">
        <v>2</v>
      </c>
      <c r="E12" s="13" t="s">
        <v>3</v>
      </c>
      <c r="F12" s="13" t="s">
        <v>4</v>
      </c>
      <c r="G12" s="13" t="s">
        <v>5</v>
      </c>
      <c r="H12" s="13" t="s">
        <v>6</v>
      </c>
      <c r="I12" s="13" t="s">
        <v>7</v>
      </c>
      <c r="J12" s="13" t="s">
        <v>8</v>
      </c>
      <c r="K12" s="13" t="s">
        <v>9</v>
      </c>
      <c r="L12" s="13" t="s">
        <v>10</v>
      </c>
      <c r="M12" s="13" t="s">
        <v>11</v>
      </c>
    </row>
    <row r="13" spans="1:13" ht="13" x14ac:dyDescent="0.6">
      <c r="A13" s="1" t="s">
        <v>12</v>
      </c>
      <c r="B13" s="8">
        <v>10450</v>
      </c>
      <c r="C13" s="8">
        <v>11892</v>
      </c>
      <c r="D13" s="8">
        <v>12347</v>
      </c>
      <c r="E13" s="8">
        <v>12395</v>
      </c>
      <c r="F13" s="8">
        <v>13538</v>
      </c>
      <c r="G13" s="8">
        <v>10385</v>
      </c>
      <c r="H13" s="8">
        <v>10395</v>
      </c>
      <c r="I13" s="8">
        <v>13485</v>
      </c>
      <c r="J13" s="8">
        <v>12347</v>
      </c>
      <c r="K13" s="8">
        <v>13538</v>
      </c>
      <c r="L13" s="8">
        <v>12584</v>
      </c>
      <c r="M13" s="8">
        <v>12119</v>
      </c>
    </row>
    <row r="14" spans="1:13" ht="13" x14ac:dyDescent="0.6">
      <c r="A14" s="1" t="s">
        <v>13</v>
      </c>
      <c r="B14" s="8">
        <v>30122</v>
      </c>
      <c r="C14" s="8">
        <v>34321</v>
      </c>
      <c r="D14" s="8">
        <v>38943</v>
      </c>
      <c r="E14" s="8">
        <v>38234</v>
      </c>
      <c r="F14" s="8">
        <v>40438</v>
      </c>
      <c r="G14" s="8">
        <v>44784</v>
      </c>
      <c r="H14" s="8">
        <v>48348</v>
      </c>
      <c r="I14" s="8">
        <v>44321</v>
      </c>
      <c r="J14" s="8">
        <v>44756</v>
      </c>
      <c r="K14" s="8">
        <v>44943</v>
      </c>
      <c r="L14" s="8">
        <v>48218</v>
      </c>
      <c r="M14" s="8">
        <v>50326</v>
      </c>
    </row>
    <row r="15" spans="1:13" ht="13" x14ac:dyDescent="0.6">
      <c r="A15" s="1" t="s">
        <v>14</v>
      </c>
      <c r="B15" s="8">
        <f t="shared" ref="B15:M15" si="2">SUM(B13:B14)</f>
        <v>40572</v>
      </c>
      <c r="C15" s="8">
        <f t="shared" si="2"/>
        <v>46213</v>
      </c>
      <c r="D15" s="8">
        <f t="shared" si="2"/>
        <v>51290</v>
      </c>
      <c r="E15" s="8">
        <f t="shared" si="2"/>
        <v>50629</v>
      </c>
      <c r="F15" s="8">
        <f t="shared" si="2"/>
        <v>53976</v>
      </c>
      <c r="G15" s="8">
        <f t="shared" si="2"/>
        <v>55169</v>
      </c>
      <c r="H15" s="8">
        <f t="shared" si="2"/>
        <v>58743</v>
      </c>
      <c r="I15" s="8">
        <f t="shared" si="2"/>
        <v>57806</v>
      </c>
      <c r="J15" s="8">
        <f t="shared" si="2"/>
        <v>57103</v>
      </c>
      <c r="K15" s="8">
        <f t="shared" si="2"/>
        <v>58481</v>
      </c>
      <c r="L15" s="8">
        <f t="shared" si="2"/>
        <v>60802</v>
      </c>
      <c r="M15" s="8">
        <f t="shared" si="2"/>
        <v>62445</v>
      </c>
    </row>
    <row r="16" spans="1:13" ht="13" x14ac:dyDescent="0.6">
      <c r="A16" s="1" t="s">
        <v>15</v>
      </c>
      <c r="B16" s="9">
        <v>453</v>
      </c>
      <c r="C16" s="9">
        <v>485</v>
      </c>
      <c r="D16" s="9">
        <v>481</v>
      </c>
      <c r="E16" s="9">
        <v>502</v>
      </c>
      <c r="F16" s="9">
        <v>643</v>
      </c>
      <c r="G16" s="9">
        <v>444</v>
      </c>
      <c r="H16" s="9">
        <v>545</v>
      </c>
      <c r="I16" s="9">
        <v>589</v>
      </c>
      <c r="J16" s="9">
        <v>590</v>
      </c>
      <c r="K16" s="9">
        <v>612</v>
      </c>
      <c r="L16" s="9">
        <v>690</v>
      </c>
      <c r="M16" s="9">
        <v>700</v>
      </c>
    </row>
    <row r="17" spans="1:13" ht="13" x14ac:dyDescent="0.6">
      <c r="A17" s="2" t="s">
        <v>16</v>
      </c>
      <c r="B17" s="10" t="s">
        <v>21</v>
      </c>
      <c r="C17" s="10" t="s">
        <v>21</v>
      </c>
      <c r="D17" s="6">
        <f>(B13+(0.5*C14)+(0.5*D14))/D16</f>
        <v>97.883575883575887</v>
      </c>
      <c r="E17" s="6">
        <f t="shared" ref="E17:M17" si="3">(C13+(0.5*D14)+(0.5*E14))/E16</f>
        <v>100.55876494023904</v>
      </c>
      <c r="F17" s="6">
        <f t="shared" si="3"/>
        <v>80.377916018662518</v>
      </c>
      <c r="G17" s="6">
        <f t="shared" si="3"/>
        <v>123.88738738738739</v>
      </c>
      <c r="H17" s="6">
        <f t="shared" si="3"/>
        <v>110.28256880733944</v>
      </c>
      <c r="I17" s="6">
        <f t="shared" si="3"/>
        <v>96.297962648556876</v>
      </c>
      <c r="J17" s="6">
        <f t="shared" si="3"/>
        <v>93.107627118644061</v>
      </c>
      <c r="K17" s="6">
        <f t="shared" si="3"/>
        <v>95.317810457516345</v>
      </c>
      <c r="L17" s="6">
        <f t="shared" si="3"/>
        <v>85.402173913043484</v>
      </c>
      <c r="M17" s="6">
        <f t="shared" si="3"/>
        <v>89.728571428571428</v>
      </c>
    </row>
    <row r="18" spans="1:13" ht="13" x14ac:dyDescent="0.6">
      <c r="A18" s="3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13" x14ac:dyDescent="0.6">
      <c r="A19" s="3"/>
      <c r="B19" s="47" t="s">
        <v>24</v>
      </c>
      <c r="C19" s="59"/>
      <c r="D19" s="59"/>
      <c r="E19" s="59"/>
      <c r="F19" s="60"/>
      <c r="G19" s="7"/>
      <c r="H19" s="47" t="s">
        <v>25</v>
      </c>
      <c r="I19" s="54"/>
      <c r="J19" s="54"/>
      <c r="K19" s="54"/>
      <c r="L19" s="54"/>
      <c r="M19" s="55"/>
    </row>
    <row r="20" spans="1:13" ht="38.25" customHeight="1" x14ac:dyDescent="0.6">
      <c r="A20" s="3"/>
      <c r="B20" s="61"/>
      <c r="C20" s="62"/>
      <c r="D20" s="62"/>
      <c r="E20" s="62"/>
      <c r="F20" s="63"/>
      <c r="G20" s="7"/>
      <c r="H20" s="56"/>
      <c r="I20" s="57"/>
      <c r="J20" s="57"/>
      <c r="K20" s="57"/>
      <c r="L20" s="57"/>
      <c r="M20" s="58"/>
    </row>
    <row r="21" spans="1:13" ht="13" x14ac:dyDescent="0.6">
      <c r="A21" s="3"/>
    </row>
  </sheetData>
  <mergeCells count="3">
    <mergeCell ref="H8:M9"/>
    <mergeCell ref="H19:M20"/>
    <mergeCell ref="B19:F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3014-03E8-4F31-9CBF-C184F783E5F0}">
  <dimension ref="B1:N4"/>
  <sheetViews>
    <sheetView tabSelected="1" workbookViewId="0">
      <selection activeCell="M31" sqref="M31"/>
    </sheetView>
  </sheetViews>
  <sheetFormatPr defaultRowHeight="13" x14ac:dyDescent="0.6"/>
  <cols>
    <col min="2" max="2" width="16.953125" customWidth="1"/>
  </cols>
  <sheetData>
    <row r="1" spans="2:14" x14ac:dyDescent="0.6">
      <c r="B1" s="7"/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</row>
    <row r="2" spans="2:14" x14ac:dyDescent="0.6">
      <c r="B2" s="26" t="s">
        <v>26</v>
      </c>
      <c r="C2" s="6">
        <v>89.562913907284766</v>
      </c>
      <c r="D2" s="6">
        <v>95.284536082474233</v>
      </c>
      <c r="E2" s="6">
        <v>106.63201663201663</v>
      </c>
      <c r="F2" s="6">
        <v>100.85458167330677</v>
      </c>
      <c r="G2" s="6">
        <v>106.04322200392927</v>
      </c>
      <c r="H2" s="6">
        <v>124.25450450450451</v>
      </c>
      <c r="I2" s="6">
        <v>107.78532110091743</v>
      </c>
      <c r="J2" s="6">
        <v>98.142614601018678</v>
      </c>
      <c r="K2" s="6">
        <v>96.784745762711864</v>
      </c>
      <c r="L2" s="6">
        <v>95.557189542483655</v>
      </c>
      <c r="M2" s="6">
        <v>88.118840579710138</v>
      </c>
      <c r="N2" s="6">
        <v>89.207142857142856</v>
      </c>
    </row>
    <row r="3" spans="2:14" x14ac:dyDescent="0.6">
      <c r="B3" s="26" t="s">
        <v>27</v>
      </c>
      <c r="C3" s="6"/>
      <c r="D3" s="6"/>
      <c r="E3" s="6">
        <f>'Overstimating CAC'!D17</f>
        <v>84.349272349272354</v>
      </c>
      <c r="F3" s="6">
        <f>'Overstimating CAC'!E17</f>
        <v>92.057768924302792</v>
      </c>
      <c r="G3" s="6">
        <f>'Overstimating CAC'!F17</f>
        <v>79.766718506998444</v>
      </c>
      <c r="H3" s="6">
        <f>'Overstimating CAC'!G17</f>
        <v>114.02927927927928</v>
      </c>
      <c r="I3" s="6">
        <f>'Overstimating CAC'!H17</f>
        <v>99.038532110091737</v>
      </c>
      <c r="J3" s="6">
        <f>'Overstimating CAC'!I17</f>
        <v>93.665534804753818</v>
      </c>
      <c r="K3" s="6">
        <f>'Overstimating CAC'!J17</f>
        <v>99.564406779661013</v>
      </c>
      <c r="L3" s="6">
        <f>'Overstimating CAC'!K17</f>
        <v>94.454248366013076</v>
      </c>
      <c r="M3" s="6">
        <f>'Overstimating CAC'!L17</f>
        <v>82.757971014492753</v>
      </c>
      <c r="N3" s="6">
        <f>'Overstimating CAC'!M17</f>
        <v>83.544285714285721</v>
      </c>
    </row>
    <row r="4" spans="2:14" x14ac:dyDescent="0.6">
      <c r="B4" s="26" t="s">
        <v>28</v>
      </c>
      <c r="C4" s="6"/>
      <c r="D4" s="6"/>
      <c r="E4" s="6">
        <f>'Average Cycle'!D17</f>
        <v>97.883575883575887</v>
      </c>
      <c r="F4" s="6">
        <f>'Average Cycle'!E17</f>
        <v>100.55876494023904</v>
      </c>
      <c r="G4" s="6">
        <f>'Average Cycle'!F17</f>
        <v>80.377916018662518</v>
      </c>
      <c r="H4" s="6">
        <f>'Average Cycle'!G17</f>
        <v>123.88738738738739</v>
      </c>
      <c r="I4" s="6">
        <f>'Average Cycle'!H17</f>
        <v>110.28256880733944</v>
      </c>
      <c r="J4" s="6">
        <f>'Average Cycle'!I17</f>
        <v>96.297962648556876</v>
      </c>
      <c r="K4" s="6">
        <f>'Average Cycle'!J17</f>
        <v>93.107627118644061</v>
      </c>
      <c r="L4" s="6">
        <f>'Average Cycle'!K17</f>
        <v>95.317810457516345</v>
      </c>
      <c r="M4" s="6">
        <f>'Average Cycle'!L17</f>
        <v>85.402173913043484</v>
      </c>
      <c r="N4" s="6">
        <f>'Average Cycle'!M17</f>
        <v>89.728571428571428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Calculation</vt:lpstr>
      <vt:lpstr>Overstimating CAC - 12</vt:lpstr>
      <vt:lpstr>Overstimating CAC</vt:lpstr>
      <vt:lpstr>Average Cycle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pilehvar</dc:creator>
  <cp:lastModifiedBy>alipi</cp:lastModifiedBy>
  <dcterms:created xsi:type="dcterms:W3CDTF">2019-09-11T22:49:07Z</dcterms:created>
  <dcterms:modified xsi:type="dcterms:W3CDTF">2021-03-31T23:51:45Z</dcterms:modified>
</cp:coreProperties>
</file>