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owa\iCloudDrive\Desktop\1. School\1. George Washington University\1. Semester\Fall 2021\DNSC 6290 Customer Analytics\In-class Assignment\"/>
    </mc:Choice>
  </mc:AlternateContent>
  <xr:revisionPtr revIDLastSave="0" documentId="13_ncr:1_{94F45E11-C505-4882-B258-32A9416B983B}" xr6:coauthVersionLast="46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Retention channels" sheetId="1" r:id="rId1"/>
    <sheet name="retention" sheetId="3" r:id="rId2"/>
    <sheet name="Example 1" sheetId="2" r:id="rId3"/>
    <sheet name="In-class cohort" sheetId="4" r:id="rId4"/>
    <sheet name="In-class case" sheetId="5" r:id="rId5"/>
  </sheets>
  <definedNames>
    <definedName name="_xlnm._FilterDatabase" localSheetId="0" hidden="1">'Retention channels'!$A$1:$D$1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5" l="1"/>
  <c r="E16" i="3"/>
  <c r="E9" i="3"/>
  <c r="F8" i="3"/>
  <c r="G8" i="3"/>
  <c r="E8" i="3"/>
  <c r="E20" i="3" l="1"/>
  <c r="G19" i="3"/>
  <c r="F19" i="3"/>
  <c r="C23" i="5" l="1"/>
  <c r="C25" i="5" s="1"/>
  <c r="D23" i="5"/>
  <c r="D25" i="5" s="1"/>
  <c r="E23" i="5"/>
  <c r="E25" i="5" s="1"/>
  <c r="F23" i="5"/>
  <c r="F25" i="5" s="1"/>
  <c r="G23" i="5"/>
  <c r="G25" i="5" s="1"/>
  <c r="H23" i="5"/>
  <c r="H25" i="5" s="1"/>
  <c r="B25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4" i="5"/>
  <c r="I5" i="5"/>
  <c r="I6" i="5"/>
  <c r="I7" i="5"/>
  <c r="I3" i="5"/>
  <c r="C41" i="4"/>
  <c r="D40" i="4"/>
  <c r="C40" i="4"/>
  <c r="C39" i="4"/>
  <c r="C38" i="4"/>
  <c r="D37" i="4"/>
  <c r="C37" i="4"/>
  <c r="H21" i="4"/>
  <c r="G21" i="4"/>
  <c r="F21" i="4"/>
  <c r="E21" i="4"/>
  <c r="D21" i="4"/>
  <c r="C21" i="4"/>
  <c r="K19" i="4"/>
  <c r="L18" i="4"/>
  <c r="E39" i="4" s="1"/>
  <c r="K18" i="4"/>
  <c r="D39" i="4" s="1"/>
  <c r="M17" i="4"/>
  <c r="F38" i="4" s="1"/>
  <c r="L17" i="4"/>
  <c r="E38" i="4" s="1"/>
  <c r="K17" i="4"/>
  <c r="D38" i="4" s="1"/>
  <c r="N16" i="4"/>
  <c r="G37" i="4" s="1"/>
  <c r="M16" i="4"/>
  <c r="F37" i="4" s="1"/>
  <c r="L16" i="4"/>
  <c r="E37" i="4" s="1"/>
  <c r="K16" i="4"/>
  <c r="O15" i="4"/>
  <c r="H36" i="4" s="1"/>
  <c r="H42" i="4" s="1"/>
  <c r="N15" i="4"/>
  <c r="G36" i="4" s="1"/>
  <c r="G42" i="4" s="1"/>
  <c r="M15" i="4"/>
  <c r="F36" i="4" s="1"/>
  <c r="F42" i="4" s="1"/>
  <c r="L15" i="4"/>
  <c r="E36" i="4" s="1"/>
  <c r="E42" i="4" s="1"/>
  <c r="K15" i="4"/>
  <c r="D36" i="4" s="1"/>
  <c r="J15" i="4"/>
  <c r="C36" i="4" s="1"/>
  <c r="C42" i="4" s="1"/>
  <c r="H10" i="4"/>
  <c r="G10" i="4"/>
  <c r="F10" i="4"/>
  <c r="E10" i="4"/>
  <c r="D10" i="4"/>
  <c r="C10" i="4"/>
  <c r="I25" i="5" l="1"/>
  <c r="M3" i="5"/>
  <c r="L3" i="5"/>
  <c r="O3" i="5"/>
  <c r="R3" i="5"/>
  <c r="N3" i="5"/>
  <c r="P3" i="5"/>
  <c r="Q3" i="5"/>
  <c r="D42" i="4"/>
  <c r="F16" i="3"/>
  <c r="F20" i="3" s="1"/>
  <c r="G16" i="3"/>
  <c r="G20" i="3" s="1"/>
  <c r="F5" i="3"/>
  <c r="D12" i="2"/>
  <c r="E12" i="2"/>
  <c r="F12" i="2"/>
  <c r="D13" i="2"/>
  <c r="E13" i="2"/>
  <c r="F13" i="2"/>
  <c r="E14" i="2"/>
  <c r="C13" i="2"/>
  <c r="D11" i="2"/>
  <c r="D14" i="2" s="1"/>
  <c r="E11" i="2"/>
  <c r="F11" i="2"/>
  <c r="F14" i="2" s="1"/>
  <c r="C9" i="2"/>
  <c r="C12" i="2" s="1"/>
  <c r="D4" i="2"/>
  <c r="D5" i="2" s="1"/>
  <c r="E4" i="2"/>
  <c r="E5" i="2" s="1"/>
  <c r="F4" i="2"/>
  <c r="F5" i="2" s="1"/>
  <c r="C4" i="2"/>
  <c r="C5" i="2" s="1"/>
  <c r="N4" i="5" l="1"/>
  <c r="S3" i="5"/>
  <c r="M4" i="5" s="1"/>
  <c r="G5" i="3"/>
  <c r="G9" i="3" s="1"/>
  <c r="F9" i="3"/>
  <c r="C11" i="2"/>
  <c r="C14" i="2" s="1"/>
  <c r="P4" i="5"/>
  <c r="Q4" i="5"/>
  <c r="O4" i="5"/>
  <c r="L4" i="5" l="1"/>
  <c r="R4" i="5"/>
</calcChain>
</file>

<file path=xl/sharedStrings.xml><?xml version="1.0" encoding="utf-8"?>
<sst xmlns="http://schemas.openxmlformats.org/spreadsheetml/2006/main" count="116" uniqueCount="82">
  <si>
    <t>Acquisition</t>
  </si>
  <si>
    <t>Retention</t>
  </si>
  <si>
    <t>Both Equally</t>
  </si>
  <si>
    <t>Paid search</t>
  </si>
  <si>
    <t>Online display advertising</t>
  </si>
  <si>
    <t>SEO (natural search)</t>
  </si>
  <si>
    <t>Web retargeting</t>
  </si>
  <si>
    <t>Mobile web</t>
  </si>
  <si>
    <t>Mobile and web push notification</t>
  </si>
  <si>
    <t>Social media marketing</t>
  </si>
  <si>
    <t>Mobile apps</t>
  </si>
  <si>
    <t>Website</t>
  </si>
  <si>
    <t>Mobile messaging</t>
  </si>
  <si>
    <t>Email</t>
  </si>
  <si>
    <t>Source: https://www.invespcro.com/blog/customer-acquisition-retention/</t>
  </si>
  <si>
    <t>Online  Channel</t>
  </si>
  <si>
    <t xml:space="preserve">Jan </t>
  </si>
  <si>
    <t>Feb</t>
  </si>
  <si>
    <t>Mar</t>
  </si>
  <si>
    <t>May</t>
  </si>
  <si>
    <t>Number of buyers</t>
  </si>
  <si>
    <t>Number of new Buyers</t>
  </si>
  <si>
    <t>Q1</t>
  </si>
  <si>
    <t>Q2</t>
  </si>
  <si>
    <t>Q3</t>
  </si>
  <si>
    <t>Q4</t>
  </si>
  <si>
    <t>Nunber of repeat buyers</t>
  </si>
  <si>
    <t>% repeat Buyers</t>
  </si>
  <si>
    <t>Buyer with 1 purchase</t>
  </si>
  <si>
    <t>Buyers</t>
  </si>
  <si>
    <t>Buyer with 2-3 purchase</t>
  </si>
  <si>
    <t>Buyer with &gt;3 purchase</t>
  </si>
  <si>
    <t>% buyers with 1 purchase</t>
  </si>
  <si>
    <t>% Buyer with 2-3 purchase</t>
  </si>
  <si>
    <t>% Buyer with &gt;3 purchase</t>
  </si>
  <si>
    <t xml:space="preserve">Number of customer at the beginning </t>
  </si>
  <si>
    <t xml:space="preserve">Number of new Acquired customer </t>
  </si>
  <si>
    <t>Number of customer at the end</t>
  </si>
  <si>
    <t xml:space="preserve">Number of buyers </t>
  </si>
  <si>
    <t>Number of repeat buyers</t>
  </si>
  <si>
    <t xml:space="preserve">Number of new buyers </t>
  </si>
  <si>
    <t>% of customers retained from prev month</t>
  </si>
  <si>
    <t>Number of Users Retained in Each Month</t>
  </si>
  <si>
    <t>Conversion Month</t>
  </si>
  <si>
    <t>New Users</t>
  </si>
  <si>
    <t>January</t>
  </si>
  <si>
    <t>February</t>
  </si>
  <si>
    <t>March</t>
  </si>
  <si>
    <t>April</t>
  </si>
  <si>
    <t>June</t>
  </si>
  <si>
    <t>Number of Users Retained 'n' Month After Conversion</t>
  </si>
  <si>
    <t>Percent of Users Retained 'n' Month After Conversion</t>
  </si>
  <si>
    <t>Percent of Users Churned 'n' Month After Conversion</t>
  </si>
  <si>
    <t>Jan17</t>
  </si>
  <si>
    <t>Feb 17</t>
  </si>
  <si>
    <t>Marrch 17</t>
  </si>
  <si>
    <t>April 17</t>
  </si>
  <si>
    <t>May 17</t>
  </si>
  <si>
    <t>June 17</t>
  </si>
  <si>
    <t>User_id</t>
  </si>
  <si>
    <t>day 1</t>
  </si>
  <si>
    <t>day 2</t>
  </si>
  <si>
    <t>day 3</t>
  </si>
  <si>
    <t>day 4</t>
  </si>
  <si>
    <t>day 5</t>
  </si>
  <si>
    <t>day 6</t>
  </si>
  <si>
    <t>day 7</t>
  </si>
  <si>
    <t>Whether they come to the APP or not  (Yes=1, NO=0)</t>
  </si>
  <si>
    <t xml:space="preserve">Sum </t>
  </si>
  <si>
    <t>total</t>
  </si>
  <si>
    <t># of days active</t>
  </si>
  <si>
    <t>N customer</t>
  </si>
  <si>
    <t>%</t>
  </si>
  <si>
    <t>DAU</t>
  </si>
  <si>
    <t>WAU</t>
  </si>
  <si>
    <t>DAU/WAU</t>
  </si>
  <si>
    <t>Number of buyers coming from prev month</t>
  </si>
  <si>
    <t>Repeat Rate</t>
  </si>
  <si>
    <t>Overall Retention Rate</t>
  </si>
  <si>
    <t>Number of Retained Customers</t>
  </si>
  <si>
    <r>
      <t xml:space="preserve">Customer Retention Rate (CRR) Formula for </t>
    </r>
    <r>
      <rPr>
        <b/>
        <sz val="16"/>
        <rFont val="Akkurat"/>
      </rPr>
      <t>subscription-based SaaS businesses</t>
    </r>
  </si>
  <si>
    <r>
      <t xml:space="preserve">Customer Retention Rate (CRR) Formula </t>
    </r>
    <r>
      <rPr>
        <b/>
        <sz val="14"/>
        <rFont val="Akkurat"/>
      </rPr>
      <t>for E-Commerce businesses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</si>
</sst>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mmm\-yy;@"/>
  </numFmts>
  <fonts count="2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8"/>
      <name val="맑은 고딕"/>
      <family val="2"/>
      <scheme val="minor"/>
    </font>
    <font>
      <sz val="12"/>
      <name val="AvenirNext LT Pro Regular"/>
      <family val="2"/>
    </font>
    <font>
      <b/>
      <sz val="11"/>
      <name val="AvenirNext LT Pro Regular"/>
      <family val="2"/>
    </font>
    <font>
      <sz val="11"/>
      <name val="AvenirNext LT Pro Regular"/>
      <family val="2"/>
    </font>
    <font>
      <b/>
      <sz val="10"/>
      <name val="AvenirNext LT Pro Regular"/>
      <family val="2"/>
    </font>
    <font>
      <sz val="10"/>
      <name val="AvenirNext LT Pro Regular"/>
      <family val="2"/>
    </font>
    <font>
      <b/>
      <sz val="12"/>
      <color rgb="FF333333"/>
      <name val="Arial"/>
      <family val="2"/>
    </font>
    <font>
      <sz val="12"/>
      <color rgb="FF333333"/>
      <name val="Arial"/>
      <family val="2"/>
    </font>
    <font>
      <sz val="10"/>
      <color rgb="FF000000"/>
      <name val="Arial"/>
      <family val="2"/>
    </font>
    <font>
      <sz val="11"/>
      <color rgb="FF0070C0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8"/>
      <color rgb="FF696464"/>
      <name val="Akkurat"/>
    </font>
    <font>
      <b/>
      <sz val="16"/>
      <name val="Akkurat"/>
    </font>
    <font>
      <sz val="12"/>
      <name val="Akkurat"/>
    </font>
    <font>
      <sz val="14"/>
      <name val="Akkurat"/>
    </font>
    <font>
      <sz val="14"/>
      <color theme="1"/>
      <name val="맑은 고딕"/>
      <family val="2"/>
      <scheme val="minor"/>
    </font>
    <font>
      <b/>
      <sz val="14"/>
      <name val="Akkurat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0" fillId="4" borderId="0" xfId="0" applyFill="1" applyAlignment="1">
      <alignment horizontal="left" indent="2"/>
    </xf>
    <xf numFmtId="3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/>
    <xf numFmtId="9" fontId="0" fillId="6" borderId="0" xfId="1" applyFont="1" applyFill="1" applyAlignment="1">
      <alignment horizontal="center"/>
    </xf>
    <xf numFmtId="0" fontId="2" fillId="4" borderId="0" xfId="0" applyFont="1" applyFill="1" applyAlignment="1">
      <alignment horizontal="left" indent="1"/>
    </xf>
    <xf numFmtId="0" fontId="5" fillId="0" borderId="0" xfId="0" applyFont="1"/>
    <xf numFmtId="0" fontId="6" fillId="4" borderId="0" xfId="0" applyFont="1" applyFill="1" applyAlignment="1">
      <alignment horizontal="center" wrapText="1"/>
    </xf>
    <xf numFmtId="0" fontId="7" fillId="4" borderId="0" xfId="0" applyFont="1" applyFill="1"/>
    <xf numFmtId="0" fontId="6" fillId="4" borderId="0" xfId="0" applyFont="1" applyFill="1" applyAlignment="1">
      <alignment horizontal="center" vertical="center" wrapText="1"/>
    </xf>
    <xf numFmtId="176" fontId="8" fillId="7" borderId="2" xfId="0" applyNumberFormat="1" applyFont="1" applyFill="1" applyBorder="1" applyAlignment="1">
      <alignment horizontal="center" vertical="center"/>
    </xf>
    <xf numFmtId="176" fontId="8" fillId="7" borderId="3" xfId="0" applyNumberFormat="1" applyFont="1" applyFill="1" applyBorder="1" applyAlignment="1">
      <alignment horizontal="center" vertical="center"/>
    </xf>
    <xf numFmtId="176" fontId="8" fillId="7" borderId="4" xfId="0" applyNumberFormat="1" applyFont="1" applyFill="1" applyBorder="1" applyAlignment="1">
      <alignment horizontal="center" vertical="center"/>
    </xf>
    <xf numFmtId="176" fontId="7" fillId="4" borderId="0" xfId="0" applyNumberFormat="1" applyFont="1" applyFill="1" applyAlignment="1">
      <alignment horizontal="center"/>
    </xf>
    <xf numFmtId="3" fontId="9" fillId="4" borderId="0" xfId="0" applyNumberFormat="1" applyFont="1" applyFill="1" applyAlignment="1">
      <alignment horizontal="center"/>
    </xf>
    <xf numFmtId="3" fontId="9" fillId="4" borderId="5" xfId="0" applyNumberFormat="1" applyFont="1" applyFill="1" applyBorder="1" applyAlignment="1">
      <alignment horizontal="center"/>
    </xf>
    <xf numFmtId="3" fontId="9" fillId="4" borderId="6" xfId="0" applyNumberFormat="1" applyFont="1" applyFill="1" applyBorder="1" applyAlignment="1">
      <alignment horizontal="center"/>
    </xf>
    <xf numFmtId="3" fontId="7" fillId="4" borderId="0" xfId="0" applyNumberFormat="1" applyFont="1" applyFill="1"/>
    <xf numFmtId="3" fontId="8" fillId="4" borderId="2" xfId="0" applyNumberFormat="1" applyFont="1" applyFill="1" applyBorder="1" applyAlignment="1">
      <alignment horizontal="center"/>
    </xf>
    <xf numFmtId="3" fontId="8" fillId="4" borderId="3" xfId="0" applyNumberFormat="1" applyFont="1" applyFill="1" applyBorder="1" applyAlignment="1">
      <alignment horizontal="center"/>
    </xf>
    <xf numFmtId="3" fontId="8" fillId="4" borderId="4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3" fontId="9" fillId="4" borderId="5" xfId="0" applyNumberFormat="1" applyFont="1" applyFill="1" applyBorder="1" applyAlignment="1">
      <alignment horizontal="center" vertical="center"/>
    </xf>
    <xf numFmtId="3" fontId="9" fillId="4" borderId="0" xfId="0" applyNumberFormat="1" applyFont="1" applyFill="1" applyAlignment="1">
      <alignment horizontal="center" vertical="center"/>
    </xf>
    <xf numFmtId="3" fontId="9" fillId="4" borderId="6" xfId="0" applyNumberFormat="1" applyFont="1" applyFill="1" applyBorder="1" applyAlignment="1">
      <alignment horizontal="center" vertical="center"/>
    </xf>
    <xf numFmtId="3" fontId="5" fillId="0" borderId="0" xfId="0" applyNumberFormat="1" applyFont="1"/>
    <xf numFmtId="3" fontId="8" fillId="4" borderId="2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3" fontId="8" fillId="4" borderId="4" xfId="0" applyNumberFormat="1" applyFont="1" applyFill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9" fillId="0" borderId="8" xfId="1" applyFont="1" applyBorder="1" applyAlignment="1">
      <alignment horizontal="center" vertical="center"/>
    </xf>
    <xf numFmtId="9" fontId="9" fillId="0" borderId="9" xfId="1" applyFont="1" applyBorder="1" applyAlignment="1">
      <alignment horizontal="center" vertical="center"/>
    </xf>
    <xf numFmtId="9" fontId="9" fillId="0" borderId="5" xfId="1" applyFont="1" applyBorder="1" applyAlignment="1">
      <alignment horizontal="center" vertical="center"/>
    </xf>
    <xf numFmtId="9" fontId="9" fillId="0" borderId="0" xfId="1" applyFont="1" applyAlignment="1">
      <alignment horizontal="center" vertical="center"/>
    </xf>
    <xf numFmtId="9" fontId="9" fillId="0" borderId="6" xfId="1" applyFont="1" applyBorder="1" applyAlignment="1">
      <alignment horizontal="center" vertical="center"/>
    </xf>
    <xf numFmtId="9" fontId="8" fillId="0" borderId="2" xfId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4" xfId="1" applyFont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9" fontId="9" fillId="0" borderId="10" xfId="1" applyFont="1" applyBorder="1" applyAlignment="1">
      <alignment horizontal="center" vertical="center"/>
    </xf>
    <xf numFmtId="9" fontId="9" fillId="0" borderId="1" xfId="1" applyFont="1" applyBorder="1" applyAlignment="1">
      <alignment horizontal="center" vertical="center"/>
    </xf>
    <xf numFmtId="9" fontId="9" fillId="0" borderId="11" xfId="1" applyFont="1" applyBorder="1" applyAlignment="1">
      <alignment horizontal="center" vertical="center"/>
    </xf>
    <xf numFmtId="9" fontId="8" fillId="0" borderId="10" xfId="1" applyFont="1" applyBorder="1" applyAlignment="1">
      <alignment horizontal="center" vertical="center"/>
    </xf>
    <xf numFmtId="9" fontId="8" fillId="0" borderId="1" xfId="1" applyFont="1" applyBorder="1" applyAlignment="1">
      <alignment horizontal="center" vertical="center"/>
    </xf>
    <xf numFmtId="9" fontId="8" fillId="0" borderId="11" xfId="1" applyFont="1" applyBorder="1" applyAlignment="1">
      <alignment horizontal="center" vertical="center"/>
    </xf>
    <xf numFmtId="49" fontId="7" fillId="4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8" borderId="0" xfId="0" applyFont="1" applyFill="1" applyAlignment="1">
      <alignment horizontal="center"/>
    </xf>
    <xf numFmtId="9" fontId="2" fillId="0" borderId="0" xfId="1" applyFont="1" applyAlignment="1">
      <alignment horizontal="center"/>
    </xf>
    <xf numFmtId="0" fontId="10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9" fontId="11" fillId="2" borderId="0" xfId="0" applyNumberFormat="1" applyFont="1" applyFill="1" applyAlignment="1">
      <alignment horizontal="center" vertical="center" wrapText="1"/>
    </xf>
    <xf numFmtId="9" fontId="2" fillId="6" borderId="0" xfId="1" applyFont="1" applyFill="1" applyAlignment="1">
      <alignment horizontal="center"/>
    </xf>
    <xf numFmtId="9" fontId="2" fillId="0" borderId="0" xfId="0" applyNumberFormat="1" applyFont="1" applyAlignment="1">
      <alignment horizontal="center"/>
    </xf>
    <xf numFmtId="0" fontId="13" fillId="4" borderId="0" xfId="0" applyFont="1" applyFill="1"/>
    <xf numFmtId="3" fontId="13" fillId="4" borderId="0" xfId="0" applyNumberFormat="1" applyFont="1" applyFill="1" applyAlignment="1">
      <alignment horizontal="center"/>
    </xf>
    <xf numFmtId="0" fontId="14" fillId="4" borderId="0" xfId="0" applyFont="1" applyFill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4" borderId="0" xfId="0" applyFont="1" applyFill="1" applyAlignment="1">
      <alignment horizontal="center"/>
    </xf>
    <xf numFmtId="0" fontId="12" fillId="0" borderId="0" xfId="0" applyFont="1" applyAlignment="1">
      <alignment horizontal="center" vertical="center" readingOrder="1"/>
    </xf>
    <xf numFmtId="0" fontId="6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E-commerce</a:t>
            </a:r>
            <a:r>
              <a:rPr lang="en-US" b="1" baseline="0"/>
              <a:t> Example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1'!$B$2</c:f>
              <c:strCache>
                <c:ptCount val="1"/>
                <c:pt idx="0">
                  <c:v>Number of buyers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1'!$C$1:$F$1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'Example 1'!$C$2:$F$2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240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7-4E89-AB13-06B20EEA4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6473936"/>
        <c:axId val="626471640"/>
      </c:barChart>
      <c:lineChart>
        <c:grouping val="standard"/>
        <c:varyColors val="0"/>
        <c:ser>
          <c:idx val="3"/>
          <c:order val="1"/>
          <c:tx>
            <c:strRef>
              <c:f>'Example 1'!$B$5</c:f>
              <c:strCache>
                <c:ptCount val="1"/>
                <c:pt idx="0">
                  <c:v>% repeat Buyers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1'!$C$1:$F$1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'Example 1'!$C$5:$F$5</c:f>
              <c:numCache>
                <c:formatCode>0%</c:formatCode>
                <c:ptCount val="4"/>
                <c:pt idx="0">
                  <c:v>0.75</c:v>
                </c:pt>
                <c:pt idx="1">
                  <c:v>0.7142857142857143</c:v>
                </c:pt>
                <c:pt idx="2">
                  <c:v>0.69166666666666665</c:v>
                </c:pt>
                <c:pt idx="3">
                  <c:v>0.61538461538461542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A7-4E89-AB13-06B20EEA4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22784"/>
        <c:axId val="502523440"/>
      </c:lineChart>
      <c:catAx>
        <c:axId val="6264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471640"/>
        <c:crosses val="autoZero"/>
        <c:auto val="1"/>
        <c:lblAlgn val="ctr"/>
        <c:lblOffset val="100"/>
        <c:noMultiLvlLbl val="0"/>
      </c:catAx>
      <c:valAx>
        <c:axId val="6264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473936"/>
        <c:crosses val="autoZero"/>
        <c:crossBetween val="between"/>
      </c:valAx>
      <c:valAx>
        <c:axId val="5025234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2522784"/>
        <c:crosses val="max"/>
        <c:crossBetween val="between"/>
      </c:valAx>
      <c:catAx>
        <c:axId val="50252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52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E-commerce</a:t>
            </a:r>
            <a:r>
              <a:rPr lang="en-US" b="1" baseline="0"/>
              <a:t> Example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'Example 1'!$B$12</c:f>
              <c:strCache>
                <c:ptCount val="1"/>
                <c:pt idx="0">
                  <c:v>% buyers with 1 purchase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'Example 1'!$C$1:$F$1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'Example 1'!$C$12:$F$12</c:f>
              <c:numCache>
                <c:formatCode>0%</c:formatCode>
                <c:ptCount val="4"/>
                <c:pt idx="0">
                  <c:v>0.55000000000000004</c:v>
                </c:pt>
                <c:pt idx="1">
                  <c:v>0.61904761904761907</c:v>
                </c:pt>
                <c:pt idx="2">
                  <c:v>0.625</c:v>
                </c:pt>
                <c:pt idx="3">
                  <c:v>0.65384615384615385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0-4300-95FF-8231565611DE}"/>
            </c:ext>
          </c:extLst>
        </c:ser>
        <c:ser>
          <c:idx val="0"/>
          <c:order val="1"/>
          <c:tx>
            <c:strRef>
              <c:f>'Example 1'!$B$13</c:f>
              <c:strCache>
                <c:ptCount val="1"/>
                <c:pt idx="0">
                  <c:v>% Buyer with 2-3 purchase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'Example 1'!$C$13:$F$13</c:f>
              <c:numCache>
                <c:formatCode>0%</c:formatCode>
                <c:ptCount val="4"/>
                <c:pt idx="0">
                  <c:v>0.2</c:v>
                </c:pt>
                <c:pt idx="1">
                  <c:v>0.23809523809523808</c:v>
                </c:pt>
                <c:pt idx="2">
                  <c:v>0.25</c:v>
                </c:pt>
                <c:pt idx="3">
                  <c:v>0.30769230769230771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0-4300-95FF-8231565611DE}"/>
            </c:ext>
          </c:extLst>
        </c:ser>
        <c:ser>
          <c:idx val="1"/>
          <c:order val="2"/>
          <c:tx>
            <c:strRef>
              <c:f>'Example 1'!$B$14</c:f>
              <c:strCache>
                <c:ptCount val="1"/>
                <c:pt idx="0">
                  <c:v>% Buyer with &gt;3 purchase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'Example 1'!$C$14:$F$14</c:f>
              <c:numCache>
                <c:formatCode>0%</c:formatCode>
                <c:ptCount val="4"/>
                <c:pt idx="0">
                  <c:v>0.25</c:v>
                </c:pt>
                <c:pt idx="1">
                  <c:v>0.14285714285714285</c:v>
                </c:pt>
                <c:pt idx="2">
                  <c:v>0.125</c:v>
                </c:pt>
                <c:pt idx="3">
                  <c:v>3.8461538461538464E-2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90-4300-95FF-82315656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473936"/>
        <c:axId val="626471640"/>
      </c:lineChart>
      <c:catAx>
        <c:axId val="6264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471640"/>
        <c:crosses val="autoZero"/>
        <c:auto val="1"/>
        <c:lblAlgn val="ctr"/>
        <c:lblOffset val="100"/>
        <c:noMultiLvlLbl val="0"/>
      </c:catAx>
      <c:valAx>
        <c:axId val="6264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4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16535433070866"/>
          <c:y val="0.82291557305336838"/>
          <c:w val="0.78033595800524924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  <a:r>
              <a:rPr lang="en-US" baseline="0"/>
              <a:t> curve for different cohort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8229352070651328"/>
          <c:y val="0.1554321377920356"/>
          <c:w val="0.78200669581765669"/>
          <c:h val="0.54429114566456527"/>
        </c:manualLayout>
      </c:layout>
      <c:lineChart>
        <c:grouping val="standard"/>
        <c:varyColors val="0"/>
        <c:ser>
          <c:idx val="0"/>
          <c:order val="0"/>
          <c:tx>
            <c:strRef>
              <c:f>'In-class cohort'!$B$25</c:f>
              <c:strCache>
                <c:ptCount val="1"/>
                <c:pt idx="0">
                  <c:v>Jan17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'In-class cohort'!$C$24:$H$24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'In-class cohort'!$C$25:$H$25</c:f>
              <c:numCache>
                <c:formatCode>0%</c:formatCode>
                <c:ptCount val="6"/>
                <c:pt idx="0">
                  <c:v>1</c:v>
                </c:pt>
                <c:pt idx="1">
                  <c:v>0.9</c:v>
                </c:pt>
                <c:pt idx="2">
                  <c:v>0.84</c:v>
                </c:pt>
                <c:pt idx="3">
                  <c:v>0.78</c:v>
                </c:pt>
                <c:pt idx="4">
                  <c:v>0.74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F-4332-9848-E1CC1F9E0C25}"/>
            </c:ext>
          </c:extLst>
        </c:ser>
        <c:ser>
          <c:idx val="1"/>
          <c:order val="1"/>
          <c:tx>
            <c:strRef>
              <c:f>'In-class cohort'!$B$26</c:f>
              <c:strCache>
                <c:ptCount val="1"/>
                <c:pt idx="0">
                  <c:v>Feb 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'In-class cohort'!$C$24:$H$24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'In-class cohort'!$C$26:$H$26</c:f>
              <c:numCache>
                <c:formatCode>0%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0.91666666666666663</c:v>
                </c:pt>
                <c:pt idx="3">
                  <c:v>0.83333333333333337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F-4332-9848-E1CC1F9E0C25}"/>
            </c:ext>
          </c:extLst>
        </c:ser>
        <c:ser>
          <c:idx val="2"/>
          <c:order val="2"/>
          <c:tx>
            <c:strRef>
              <c:f>'In-class cohort'!$B$27</c:f>
              <c:strCache>
                <c:ptCount val="1"/>
                <c:pt idx="0">
                  <c:v>Marrch 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'In-class cohort'!$C$24:$H$24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'In-class cohort'!$C$27:$H$27</c:f>
              <c:numCache>
                <c:formatCode>0%</c:formatCode>
                <c:ptCount val="6"/>
                <c:pt idx="0">
                  <c:v>1</c:v>
                </c:pt>
                <c:pt idx="1">
                  <c:v>0.97142857142857142</c:v>
                </c:pt>
                <c:pt idx="2">
                  <c:v>0.9285714285714286</c:v>
                </c:pt>
                <c:pt idx="3">
                  <c:v>0.87142857142857144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8F-4332-9848-E1CC1F9E0C25}"/>
            </c:ext>
          </c:extLst>
        </c:ser>
        <c:ser>
          <c:idx val="3"/>
          <c:order val="3"/>
          <c:tx>
            <c:strRef>
              <c:f>'In-class cohort'!$B$28</c:f>
              <c:strCache>
                <c:ptCount val="1"/>
                <c:pt idx="0">
                  <c:v>April 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'In-class cohort'!$C$24:$H$24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'In-class cohort'!$C$28:$H$28</c:f>
              <c:numCache>
                <c:formatCode>0%</c:formatCode>
                <c:ptCount val="6"/>
                <c:pt idx="0">
                  <c:v>1</c:v>
                </c:pt>
                <c:pt idx="1">
                  <c:v>0.96</c:v>
                </c:pt>
                <c:pt idx="2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8F-4332-9848-E1CC1F9E0C25}"/>
            </c:ext>
          </c:extLst>
        </c:ser>
        <c:ser>
          <c:idx val="4"/>
          <c:order val="4"/>
          <c:tx>
            <c:strRef>
              <c:f>'In-class cohort'!$B$29</c:f>
              <c:strCache>
                <c:ptCount val="1"/>
                <c:pt idx="0">
                  <c:v>May 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'In-class cohort'!$C$24:$H$24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'In-class cohort'!$C$29:$H$29</c:f>
              <c:numCache>
                <c:formatCode>0%</c:formatCode>
                <c:ptCount val="6"/>
                <c:pt idx="0">
                  <c:v>1</c:v>
                </c:pt>
                <c:pt idx="1">
                  <c:v>0.9882352941176471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8F-4332-9848-E1CC1F9E0C25}"/>
            </c:ext>
          </c:extLst>
        </c:ser>
        <c:ser>
          <c:idx val="5"/>
          <c:order val="5"/>
          <c:tx>
            <c:strRef>
              <c:f>'In-class cohort'!$B$30</c:f>
              <c:strCache>
                <c:ptCount val="1"/>
                <c:pt idx="0">
                  <c:v>June 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'In-class cohort'!$C$24:$H$24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'In-class cohort'!$C$30:$H$30</c:f>
              <c:numCache>
                <c:formatCode>0%</c:formatCode>
                <c:ptCount val="6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8F-4332-9848-E1CC1F9E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159432"/>
        <c:axId val="787160744"/>
      </c:lineChart>
      <c:catAx>
        <c:axId val="78715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Months</a:t>
                </a:r>
                <a:r>
                  <a:rPr lang="en-US" baseline="0"/>
                  <a:t> after first conversion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088039484231714"/>
              <c:y val="0.79693968529680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7160744"/>
        <c:crosses val="autoZero"/>
        <c:auto val="1"/>
        <c:lblAlgn val="ctr"/>
        <c:lblOffset val="100"/>
        <c:noMultiLvlLbl val="0"/>
      </c:catAx>
      <c:valAx>
        <c:axId val="78716074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</a:t>
                </a:r>
                <a:r>
                  <a:rPr lang="en-US" baseline="0"/>
                  <a:t> retention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715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910850459816663E-3"/>
          <c:y val="0.88161243977142012"/>
          <c:w val="0.97759065560084113"/>
          <c:h val="9.324350989824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L7</a:t>
            </a:r>
            <a:r>
              <a:rPr lang="en-US" baseline="0"/>
              <a:t> (power users)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'In-class case'!$K$4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'In-class case'!$L$2:$R$2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'In-class case'!$L$4:$R$4</c:f>
              <c:numCache>
                <c:formatCode>0%</c:formatCode>
                <c:ptCount val="7"/>
                <c:pt idx="0">
                  <c:v>0.26315789473684209</c:v>
                </c:pt>
                <c:pt idx="1">
                  <c:v>0.15789473684210525</c:v>
                </c:pt>
                <c:pt idx="2">
                  <c:v>0.15789473684210525</c:v>
                </c:pt>
                <c:pt idx="3">
                  <c:v>0.10526315789473684</c:v>
                </c:pt>
                <c:pt idx="4">
                  <c:v>5.2631578947368418E-2</c:v>
                </c:pt>
                <c:pt idx="5">
                  <c:v>0.10526315789473684</c:v>
                </c:pt>
                <c:pt idx="6">
                  <c:v>0.15789473684210525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B-4BAF-90E0-4DC4933BE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30632"/>
        <c:axId val="498496328"/>
      </c:lineChart>
      <c:catAx>
        <c:axId val="62743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Active days in a week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8496328"/>
        <c:crosses val="autoZero"/>
        <c:auto val="1"/>
        <c:lblAlgn val="ctr"/>
        <c:lblOffset val="100"/>
        <c:noMultiLvlLbl val="0"/>
      </c:catAx>
      <c:valAx>
        <c:axId val="49849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43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0</xdr:row>
      <xdr:rowOff>71437</xdr:rowOff>
    </xdr:from>
    <xdr:to>
      <xdr:col>14</xdr:col>
      <xdr:colOff>566737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F44AE-AF46-40EA-A9D6-EF4F50453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15</xdr:row>
      <xdr:rowOff>123825</xdr:rowOff>
    </xdr:from>
    <xdr:to>
      <xdr:col>5</xdr:col>
      <xdr:colOff>533400</xdr:colOff>
      <xdr:row>30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1B2A6A-2C92-47A8-AEF6-4B6ED5FC7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573086</xdr:colOff>
      <xdr:row>22</xdr:row>
      <xdr:rowOff>30162</xdr:rowOff>
    </xdr:from>
    <xdr:to>
      <xdr:col>17</xdr:col>
      <xdr:colOff>171450</xdr:colOff>
      <xdr:row>37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AEA36-912E-4E5D-8B8D-98E9F627A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625823</xdr:colOff>
      <xdr:row>5</xdr:row>
      <xdr:rowOff>113595</xdr:rowOff>
    </xdr:from>
    <xdr:to>
      <xdr:col>18</xdr:col>
      <xdr:colOff>564091</xdr:colOff>
      <xdr:row>23</xdr:row>
      <xdr:rowOff>7408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DD325-A4DE-4DA5-8C31-F7939A606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A7" sqref="A7"/>
    </sheetView>
  </sheetViews>
  <sheetFormatPr defaultColWidth="12.625" defaultRowHeight="17.25"/>
  <cols>
    <col min="1" max="1" width="48.125" style="2" customWidth="1"/>
    <col min="2" max="2" width="17.625" style="1" customWidth="1"/>
    <col min="3" max="3" width="18.625" style="1" customWidth="1"/>
    <col min="4" max="4" width="20.75" style="1" customWidth="1"/>
    <col min="5" max="16384" width="12.625" style="1"/>
  </cols>
  <sheetData>
    <row r="1" spans="1:4">
      <c r="A1" s="63" t="s">
        <v>15</v>
      </c>
      <c r="B1" s="64" t="s">
        <v>0</v>
      </c>
      <c r="C1" s="64" t="s">
        <v>1</v>
      </c>
      <c r="D1" s="64" t="s">
        <v>2</v>
      </c>
    </row>
    <row r="2" spans="1:4">
      <c r="A2" s="65" t="s">
        <v>12</v>
      </c>
      <c r="B2" s="66">
        <v>0.23</v>
      </c>
      <c r="C2" s="66">
        <v>0.57999999999999996</v>
      </c>
      <c r="D2" s="66">
        <v>0.19</v>
      </c>
    </row>
    <row r="3" spans="1:4">
      <c r="A3" s="65" t="s">
        <v>13</v>
      </c>
      <c r="B3" s="66">
        <v>0.21</v>
      </c>
      <c r="C3" s="66">
        <v>0.52</v>
      </c>
      <c r="D3" s="66">
        <v>0.27</v>
      </c>
    </row>
    <row r="4" spans="1:4">
      <c r="A4" s="65" t="s">
        <v>10</v>
      </c>
      <c r="B4" s="66">
        <v>0.3</v>
      </c>
      <c r="C4" s="66">
        <v>0.44</v>
      </c>
      <c r="D4" s="66">
        <v>0.26</v>
      </c>
    </row>
    <row r="5" spans="1:4">
      <c r="A5" s="65" t="s">
        <v>8</v>
      </c>
      <c r="B5" s="66">
        <v>0.34</v>
      </c>
      <c r="C5" s="66">
        <v>0.39</v>
      </c>
      <c r="D5" s="66">
        <v>0.27</v>
      </c>
    </row>
    <row r="6" spans="1:4">
      <c r="A6" s="65" t="s">
        <v>9</v>
      </c>
      <c r="B6" s="66">
        <v>0.31</v>
      </c>
      <c r="C6" s="66">
        <v>0.28000000000000003</v>
      </c>
      <c r="D6" s="66">
        <v>0.41</v>
      </c>
    </row>
    <row r="7" spans="1:4">
      <c r="A7" s="65" t="s">
        <v>6</v>
      </c>
      <c r="B7" s="66">
        <v>0.61</v>
      </c>
      <c r="C7" s="66">
        <v>0.22</v>
      </c>
      <c r="D7" s="66">
        <v>0.18</v>
      </c>
    </row>
    <row r="8" spans="1:4">
      <c r="A8" s="65" t="s">
        <v>7</v>
      </c>
      <c r="B8" s="66">
        <v>0.52</v>
      </c>
      <c r="C8" s="66">
        <v>0.18</v>
      </c>
      <c r="D8" s="66">
        <v>0.3</v>
      </c>
    </row>
    <row r="9" spans="1:4">
      <c r="A9" s="65" t="s">
        <v>11</v>
      </c>
      <c r="B9" s="66">
        <v>0.28999999999999998</v>
      </c>
      <c r="C9" s="66">
        <v>0.16</v>
      </c>
      <c r="D9" s="66">
        <v>0.55000000000000004</v>
      </c>
    </row>
    <row r="10" spans="1:4">
      <c r="A10" s="65" t="s">
        <v>5</v>
      </c>
      <c r="B10" s="66">
        <v>0.66</v>
      </c>
      <c r="C10" s="66">
        <v>0.06</v>
      </c>
      <c r="D10" s="66">
        <v>0.28000000000000003</v>
      </c>
    </row>
    <row r="11" spans="1:4">
      <c r="A11" s="65" t="s">
        <v>4</v>
      </c>
      <c r="B11" s="66">
        <v>0.85</v>
      </c>
      <c r="C11" s="66">
        <v>0.04</v>
      </c>
      <c r="D11" s="66">
        <v>0.11</v>
      </c>
    </row>
    <row r="12" spans="1:4">
      <c r="A12" s="65" t="s">
        <v>3</v>
      </c>
      <c r="B12" s="66">
        <v>0.86</v>
      </c>
      <c r="C12" s="66">
        <v>0.02</v>
      </c>
      <c r="D12" s="66">
        <v>0.13</v>
      </c>
    </row>
    <row r="15" spans="1:4">
      <c r="A15" s="76" t="s">
        <v>14</v>
      </c>
      <c r="B15" s="76"/>
      <c r="C15" s="76"/>
      <c r="D15" s="76"/>
    </row>
  </sheetData>
  <autoFilter ref="A1:D1" xr:uid="{E3B02835-666E-41F1-89C8-8BE1E4C8B520}">
    <sortState xmlns:xlrd2="http://schemas.microsoft.com/office/spreadsheetml/2017/richdata2" ref="A2:D12">
      <sortCondition descending="1" ref="C1"/>
    </sortState>
  </autoFilter>
  <mergeCells count="1">
    <mergeCell ref="A15:D15"/>
  </mergeCells>
  <phoneticPr fontId="2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1F1F-274F-412F-8B48-CC9C0D69F0C6}">
  <dimension ref="D3:AD20"/>
  <sheetViews>
    <sheetView workbookViewId="0">
      <selection activeCell="J16" sqref="J16"/>
    </sheetView>
  </sheetViews>
  <sheetFormatPr defaultColWidth="8.75" defaultRowHeight="16.5"/>
  <cols>
    <col min="1" max="3" width="8.75" style="3"/>
    <col min="4" max="4" width="42.625" style="3" bestFit="1" customWidth="1"/>
    <col min="5" max="7" width="8.75" style="4"/>
    <col min="8" max="30" width="8.75" style="71"/>
    <col min="31" max="16384" width="8.75" style="3"/>
  </cols>
  <sheetData>
    <row r="3" spans="4:10" ht="21">
      <c r="D3" s="74" t="s">
        <v>80</v>
      </c>
      <c r="E3" s="75"/>
      <c r="F3" s="75"/>
      <c r="G3" s="75"/>
    </row>
    <row r="4" spans="4:10">
      <c r="E4" s="10" t="s">
        <v>16</v>
      </c>
      <c r="F4" s="10" t="s">
        <v>17</v>
      </c>
      <c r="G4" s="10" t="s">
        <v>18</v>
      </c>
    </row>
    <row r="5" spans="4:10">
      <c r="D5" s="7" t="s">
        <v>35</v>
      </c>
      <c r="E5" s="9">
        <v>50000</v>
      </c>
      <c r="F5" s="9">
        <f>E5</f>
        <v>50000</v>
      </c>
      <c r="G5" s="9">
        <f>F5</f>
        <v>50000</v>
      </c>
    </row>
    <row r="6" spans="4:10">
      <c r="D6" s="7" t="s">
        <v>36</v>
      </c>
      <c r="E6" s="9">
        <v>7000</v>
      </c>
      <c r="F6" s="9">
        <v>10000</v>
      </c>
      <c r="G6" s="9">
        <v>8000</v>
      </c>
    </row>
    <row r="7" spans="4:10">
      <c r="D7" s="3" t="s">
        <v>37</v>
      </c>
      <c r="E7" s="9">
        <v>52000</v>
      </c>
      <c r="F7" s="9">
        <v>55000</v>
      </c>
      <c r="G7" s="9">
        <v>52000</v>
      </c>
    </row>
    <row r="8" spans="4:10">
      <c r="D8" s="69" t="s">
        <v>79</v>
      </c>
      <c r="E8" s="70">
        <f>E7-E6</f>
        <v>45000</v>
      </c>
      <c r="F8" s="70">
        <f t="shared" ref="F8:G8" si="0">F7-F6</f>
        <v>45000</v>
      </c>
      <c r="G8" s="70">
        <f t="shared" si="0"/>
        <v>44000</v>
      </c>
    </row>
    <row r="9" spans="4:10">
      <c r="D9" s="11" t="s">
        <v>78</v>
      </c>
      <c r="E9" s="12">
        <f>E8/E5</f>
        <v>0.9</v>
      </c>
      <c r="F9" s="12">
        <f t="shared" ref="F9:G9" si="1">F8/F5</f>
        <v>0.9</v>
      </c>
      <c r="G9" s="12">
        <f t="shared" si="1"/>
        <v>0.88</v>
      </c>
    </row>
    <row r="11" spans="4:10" ht="20.25">
      <c r="D11" s="74" t="s">
        <v>81</v>
      </c>
      <c r="E11" s="75"/>
      <c r="F11" s="75"/>
      <c r="G11" s="75"/>
    </row>
    <row r="12" spans="4:10">
      <c r="D12" s="73"/>
    </row>
    <row r="13" spans="4:10">
      <c r="E13" s="10" t="s">
        <v>16</v>
      </c>
      <c r="F13" s="10" t="s">
        <v>17</v>
      </c>
      <c r="G13" s="10" t="s">
        <v>18</v>
      </c>
      <c r="J13" s="72"/>
    </row>
    <row r="14" spans="4:10">
      <c r="D14" s="7" t="s">
        <v>38</v>
      </c>
      <c r="E14" s="9">
        <v>50000</v>
      </c>
      <c r="F14" s="9">
        <v>54000</v>
      </c>
      <c r="G14" s="9">
        <v>48000</v>
      </c>
    </row>
    <row r="15" spans="4:10">
      <c r="D15" s="7" t="s">
        <v>40</v>
      </c>
      <c r="E15" s="9">
        <v>7000</v>
      </c>
      <c r="F15" s="9">
        <v>10000</v>
      </c>
      <c r="G15" s="9">
        <v>8000</v>
      </c>
    </row>
    <row r="16" spans="4:10">
      <c r="D16" s="7" t="s">
        <v>39</v>
      </c>
      <c r="E16" s="9">
        <f>E14-E15</f>
        <v>43000</v>
      </c>
      <c r="F16" s="9">
        <f t="shared" ref="F16:G16" si="2">F14-F15</f>
        <v>44000</v>
      </c>
      <c r="G16" s="9">
        <f t="shared" si="2"/>
        <v>40000</v>
      </c>
    </row>
    <row r="17" spans="4:7">
      <c r="D17" s="13" t="s">
        <v>76</v>
      </c>
      <c r="E17" s="9"/>
      <c r="F17" s="9">
        <v>30000</v>
      </c>
      <c r="G17" s="9">
        <v>35000</v>
      </c>
    </row>
    <row r="18" spans="4:7">
      <c r="D18" s="7"/>
      <c r="E18" s="9"/>
      <c r="F18" s="9"/>
      <c r="G18" s="9"/>
    </row>
    <row r="19" spans="4:7">
      <c r="D19" s="11" t="s">
        <v>41</v>
      </c>
      <c r="E19" s="12"/>
      <c r="F19" s="67">
        <f>F17/E14</f>
        <v>0.6</v>
      </c>
      <c r="G19" s="67">
        <f>G17/F14</f>
        <v>0.64814814814814814</v>
      </c>
    </row>
    <row r="20" spans="4:7">
      <c r="D20" s="11" t="s">
        <v>77</v>
      </c>
      <c r="E20" s="12">
        <f>E16/E14</f>
        <v>0.86</v>
      </c>
      <c r="F20" s="12">
        <f t="shared" ref="F20:G20" si="3">F16/F14</f>
        <v>0.81481481481481477</v>
      </c>
      <c r="G20" s="12">
        <f t="shared" si="3"/>
        <v>0.83333333333333337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8543-48F8-4538-8C09-B3F8E95FE218}">
  <dimension ref="B1:H14"/>
  <sheetViews>
    <sheetView workbookViewId="0">
      <selection activeCell="H26" sqref="H26"/>
    </sheetView>
  </sheetViews>
  <sheetFormatPr defaultColWidth="8.75" defaultRowHeight="16.5"/>
  <cols>
    <col min="1" max="1" width="8.75" style="3"/>
    <col min="2" max="2" width="31.875" style="3" bestFit="1" customWidth="1"/>
    <col min="3" max="8" width="8.75" style="4"/>
    <col min="9" max="16384" width="8.75" style="3"/>
  </cols>
  <sheetData>
    <row r="1" spans="2:6">
      <c r="C1" s="6" t="s">
        <v>22</v>
      </c>
      <c r="D1" s="6" t="s">
        <v>23</v>
      </c>
      <c r="E1" s="6" t="s">
        <v>24</v>
      </c>
      <c r="F1" s="6" t="s">
        <v>25</v>
      </c>
    </row>
    <row r="2" spans="2:6">
      <c r="B2" s="3" t="s">
        <v>20</v>
      </c>
      <c r="C2" s="4">
        <v>200</v>
      </c>
      <c r="D2" s="4">
        <v>210</v>
      </c>
      <c r="E2" s="4">
        <v>240</v>
      </c>
      <c r="F2" s="4">
        <v>260</v>
      </c>
    </row>
    <row r="3" spans="2:6">
      <c r="B3" s="3" t="s">
        <v>21</v>
      </c>
      <c r="C3" s="4">
        <v>50</v>
      </c>
      <c r="D3" s="4">
        <v>60</v>
      </c>
      <c r="E3" s="4">
        <v>74</v>
      </c>
      <c r="F3" s="4">
        <v>100</v>
      </c>
    </row>
    <row r="4" spans="2:6">
      <c r="B4" s="3" t="s">
        <v>26</v>
      </c>
      <c r="C4" s="4">
        <f>C2-C3</f>
        <v>150</v>
      </c>
      <c r="D4" s="4">
        <f t="shared" ref="D4:F4" si="0">D2-D3</f>
        <v>150</v>
      </c>
      <c r="E4" s="4">
        <f t="shared" si="0"/>
        <v>166</v>
      </c>
      <c r="F4" s="4">
        <f t="shared" si="0"/>
        <v>160</v>
      </c>
    </row>
    <row r="5" spans="2:6">
      <c r="B5" s="3" t="s">
        <v>27</v>
      </c>
      <c r="C5" s="5">
        <f>C4/C2</f>
        <v>0.75</v>
      </c>
      <c r="D5" s="5">
        <f t="shared" ref="D5:F5" si="1">D4/D2</f>
        <v>0.7142857142857143</v>
      </c>
      <c r="E5" s="5">
        <f t="shared" si="1"/>
        <v>0.69166666666666665</v>
      </c>
      <c r="F5" s="5">
        <f t="shared" si="1"/>
        <v>0.61538461538461542</v>
      </c>
    </row>
    <row r="7" spans="2:6">
      <c r="C7" s="6" t="s">
        <v>22</v>
      </c>
      <c r="D7" s="6" t="s">
        <v>23</v>
      </c>
      <c r="E7" s="6" t="s">
        <v>24</v>
      </c>
      <c r="F7" s="6" t="s">
        <v>25</v>
      </c>
    </row>
    <row r="8" spans="2:6">
      <c r="B8" s="7" t="s">
        <v>29</v>
      </c>
    </row>
    <row r="9" spans="2:6">
      <c r="B9" s="3" t="s">
        <v>28</v>
      </c>
      <c r="C9" s="4">
        <f>110</f>
        <v>110</v>
      </c>
      <c r="D9" s="4">
        <v>130</v>
      </c>
      <c r="E9" s="4">
        <v>150</v>
      </c>
      <c r="F9" s="4">
        <v>170</v>
      </c>
    </row>
    <row r="10" spans="2:6">
      <c r="B10" s="3" t="s">
        <v>30</v>
      </c>
      <c r="C10" s="4">
        <v>40</v>
      </c>
      <c r="D10" s="4">
        <v>50</v>
      </c>
      <c r="E10" s="4">
        <v>60</v>
      </c>
      <c r="F10" s="4">
        <v>80</v>
      </c>
    </row>
    <row r="11" spans="2:6">
      <c r="B11" s="3" t="s">
        <v>31</v>
      </c>
      <c r="C11" s="4">
        <f>C2-C9-C10</f>
        <v>50</v>
      </c>
      <c r="D11" s="4">
        <f t="shared" ref="D11:F11" si="2">D2-D9-D10</f>
        <v>30</v>
      </c>
      <c r="E11" s="4">
        <f t="shared" si="2"/>
        <v>30</v>
      </c>
      <c r="F11" s="4">
        <f t="shared" si="2"/>
        <v>10</v>
      </c>
    </row>
    <row r="12" spans="2:6">
      <c r="B12" s="8" t="s">
        <v>32</v>
      </c>
      <c r="C12" s="5">
        <f>C9/C$2</f>
        <v>0.55000000000000004</v>
      </c>
      <c r="D12" s="5">
        <f t="shared" ref="D12:F12" si="3">D9/D$2</f>
        <v>0.61904761904761907</v>
      </c>
      <c r="E12" s="5">
        <f t="shared" si="3"/>
        <v>0.625</v>
      </c>
      <c r="F12" s="5">
        <f t="shared" si="3"/>
        <v>0.65384615384615385</v>
      </c>
    </row>
    <row r="13" spans="2:6">
      <c r="B13" s="8" t="s">
        <v>33</v>
      </c>
      <c r="C13" s="5">
        <f t="shared" ref="C13:F14" si="4">C10/C$2</f>
        <v>0.2</v>
      </c>
      <c r="D13" s="5">
        <f t="shared" si="4"/>
        <v>0.23809523809523808</v>
      </c>
      <c r="E13" s="5">
        <f t="shared" si="4"/>
        <v>0.25</v>
      </c>
      <c r="F13" s="5">
        <f t="shared" si="4"/>
        <v>0.30769230769230771</v>
      </c>
    </row>
    <row r="14" spans="2:6">
      <c r="B14" s="8" t="s">
        <v>34</v>
      </c>
      <c r="C14" s="5">
        <f t="shared" si="4"/>
        <v>0.25</v>
      </c>
      <c r="D14" s="5">
        <f t="shared" si="4"/>
        <v>0.14285714285714285</v>
      </c>
      <c r="E14" s="5">
        <f t="shared" si="4"/>
        <v>0.125</v>
      </c>
      <c r="F14" s="5">
        <f t="shared" si="4"/>
        <v>3.8461538461538464E-2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0210-D313-4174-A307-F9117E1BD074}">
  <dimension ref="A1:P42"/>
  <sheetViews>
    <sheetView topLeftCell="A10" workbookViewId="0">
      <selection activeCell="E31" sqref="E31"/>
    </sheetView>
  </sheetViews>
  <sheetFormatPr defaultColWidth="8.75" defaultRowHeight="16.5"/>
  <cols>
    <col min="1" max="1" width="14.125" style="14" customWidth="1"/>
    <col min="2" max="2" width="9.25" style="14" customWidth="1"/>
    <col min="3" max="8" width="8.875" style="14" customWidth="1"/>
    <col min="9" max="16" width="8.75" style="14"/>
    <col min="17" max="16384" width="8.75" style="3"/>
  </cols>
  <sheetData>
    <row r="1" spans="1:15">
      <c r="B1" s="15"/>
      <c r="C1" s="16"/>
      <c r="D1" s="16"/>
      <c r="E1" s="16"/>
      <c r="F1" s="16"/>
      <c r="G1" s="16"/>
      <c r="H1" s="16"/>
    </row>
    <row r="2" spans="1:15">
      <c r="C2" s="77" t="s">
        <v>42</v>
      </c>
      <c r="D2" s="77"/>
      <c r="E2" s="77"/>
      <c r="F2" s="77"/>
      <c r="G2" s="77"/>
      <c r="H2" s="77"/>
    </row>
    <row r="3" spans="1:15" ht="30">
      <c r="A3" s="17" t="s">
        <v>43</v>
      </c>
      <c r="B3" s="17" t="s">
        <v>44</v>
      </c>
      <c r="C3" s="18" t="s">
        <v>45</v>
      </c>
      <c r="D3" s="19" t="s">
        <v>46</v>
      </c>
      <c r="E3" s="19" t="s">
        <v>47</v>
      </c>
      <c r="F3" s="19" t="s">
        <v>48</v>
      </c>
      <c r="G3" s="19" t="s">
        <v>19</v>
      </c>
      <c r="H3" s="20" t="s">
        <v>49</v>
      </c>
    </row>
    <row r="4" spans="1:15">
      <c r="A4" s="21" t="s">
        <v>45</v>
      </c>
      <c r="B4" s="22">
        <v>50</v>
      </c>
      <c r="C4" s="23">
        <v>50</v>
      </c>
      <c r="D4" s="22">
        <v>45</v>
      </c>
      <c r="E4" s="22">
        <v>42</v>
      </c>
      <c r="F4" s="22">
        <v>39</v>
      </c>
      <c r="G4" s="22">
        <v>37</v>
      </c>
      <c r="H4" s="24">
        <v>35</v>
      </c>
    </row>
    <row r="5" spans="1:15">
      <c r="A5" s="21" t="s">
        <v>46</v>
      </c>
      <c r="B5" s="22">
        <v>60</v>
      </c>
      <c r="C5" s="23"/>
      <c r="D5" s="22">
        <v>60</v>
      </c>
      <c r="E5" s="22">
        <v>57</v>
      </c>
      <c r="F5" s="22">
        <v>55</v>
      </c>
      <c r="G5" s="22">
        <v>50</v>
      </c>
      <c r="H5" s="24">
        <v>48</v>
      </c>
    </row>
    <row r="6" spans="1:15">
      <c r="A6" s="21" t="s">
        <v>47</v>
      </c>
      <c r="B6" s="22">
        <v>70</v>
      </c>
      <c r="C6" s="23"/>
      <c r="D6" s="22"/>
      <c r="E6" s="22">
        <v>70</v>
      </c>
      <c r="F6" s="22">
        <v>68</v>
      </c>
      <c r="G6" s="22">
        <v>65</v>
      </c>
      <c r="H6" s="24">
        <v>61</v>
      </c>
    </row>
    <row r="7" spans="1:15">
      <c r="A7" s="21" t="s">
        <v>48</v>
      </c>
      <c r="B7" s="22">
        <v>75</v>
      </c>
      <c r="C7" s="23"/>
      <c r="D7" s="22"/>
      <c r="E7" s="22"/>
      <c r="F7" s="22">
        <v>75</v>
      </c>
      <c r="G7" s="22">
        <v>72</v>
      </c>
      <c r="H7" s="24">
        <v>69</v>
      </c>
    </row>
    <row r="8" spans="1:15">
      <c r="A8" s="21" t="s">
        <v>19</v>
      </c>
      <c r="B8" s="22">
        <v>85</v>
      </c>
      <c r="C8" s="23"/>
      <c r="D8" s="22"/>
      <c r="E8" s="22"/>
      <c r="F8" s="22"/>
      <c r="G8" s="22">
        <v>85</v>
      </c>
      <c r="H8" s="24">
        <v>84</v>
      </c>
    </row>
    <row r="9" spans="1:15">
      <c r="A9" s="21" t="s">
        <v>49</v>
      </c>
      <c r="B9" s="22">
        <v>100</v>
      </c>
      <c r="C9" s="23"/>
      <c r="D9" s="22"/>
      <c r="E9" s="22"/>
      <c r="F9" s="22"/>
      <c r="G9" s="22"/>
      <c r="H9" s="24">
        <v>100</v>
      </c>
    </row>
    <row r="10" spans="1:15">
      <c r="A10" s="21"/>
      <c r="B10" s="25"/>
      <c r="C10" s="26">
        <f t="shared" ref="C10:H10" si="0">SUM(C4:C9)</f>
        <v>50</v>
      </c>
      <c r="D10" s="27">
        <f t="shared" si="0"/>
        <v>105</v>
      </c>
      <c r="E10" s="27">
        <f t="shared" si="0"/>
        <v>169</v>
      </c>
      <c r="F10" s="27">
        <f t="shared" si="0"/>
        <v>237</v>
      </c>
      <c r="G10" s="27">
        <f t="shared" si="0"/>
        <v>309</v>
      </c>
      <c r="H10" s="28">
        <f t="shared" si="0"/>
        <v>397</v>
      </c>
    </row>
    <row r="13" spans="1:15">
      <c r="C13" s="77" t="s">
        <v>50</v>
      </c>
      <c r="D13" s="77"/>
      <c r="E13" s="77"/>
      <c r="F13" s="77"/>
      <c r="G13" s="77"/>
      <c r="H13" s="77"/>
    </row>
    <row r="14" spans="1:15" ht="30">
      <c r="A14" s="17" t="s">
        <v>43</v>
      </c>
      <c r="B14" s="17" t="s">
        <v>44</v>
      </c>
      <c r="C14" s="29">
        <v>0</v>
      </c>
      <c r="D14" s="30">
        <v>1</v>
      </c>
      <c r="E14" s="30">
        <v>2</v>
      </c>
      <c r="F14" s="30">
        <v>3</v>
      </c>
      <c r="G14" s="30">
        <v>4</v>
      </c>
      <c r="H14" s="31">
        <v>5</v>
      </c>
    </row>
    <row r="15" spans="1:15">
      <c r="A15" s="21" t="s">
        <v>45</v>
      </c>
      <c r="B15" s="22">
        <v>50</v>
      </c>
      <c r="C15" s="32">
        <v>50</v>
      </c>
      <c r="D15" s="33">
        <v>45</v>
      </c>
      <c r="E15" s="33">
        <v>42</v>
      </c>
      <c r="F15" s="33">
        <v>39</v>
      </c>
      <c r="G15" s="33">
        <v>37</v>
      </c>
      <c r="H15" s="34">
        <v>35</v>
      </c>
      <c r="J15" s="35">
        <f>50-C15</f>
        <v>0</v>
      </c>
      <c r="K15" s="35">
        <f>C15-D15</f>
        <v>5</v>
      </c>
      <c r="L15" s="35">
        <f>D15-E15</f>
        <v>3</v>
      </c>
      <c r="M15" s="35">
        <f t="shared" ref="M15:O17" si="1">E15-F15</f>
        <v>3</v>
      </c>
      <c r="N15" s="35">
        <f t="shared" si="1"/>
        <v>2</v>
      </c>
      <c r="O15" s="35">
        <f t="shared" si="1"/>
        <v>2</v>
      </c>
    </row>
    <row r="16" spans="1:15">
      <c r="A16" s="21" t="s">
        <v>46</v>
      </c>
      <c r="B16" s="22">
        <v>60</v>
      </c>
      <c r="C16" s="32">
        <v>60</v>
      </c>
      <c r="D16" s="33">
        <v>57</v>
      </c>
      <c r="E16" s="33">
        <v>55</v>
      </c>
      <c r="F16" s="33">
        <v>50</v>
      </c>
      <c r="G16" s="33">
        <v>48</v>
      </c>
      <c r="H16" s="34"/>
      <c r="J16" s="14">
        <v>0</v>
      </c>
      <c r="K16" s="35">
        <f>C16-D16</f>
        <v>3</v>
      </c>
      <c r="L16" s="35">
        <f t="shared" ref="L16:L17" si="2">D16-E16</f>
        <v>2</v>
      </c>
      <c r="M16" s="35">
        <f t="shared" si="1"/>
        <v>5</v>
      </c>
      <c r="N16" s="35">
        <f t="shared" si="1"/>
        <v>2</v>
      </c>
    </row>
    <row r="17" spans="1:14">
      <c r="A17" s="21" t="s">
        <v>47</v>
      </c>
      <c r="B17" s="22">
        <v>70</v>
      </c>
      <c r="C17" s="32">
        <v>70</v>
      </c>
      <c r="D17" s="33">
        <v>68</v>
      </c>
      <c r="E17" s="33">
        <v>65</v>
      </c>
      <c r="F17" s="33">
        <v>61</v>
      </c>
      <c r="G17" s="33"/>
      <c r="H17" s="34"/>
      <c r="J17" s="14">
        <v>0</v>
      </c>
      <c r="K17" s="35">
        <f>C17-D17</f>
        <v>2</v>
      </c>
      <c r="L17" s="35">
        <f t="shared" si="2"/>
        <v>3</v>
      </c>
      <c r="M17" s="35">
        <f t="shared" si="1"/>
        <v>4</v>
      </c>
      <c r="N17" s="35"/>
    </row>
    <row r="18" spans="1:14">
      <c r="A18" s="21" t="s">
        <v>48</v>
      </c>
      <c r="B18" s="22">
        <v>75</v>
      </c>
      <c r="C18" s="32">
        <v>75</v>
      </c>
      <c r="D18" s="33">
        <v>72</v>
      </c>
      <c r="E18" s="33">
        <v>69</v>
      </c>
      <c r="F18" s="33"/>
      <c r="G18" s="33"/>
      <c r="H18" s="34"/>
      <c r="J18" s="14">
        <v>0</v>
      </c>
      <c r="K18" s="35">
        <f>C18-D18</f>
        <v>3</v>
      </c>
      <c r="L18" s="35">
        <f>D18-E18</f>
        <v>3</v>
      </c>
    </row>
    <row r="19" spans="1:14">
      <c r="A19" s="21" t="s">
        <v>19</v>
      </c>
      <c r="B19" s="22">
        <v>85</v>
      </c>
      <c r="C19" s="32">
        <v>85</v>
      </c>
      <c r="D19" s="33">
        <v>84</v>
      </c>
      <c r="E19" s="33"/>
      <c r="F19" s="33"/>
      <c r="G19" s="33"/>
      <c r="H19" s="34"/>
      <c r="J19" s="14">
        <v>0</v>
      </c>
      <c r="K19" s="35">
        <f>C19-D19</f>
        <v>1</v>
      </c>
    </row>
    <row r="20" spans="1:14">
      <c r="A20" s="21" t="s">
        <v>49</v>
      </c>
      <c r="B20" s="22">
        <v>100</v>
      </c>
      <c r="C20" s="32">
        <v>100</v>
      </c>
      <c r="D20" s="33"/>
      <c r="E20" s="33"/>
      <c r="F20" s="33"/>
      <c r="G20" s="33"/>
      <c r="H20" s="34"/>
      <c r="J20" s="14">
        <v>0</v>
      </c>
    </row>
    <row r="21" spans="1:14">
      <c r="A21" s="21"/>
      <c r="B21" s="25"/>
      <c r="C21" s="36">
        <f t="shared" ref="C21:H21" si="3">SUM(C15:C20)</f>
        <v>440</v>
      </c>
      <c r="D21" s="37">
        <f t="shared" si="3"/>
        <v>326</v>
      </c>
      <c r="E21" s="37">
        <f t="shared" si="3"/>
        <v>231</v>
      </c>
      <c r="F21" s="37">
        <f t="shared" si="3"/>
        <v>150</v>
      </c>
      <c r="G21" s="37">
        <f t="shared" si="3"/>
        <v>85</v>
      </c>
      <c r="H21" s="38">
        <f t="shared" si="3"/>
        <v>35</v>
      </c>
    </row>
    <row r="23" spans="1:14">
      <c r="C23" s="77" t="s">
        <v>51</v>
      </c>
      <c r="D23" s="77"/>
      <c r="E23" s="77"/>
      <c r="F23" s="77"/>
      <c r="G23" s="77"/>
      <c r="H23" s="77"/>
    </row>
    <row r="24" spans="1:14">
      <c r="C24" s="29">
        <v>0</v>
      </c>
      <c r="D24" s="30">
        <v>1</v>
      </c>
      <c r="E24" s="30">
        <v>2</v>
      </c>
      <c r="F24" s="30">
        <v>3</v>
      </c>
      <c r="G24" s="30">
        <v>4</v>
      </c>
      <c r="H24" s="31">
        <v>5</v>
      </c>
    </row>
    <row r="25" spans="1:14">
      <c r="B25" s="57" t="s">
        <v>53</v>
      </c>
      <c r="C25" s="39">
        <v>1</v>
      </c>
      <c r="D25" s="40">
        <v>0.9</v>
      </c>
      <c r="E25" s="40">
        <v>0.84</v>
      </c>
      <c r="F25" s="40">
        <v>0.78</v>
      </c>
      <c r="G25" s="40">
        <v>0.74</v>
      </c>
      <c r="H25" s="41">
        <v>0.7</v>
      </c>
    </row>
    <row r="26" spans="1:14">
      <c r="B26" s="57" t="s">
        <v>54</v>
      </c>
      <c r="C26" s="42">
        <v>1</v>
      </c>
      <c r="D26" s="43">
        <v>0.95</v>
      </c>
      <c r="E26" s="43">
        <v>0.91666666666666663</v>
      </c>
      <c r="F26" s="43">
        <v>0.83333333333333337</v>
      </c>
      <c r="G26" s="43">
        <v>0.8</v>
      </c>
      <c r="H26" s="44"/>
    </row>
    <row r="27" spans="1:14">
      <c r="B27" s="57" t="s">
        <v>55</v>
      </c>
      <c r="C27" s="42">
        <v>1</v>
      </c>
      <c r="D27" s="43">
        <v>0.97142857142857142</v>
      </c>
      <c r="E27" s="43">
        <v>0.9285714285714286</v>
      </c>
      <c r="F27" s="43">
        <v>0.87142857142857144</v>
      </c>
      <c r="G27" s="43"/>
      <c r="H27" s="44"/>
    </row>
    <row r="28" spans="1:14">
      <c r="B28" s="57" t="s">
        <v>56</v>
      </c>
      <c r="C28" s="42">
        <v>1</v>
      </c>
      <c r="D28" s="43">
        <v>0.96</v>
      </c>
      <c r="E28" s="43">
        <v>0.92</v>
      </c>
      <c r="F28" s="43"/>
      <c r="G28" s="43"/>
      <c r="H28" s="44"/>
    </row>
    <row r="29" spans="1:14">
      <c r="B29" s="57" t="s">
        <v>57</v>
      </c>
      <c r="C29" s="42">
        <v>1</v>
      </c>
      <c r="D29" s="43">
        <v>0.9882352941176471</v>
      </c>
      <c r="E29" s="43"/>
      <c r="F29" s="43"/>
      <c r="G29" s="43"/>
      <c r="H29" s="44"/>
    </row>
    <row r="30" spans="1:14">
      <c r="B30" s="57" t="s">
        <v>58</v>
      </c>
      <c r="C30" s="51">
        <v>1</v>
      </c>
      <c r="D30" s="52"/>
      <c r="E30" s="52"/>
      <c r="F30" s="52"/>
      <c r="G30" s="52"/>
      <c r="H30" s="53"/>
    </row>
    <row r="31" spans="1:14">
      <c r="C31" s="54">
        <v>1</v>
      </c>
      <c r="D31" s="55">
        <v>0.95882352941176474</v>
      </c>
      <c r="E31" s="55">
        <v>0.90588235294117647</v>
      </c>
      <c r="F31" s="55">
        <v>0.83333333333333337</v>
      </c>
      <c r="G31" s="55">
        <v>0.77272727272727271</v>
      </c>
      <c r="H31" s="56">
        <v>0.7</v>
      </c>
    </row>
    <row r="34" spans="2:8">
      <c r="C34" s="77" t="s">
        <v>52</v>
      </c>
      <c r="D34" s="77"/>
      <c r="E34" s="77"/>
      <c r="F34" s="77"/>
      <c r="G34" s="77"/>
      <c r="H34" s="77"/>
    </row>
    <row r="35" spans="2:8">
      <c r="C35" s="48">
        <v>0</v>
      </c>
      <c r="D35" s="49">
        <v>1</v>
      </c>
      <c r="E35" s="49">
        <v>2</v>
      </c>
      <c r="F35" s="49">
        <v>3</v>
      </c>
      <c r="G35" s="49">
        <v>4</v>
      </c>
      <c r="H35" s="50">
        <v>5</v>
      </c>
    </row>
    <row r="36" spans="2:8">
      <c r="B36" s="21" t="s">
        <v>45</v>
      </c>
      <c r="C36" s="39">
        <f>J15/$C$15</f>
        <v>0</v>
      </c>
      <c r="D36" s="40">
        <f t="shared" ref="D36:H36" si="4">K15/$C$15</f>
        <v>0.1</v>
      </c>
      <c r="E36" s="40">
        <f t="shared" si="4"/>
        <v>0.06</v>
      </c>
      <c r="F36" s="40">
        <f t="shared" si="4"/>
        <v>0.06</v>
      </c>
      <c r="G36" s="40">
        <f t="shared" si="4"/>
        <v>0.04</v>
      </c>
      <c r="H36" s="41">
        <f t="shared" si="4"/>
        <v>0.04</v>
      </c>
    </row>
    <row r="37" spans="2:8">
      <c r="B37" s="21" t="s">
        <v>46</v>
      </c>
      <c r="C37" s="42">
        <f>J16/$C$16</f>
        <v>0</v>
      </c>
      <c r="D37" s="43">
        <f t="shared" ref="D37:G37" si="5">K16/$C$16</f>
        <v>0.05</v>
      </c>
      <c r="E37" s="43">
        <f t="shared" si="5"/>
        <v>3.3333333333333333E-2</v>
      </c>
      <c r="F37" s="43">
        <f t="shared" si="5"/>
        <v>8.3333333333333329E-2</v>
      </c>
      <c r="G37" s="43">
        <f t="shared" si="5"/>
        <v>3.3333333333333333E-2</v>
      </c>
      <c r="H37" s="44"/>
    </row>
    <row r="38" spans="2:8">
      <c r="B38" s="21" t="s">
        <v>47</v>
      </c>
      <c r="C38" s="42">
        <f>J17/$C$17</f>
        <v>0</v>
      </c>
      <c r="D38" s="43">
        <f t="shared" ref="D38:F38" si="6">K17/$C$17</f>
        <v>2.8571428571428571E-2</v>
      </c>
      <c r="E38" s="43">
        <f t="shared" si="6"/>
        <v>4.2857142857142858E-2</v>
      </c>
      <c r="F38" s="43">
        <f t="shared" si="6"/>
        <v>5.7142857142857141E-2</v>
      </c>
      <c r="G38" s="43"/>
      <c r="H38" s="44"/>
    </row>
    <row r="39" spans="2:8">
      <c r="B39" s="21" t="s">
        <v>48</v>
      </c>
      <c r="C39" s="42">
        <f>J18/$C$18</f>
        <v>0</v>
      </c>
      <c r="D39" s="43">
        <f t="shared" ref="D39:E39" si="7">K18/$C$18</f>
        <v>0.04</v>
      </c>
      <c r="E39" s="43">
        <f t="shared" si="7"/>
        <v>0.04</v>
      </c>
      <c r="F39" s="43"/>
      <c r="G39" s="43"/>
      <c r="H39" s="44"/>
    </row>
    <row r="40" spans="2:8">
      <c r="B40" s="21" t="s">
        <v>19</v>
      </c>
      <c r="C40" s="42">
        <f>J19/$C$19</f>
        <v>0</v>
      </c>
      <c r="D40" s="43">
        <f>K19/$C$19</f>
        <v>1.1764705882352941E-2</v>
      </c>
      <c r="E40" s="43"/>
      <c r="F40" s="43"/>
      <c r="G40" s="43"/>
      <c r="H40" s="44"/>
    </row>
    <row r="41" spans="2:8">
      <c r="B41" s="21" t="s">
        <v>49</v>
      </c>
      <c r="C41" s="42">
        <f>J20</f>
        <v>0</v>
      </c>
      <c r="D41" s="43"/>
      <c r="E41" s="43"/>
      <c r="F41" s="43"/>
      <c r="G41" s="43"/>
      <c r="H41" s="44"/>
    </row>
    <row r="42" spans="2:8">
      <c r="C42" s="45">
        <f>AVERAGE(C36:C41)</f>
        <v>0</v>
      </c>
      <c r="D42" s="46">
        <f t="shared" ref="D42:H42" si="8">AVERAGE(D36:D41)</f>
        <v>4.6067226890756305E-2</v>
      </c>
      <c r="E42" s="46">
        <f t="shared" si="8"/>
        <v>4.4047619047619051E-2</v>
      </c>
      <c r="F42" s="46">
        <f t="shared" si="8"/>
        <v>6.6825396825396816E-2</v>
      </c>
      <c r="G42" s="46">
        <f t="shared" si="8"/>
        <v>3.6666666666666667E-2</v>
      </c>
      <c r="H42" s="47">
        <f t="shared" si="8"/>
        <v>0.04</v>
      </c>
    </row>
  </sheetData>
  <mergeCells count="4">
    <mergeCell ref="C2:H2"/>
    <mergeCell ref="C13:H13"/>
    <mergeCell ref="C23:H23"/>
    <mergeCell ref="C34:H34"/>
  </mergeCells>
  <phoneticPr fontId="4" type="noConversion"/>
  <conditionalFormatting sqref="C25:H31">
    <cfRule type="colorScale" priority="4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max"/>
        <color rgb="FFEDCCCB"/>
        <color rgb="FFCD6F6D"/>
      </colorScale>
    </cfRule>
    <cfRule type="colorScale" priority="6">
      <colorScale>
        <cfvo type="min"/>
        <cfvo type="max"/>
        <color rgb="FFCD6F6D"/>
        <color rgb="FFEDCCCB"/>
      </colorScale>
    </cfRule>
  </conditionalFormatting>
  <conditionalFormatting sqref="C36:H42">
    <cfRule type="colorScale" priority="1">
      <colorScale>
        <cfvo type="min"/>
        <cfvo type="max"/>
        <color rgb="FFEDCCCB"/>
        <color rgb="FFD3817F"/>
      </colorScale>
    </cfRule>
    <cfRule type="colorScale" priority="2">
      <colorScale>
        <cfvo type="min"/>
        <cfvo type="max"/>
        <color rgb="FFEDCCCB"/>
        <color rgb="FFCD6F6D"/>
      </colorScale>
    </cfRule>
    <cfRule type="colorScale" priority="3">
      <colorScale>
        <cfvo type="min"/>
        <cfvo type="max"/>
        <color rgb="FFCD6F6D"/>
        <color rgb="FFEDCCC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13D52-BD6C-4105-B24B-9B093BE8CDFC}">
  <dimension ref="A1:S25"/>
  <sheetViews>
    <sheetView tabSelected="1" zoomScale="90" zoomScaleNormal="90" workbookViewId="0">
      <selection activeCell="U23" sqref="U23"/>
    </sheetView>
  </sheetViews>
  <sheetFormatPr defaultRowHeight="16.5"/>
  <cols>
    <col min="1" max="1" width="17.5" customWidth="1"/>
    <col min="11" max="11" width="12.5" customWidth="1"/>
    <col min="12" max="12" width="13.375" bestFit="1" customWidth="1"/>
  </cols>
  <sheetData>
    <row r="1" spans="1:19">
      <c r="B1" s="78" t="s">
        <v>67</v>
      </c>
      <c r="C1" s="78"/>
      <c r="D1" s="78"/>
      <c r="E1" s="78"/>
      <c r="F1" s="78"/>
      <c r="G1" s="78"/>
      <c r="H1" s="78"/>
      <c r="K1" s="6"/>
      <c r="L1" s="61" t="s">
        <v>70</v>
      </c>
      <c r="M1" s="61"/>
      <c r="N1" s="61"/>
      <c r="O1" s="61"/>
      <c r="P1" s="61"/>
      <c r="Q1" s="61"/>
      <c r="R1" s="61"/>
      <c r="S1" s="60"/>
    </row>
    <row r="2" spans="1:19">
      <c r="A2" s="58" t="s">
        <v>59</v>
      </c>
      <c r="B2" s="59" t="s">
        <v>60</v>
      </c>
      <c r="C2" s="59" t="s">
        <v>61</v>
      </c>
      <c r="D2" s="59" t="s">
        <v>62</v>
      </c>
      <c r="E2" s="59" t="s">
        <v>63</v>
      </c>
      <c r="F2" s="59" t="s">
        <v>64</v>
      </c>
      <c r="G2" s="59" t="s">
        <v>65</v>
      </c>
      <c r="H2" s="59" t="s">
        <v>66</v>
      </c>
      <c r="I2" s="59" t="s">
        <v>68</v>
      </c>
      <c r="J2" s="59"/>
      <c r="K2" s="6"/>
      <c r="L2" s="61">
        <v>1</v>
      </c>
      <c r="M2" s="61">
        <v>2</v>
      </c>
      <c r="N2" s="61">
        <v>3</v>
      </c>
      <c r="O2" s="61">
        <v>4</v>
      </c>
      <c r="P2" s="61">
        <v>5</v>
      </c>
      <c r="Q2" s="61">
        <v>6</v>
      </c>
      <c r="R2" s="61">
        <v>7</v>
      </c>
      <c r="S2" s="60" t="s">
        <v>69</v>
      </c>
    </row>
    <row r="3" spans="1:19">
      <c r="A3" s="10">
        <v>222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f>SUM(B3:H3)</f>
        <v>1</v>
      </c>
      <c r="J3" s="4"/>
      <c r="K3" s="6" t="s">
        <v>71</v>
      </c>
      <c r="L3" s="4">
        <f>COUNTIF($I$3:$I$105,"="&amp;L2)</f>
        <v>5</v>
      </c>
      <c r="M3" s="4">
        <f t="shared" ref="M3:R3" si="0">COUNTIF($I$3:$I$105,"="&amp;M2)</f>
        <v>3</v>
      </c>
      <c r="N3" s="4">
        <f t="shared" si="0"/>
        <v>3</v>
      </c>
      <c r="O3" s="4">
        <f t="shared" si="0"/>
        <v>2</v>
      </c>
      <c r="P3" s="4">
        <f t="shared" si="0"/>
        <v>1</v>
      </c>
      <c r="Q3" s="4">
        <f t="shared" si="0"/>
        <v>2</v>
      </c>
      <c r="R3" s="4">
        <f t="shared" si="0"/>
        <v>3</v>
      </c>
      <c r="S3" s="4">
        <f>SUM(L3:R3)</f>
        <v>19</v>
      </c>
    </row>
    <row r="4" spans="1:19">
      <c r="A4" s="10">
        <v>336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0</v>
      </c>
      <c r="I4" s="4">
        <f t="shared" ref="I4:I21" si="1">SUM(B4:H4)</f>
        <v>1</v>
      </c>
      <c r="J4" s="4"/>
      <c r="K4" s="6" t="s">
        <v>72</v>
      </c>
      <c r="L4" s="5">
        <f>L3/$S$3</f>
        <v>0.26315789473684209</v>
      </c>
      <c r="M4" s="5">
        <f t="shared" ref="M4:R4" si="2">M3/$S$3</f>
        <v>0.15789473684210525</v>
      </c>
      <c r="N4" s="5">
        <f t="shared" si="2"/>
        <v>0.15789473684210525</v>
      </c>
      <c r="O4" s="5">
        <f t="shared" si="2"/>
        <v>0.10526315789473684</v>
      </c>
      <c r="P4" s="5">
        <f t="shared" si="2"/>
        <v>5.2631578947368418E-2</v>
      </c>
      <c r="Q4" s="5">
        <f t="shared" si="2"/>
        <v>0.10526315789473684</v>
      </c>
      <c r="R4" s="5">
        <f t="shared" si="2"/>
        <v>0.15789473684210525</v>
      </c>
      <c r="S4" s="4"/>
    </row>
    <row r="5" spans="1:19">
      <c r="A5" s="10">
        <v>743</v>
      </c>
      <c r="B5" s="4">
        <v>0</v>
      </c>
      <c r="C5" s="4">
        <v>0</v>
      </c>
      <c r="D5" s="4">
        <v>0</v>
      </c>
      <c r="E5" s="4">
        <v>0</v>
      </c>
      <c r="F5" s="4">
        <v>1</v>
      </c>
      <c r="G5" s="4">
        <v>0</v>
      </c>
      <c r="H5" s="4">
        <v>0</v>
      </c>
      <c r="I5" s="4">
        <f t="shared" si="1"/>
        <v>1</v>
      </c>
      <c r="J5" s="4"/>
      <c r="K5" s="4"/>
      <c r="L5" s="3"/>
      <c r="M5" s="3"/>
      <c r="N5" s="3"/>
      <c r="O5" s="3"/>
      <c r="P5" s="3"/>
      <c r="Q5" s="3"/>
      <c r="R5" s="3"/>
      <c r="S5" s="3"/>
    </row>
    <row r="6" spans="1:19">
      <c r="A6" s="10">
        <v>876</v>
      </c>
      <c r="B6" s="4">
        <v>0</v>
      </c>
      <c r="C6" s="4">
        <v>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f t="shared" si="1"/>
        <v>1</v>
      </c>
      <c r="J6" s="4"/>
      <c r="K6" s="4"/>
      <c r="L6" s="3"/>
      <c r="M6" s="3"/>
      <c r="N6" s="3"/>
      <c r="O6" s="3"/>
      <c r="P6" s="3"/>
      <c r="Q6" s="3"/>
      <c r="R6" s="3"/>
      <c r="S6" s="3"/>
    </row>
    <row r="7" spans="1:19">
      <c r="A7" s="10">
        <v>883</v>
      </c>
      <c r="B7" s="4">
        <v>1</v>
      </c>
      <c r="C7" s="4">
        <v>1</v>
      </c>
      <c r="D7" s="4">
        <v>0</v>
      </c>
      <c r="E7" s="4">
        <v>1</v>
      </c>
      <c r="F7" s="4">
        <v>0</v>
      </c>
      <c r="G7" s="4">
        <v>1</v>
      </c>
      <c r="H7" s="4">
        <v>1</v>
      </c>
      <c r="I7" s="4">
        <f t="shared" si="1"/>
        <v>5</v>
      </c>
      <c r="J7" s="4"/>
      <c r="K7" s="4"/>
      <c r="L7" s="3"/>
      <c r="M7" s="3"/>
      <c r="N7" s="3"/>
      <c r="O7" s="3"/>
      <c r="P7" s="3"/>
      <c r="Q7" s="3"/>
      <c r="R7" s="3"/>
      <c r="S7" s="3"/>
    </row>
    <row r="8" spans="1:19">
      <c r="A8" s="10">
        <v>1103</v>
      </c>
      <c r="B8" s="4">
        <v>0</v>
      </c>
      <c r="C8" s="4">
        <v>0</v>
      </c>
      <c r="D8" s="4">
        <v>0</v>
      </c>
      <c r="E8" s="4">
        <v>1</v>
      </c>
      <c r="F8" s="4">
        <v>0</v>
      </c>
      <c r="G8" s="4">
        <v>0</v>
      </c>
      <c r="H8" s="4">
        <v>1</v>
      </c>
      <c r="I8" s="4">
        <f t="shared" si="1"/>
        <v>2</v>
      </c>
      <c r="J8" s="4"/>
      <c r="K8" s="4"/>
      <c r="L8" s="3"/>
      <c r="M8" s="3"/>
      <c r="N8" s="3"/>
      <c r="O8" s="3"/>
      <c r="P8" s="3"/>
      <c r="Q8" s="3"/>
      <c r="R8" s="3"/>
      <c r="S8" s="3"/>
    </row>
    <row r="9" spans="1:19">
      <c r="A9" s="10">
        <v>1443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f t="shared" si="1"/>
        <v>7</v>
      </c>
      <c r="J9" s="4"/>
      <c r="K9" s="60"/>
    </row>
    <row r="10" spans="1:19">
      <c r="A10" s="10">
        <v>1816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f t="shared" si="1"/>
        <v>7</v>
      </c>
      <c r="J10" s="4"/>
      <c r="K10" s="60"/>
    </row>
    <row r="11" spans="1:19">
      <c r="A11" s="10">
        <v>1986</v>
      </c>
      <c r="B11" s="4">
        <v>1</v>
      </c>
      <c r="C11" s="4">
        <v>0</v>
      </c>
      <c r="D11" s="4">
        <v>0</v>
      </c>
      <c r="E11" s="4">
        <v>0</v>
      </c>
      <c r="F11" s="4">
        <v>1</v>
      </c>
      <c r="G11" s="4">
        <v>1</v>
      </c>
      <c r="H11" s="4">
        <v>1</v>
      </c>
      <c r="I11" s="4">
        <f t="shared" si="1"/>
        <v>4</v>
      </c>
      <c r="J11" s="4"/>
      <c r="K11" s="60"/>
    </row>
    <row r="12" spans="1:19">
      <c r="A12" s="10">
        <v>2230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f t="shared" si="1"/>
        <v>7</v>
      </c>
      <c r="J12" s="4"/>
      <c r="K12" s="60"/>
    </row>
    <row r="13" spans="1:19">
      <c r="A13" s="10">
        <v>2526</v>
      </c>
      <c r="B13" s="4">
        <v>0</v>
      </c>
      <c r="C13" s="4">
        <v>0</v>
      </c>
      <c r="D13" s="4">
        <v>0</v>
      </c>
      <c r="E13" s="4">
        <v>0</v>
      </c>
      <c r="F13" s="4">
        <v>1</v>
      </c>
      <c r="G13" s="4">
        <v>0</v>
      </c>
      <c r="H13" s="4">
        <v>0</v>
      </c>
      <c r="I13" s="4">
        <f t="shared" si="1"/>
        <v>1</v>
      </c>
      <c r="J13" s="4"/>
      <c r="K13" s="60"/>
    </row>
    <row r="14" spans="1:19">
      <c r="A14" s="10">
        <v>2730</v>
      </c>
      <c r="B14" s="4">
        <v>0</v>
      </c>
      <c r="C14" s="4">
        <v>0</v>
      </c>
      <c r="D14" s="4">
        <v>0</v>
      </c>
      <c r="E14" s="4">
        <v>1</v>
      </c>
      <c r="F14" s="4">
        <v>0</v>
      </c>
      <c r="G14" s="4">
        <v>0</v>
      </c>
      <c r="H14" s="4">
        <v>1</v>
      </c>
      <c r="I14" s="4">
        <f t="shared" si="1"/>
        <v>2</v>
      </c>
      <c r="J14" s="4"/>
      <c r="K14" s="60"/>
    </row>
    <row r="15" spans="1:19">
      <c r="A15" s="10">
        <v>2821</v>
      </c>
      <c r="B15" s="4">
        <v>0</v>
      </c>
      <c r="C15" s="4">
        <v>1</v>
      </c>
      <c r="D15" s="4">
        <v>0</v>
      </c>
      <c r="E15" s="4">
        <v>1</v>
      </c>
      <c r="F15" s="4">
        <v>0</v>
      </c>
      <c r="G15" s="4">
        <v>0</v>
      </c>
      <c r="H15" s="4">
        <v>1</v>
      </c>
      <c r="I15" s="4">
        <f t="shared" si="1"/>
        <v>3</v>
      </c>
      <c r="J15" s="4"/>
      <c r="K15" s="60"/>
    </row>
    <row r="16" spans="1:19">
      <c r="A16" s="10">
        <v>5551</v>
      </c>
      <c r="B16" s="4">
        <v>1</v>
      </c>
      <c r="C16" s="4">
        <v>0</v>
      </c>
      <c r="D16" s="4">
        <v>0</v>
      </c>
      <c r="E16" s="4">
        <v>1</v>
      </c>
      <c r="F16" s="4">
        <v>0</v>
      </c>
      <c r="G16" s="4">
        <v>1</v>
      </c>
      <c r="H16" s="4">
        <v>1</v>
      </c>
      <c r="I16" s="4">
        <f t="shared" si="1"/>
        <v>4</v>
      </c>
      <c r="J16" s="4"/>
      <c r="K16" s="4"/>
    </row>
    <row r="17" spans="1:11">
      <c r="A17" s="10">
        <v>5847</v>
      </c>
      <c r="B17" s="4">
        <v>1</v>
      </c>
      <c r="C17" s="4">
        <v>0</v>
      </c>
      <c r="D17" s="4">
        <v>1</v>
      </c>
      <c r="E17" s="4">
        <v>0</v>
      </c>
      <c r="F17" s="4">
        <v>0</v>
      </c>
      <c r="G17" s="4">
        <v>0</v>
      </c>
      <c r="H17" s="4">
        <v>0</v>
      </c>
      <c r="I17" s="4">
        <f t="shared" si="1"/>
        <v>2</v>
      </c>
      <c r="J17" s="4"/>
      <c r="K17" s="4"/>
    </row>
    <row r="18" spans="1:11">
      <c r="A18" s="10">
        <v>6298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0</v>
      </c>
      <c r="I18" s="4">
        <f t="shared" si="1"/>
        <v>6</v>
      </c>
      <c r="J18" s="4"/>
      <c r="K18" s="4"/>
    </row>
    <row r="19" spans="1:11">
      <c r="A19" s="10">
        <v>6520</v>
      </c>
      <c r="B19" s="4">
        <v>1</v>
      </c>
      <c r="C19" s="4">
        <v>0</v>
      </c>
      <c r="D19" s="4">
        <v>0</v>
      </c>
      <c r="E19" s="4">
        <v>1</v>
      </c>
      <c r="F19" s="4">
        <v>1</v>
      </c>
      <c r="G19" s="4">
        <v>0</v>
      </c>
      <c r="H19" s="4">
        <v>0</v>
      </c>
      <c r="I19" s="4">
        <f t="shared" si="1"/>
        <v>3</v>
      </c>
      <c r="J19" s="4"/>
      <c r="K19" s="4"/>
    </row>
    <row r="20" spans="1:11">
      <c r="A20" s="10">
        <v>6856</v>
      </c>
      <c r="B20" s="4">
        <v>0</v>
      </c>
      <c r="C20" s="4">
        <v>0</v>
      </c>
      <c r="D20" s="4">
        <v>0</v>
      </c>
      <c r="E20" s="4">
        <v>1</v>
      </c>
      <c r="F20" s="4">
        <v>1</v>
      </c>
      <c r="G20" s="4">
        <v>0</v>
      </c>
      <c r="H20" s="4">
        <v>1</v>
      </c>
      <c r="I20" s="4">
        <f t="shared" si="1"/>
        <v>3</v>
      </c>
      <c r="J20" s="4"/>
      <c r="K20" s="4"/>
    </row>
    <row r="21" spans="1:11">
      <c r="A21" s="10">
        <v>6972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0</v>
      </c>
      <c r="I21" s="4">
        <f t="shared" si="1"/>
        <v>6</v>
      </c>
      <c r="J21" s="4"/>
      <c r="K21" s="4"/>
    </row>
    <row r="22" spans="1:11">
      <c r="B22" s="59" t="s">
        <v>60</v>
      </c>
      <c r="C22" s="59" t="s">
        <v>61</v>
      </c>
      <c r="D22" s="59" t="s">
        <v>62</v>
      </c>
      <c r="E22" s="59" t="s">
        <v>63</v>
      </c>
      <c r="F22" s="59" t="s">
        <v>64</v>
      </c>
      <c r="G22" s="59" t="s">
        <v>65</v>
      </c>
      <c r="H22" s="59" t="s">
        <v>66</v>
      </c>
    </row>
    <row r="23" spans="1:11">
      <c r="A23" t="s">
        <v>73</v>
      </c>
      <c r="B23" s="60">
        <f>SUM(B3:B21)</f>
        <v>10</v>
      </c>
      <c r="C23" s="60">
        <f t="shared" ref="C23:H23" si="3">SUM(C3:C21)</f>
        <v>9</v>
      </c>
      <c r="D23" s="60">
        <f t="shared" si="3"/>
        <v>6</v>
      </c>
      <c r="E23" s="60">
        <f t="shared" si="3"/>
        <v>12</v>
      </c>
      <c r="F23" s="60">
        <f t="shared" si="3"/>
        <v>10</v>
      </c>
      <c r="G23" s="60">
        <f t="shared" si="3"/>
        <v>9</v>
      </c>
      <c r="H23" s="60">
        <f t="shared" si="3"/>
        <v>10</v>
      </c>
      <c r="I23" s="60"/>
    </row>
    <row r="24" spans="1:11">
      <c r="A24" t="s">
        <v>74</v>
      </c>
      <c r="B24" s="4">
        <v>19</v>
      </c>
      <c r="C24" s="4">
        <v>19</v>
      </c>
      <c r="D24" s="4">
        <v>19</v>
      </c>
      <c r="E24" s="4">
        <v>19</v>
      </c>
      <c r="F24" s="4">
        <v>19</v>
      </c>
      <c r="G24" s="4">
        <v>19</v>
      </c>
      <c r="H24" s="4">
        <v>19</v>
      </c>
    </row>
    <row r="25" spans="1:11">
      <c r="A25" t="s">
        <v>75</v>
      </c>
      <c r="B25" s="62">
        <f>B23/B24</f>
        <v>0.52631578947368418</v>
      </c>
      <c r="C25" s="62">
        <f t="shared" ref="C25:H25" si="4">C23/C24</f>
        <v>0.47368421052631576</v>
      </c>
      <c r="D25" s="62">
        <f t="shared" si="4"/>
        <v>0.31578947368421051</v>
      </c>
      <c r="E25" s="62">
        <f t="shared" si="4"/>
        <v>0.63157894736842102</v>
      </c>
      <c r="F25" s="62">
        <f t="shared" si="4"/>
        <v>0.52631578947368418</v>
      </c>
      <c r="G25" s="62">
        <f t="shared" si="4"/>
        <v>0.47368421052631576</v>
      </c>
      <c r="H25" s="62">
        <f t="shared" si="4"/>
        <v>0.52631578947368418</v>
      </c>
      <c r="I25" s="68">
        <f>AVERAGE(B25:H25)</f>
        <v>0.49624060150375943</v>
      </c>
    </row>
  </sheetData>
  <mergeCells count="1">
    <mergeCell ref="B1:H1"/>
  </mergeCells>
  <phoneticPr fontId="2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Retention channels</vt:lpstr>
      <vt:lpstr>retention</vt:lpstr>
      <vt:lpstr>Example 1</vt:lpstr>
      <vt:lpstr>In-class cohort</vt:lpstr>
      <vt:lpstr>In-class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pilehvar</dc:creator>
  <cp:lastModifiedBy>Sunpil Howang</cp:lastModifiedBy>
  <dcterms:created xsi:type="dcterms:W3CDTF">2015-06-05T18:17:20Z</dcterms:created>
  <dcterms:modified xsi:type="dcterms:W3CDTF">2021-09-24T04:25:35Z</dcterms:modified>
</cp:coreProperties>
</file>