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owa\iCloudDrive\Desktop\1. School\1. George Washington University\1. Semester\Fall 2021\DNSC 6327 Sports Analytics\Assignment\Assignmnent 2\"/>
    </mc:Choice>
  </mc:AlternateContent>
  <xr:revisionPtr revIDLastSave="0" documentId="13_ncr:1_{957D0534-6F31-4E51-B13D-53511F2DE0F8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Minn Schedule" sheetId="4" r:id="rId1"/>
    <sheet name="Win % By Team" sheetId="3" r:id="rId2"/>
    <sheet name="Regression Avg PCT" sheetId="10" r:id="rId3"/>
    <sheet name="Avg. two seasoWin % By Team (3)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4" l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F4" i="4"/>
  <c r="E4" i="4"/>
  <c r="Q21" i="6" l="1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4" i="6"/>
  <c r="O35" i="6"/>
  <c r="P35" i="6"/>
  <c r="O34" i="6"/>
  <c r="P34" i="6"/>
  <c r="O33" i="6"/>
  <c r="P33" i="6"/>
  <c r="O32" i="6"/>
  <c r="P32" i="6"/>
  <c r="O31" i="6"/>
  <c r="P31" i="6"/>
  <c r="O30" i="6"/>
  <c r="P30" i="6"/>
  <c r="O29" i="6"/>
  <c r="P29" i="6"/>
  <c r="O28" i="6"/>
  <c r="P28" i="6"/>
  <c r="O27" i="6"/>
  <c r="P27" i="6"/>
  <c r="O26" i="6"/>
  <c r="P26" i="6"/>
  <c r="O25" i="6"/>
  <c r="P25" i="6"/>
  <c r="O24" i="6"/>
  <c r="P24" i="6"/>
  <c r="O23" i="6"/>
  <c r="P23" i="6"/>
  <c r="O22" i="6"/>
  <c r="P22" i="6"/>
  <c r="O21" i="6"/>
  <c r="P21" i="6"/>
  <c r="O18" i="6"/>
  <c r="P18" i="6"/>
  <c r="O17" i="6"/>
  <c r="P17" i="6"/>
  <c r="O16" i="6"/>
  <c r="P16" i="6"/>
  <c r="O15" i="6"/>
  <c r="P15" i="6"/>
  <c r="O14" i="6"/>
  <c r="P14" i="6"/>
  <c r="O13" i="6"/>
  <c r="P13" i="6"/>
  <c r="O12" i="6"/>
  <c r="P12" i="6"/>
  <c r="O11" i="6"/>
  <c r="P11" i="6"/>
  <c r="O10" i="6"/>
  <c r="P10" i="6"/>
  <c r="O9" i="6"/>
  <c r="P9" i="6"/>
  <c r="O8" i="6"/>
  <c r="P8" i="6"/>
  <c r="O7" i="6"/>
  <c r="P7" i="6"/>
  <c r="O6" i="6"/>
  <c r="P6" i="6"/>
  <c r="O5" i="6"/>
  <c r="P5" i="6"/>
  <c r="O4" i="6"/>
  <c r="P4" i="6"/>
  <c r="C5" i="4" l="1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" i="4"/>
</calcChain>
</file>

<file path=xl/sharedStrings.xml><?xml version="1.0" encoding="utf-8"?>
<sst xmlns="http://schemas.openxmlformats.org/spreadsheetml/2006/main" count="272" uniqueCount="76">
  <si>
    <t>L</t>
  </si>
  <si>
    <t>Orlando Magic</t>
  </si>
  <si>
    <t>Houston Rockets</t>
  </si>
  <si>
    <t>Memphis Grizzlies</t>
  </si>
  <si>
    <t>Golden State Warriors</t>
  </si>
  <si>
    <t>Boston Celtics</t>
  </si>
  <si>
    <t>Cleveland Cavaliers</t>
  </si>
  <si>
    <t>New Orleans Pelicans</t>
  </si>
  <si>
    <t>Atlanta Hawks</t>
  </si>
  <si>
    <t>Indiana Pacers</t>
  </si>
  <si>
    <t>Minnesota Timberwolves</t>
  </si>
  <si>
    <t>Oklahoma City Thunder</t>
  </si>
  <si>
    <t>Toronto Raptors</t>
  </si>
  <si>
    <t>Sacramento Kings</t>
  </si>
  <si>
    <t>Brooklyn Nets</t>
  </si>
  <si>
    <t>New York Knicks</t>
  </si>
  <si>
    <t>Dallas Mavericks</t>
  </si>
  <si>
    <t>Utah Jazz</t>
  </si>
  <si>
    <t>Portland Trail Blazers</t>
  </si>
  <si>
    <t>Milwaukee Bucks</t>
  </si>
  <si>
    <t>Chicago Bulls</t>
  </si>
  <si>
    <t>Detroit Pistons</t>
  </si>
  <si>
    <t>Charlotte Hornets</t>
  </si>
  <si>
    <t>Miami Heat</t>
  </si>
  <si>
    <t>Philadelphia 76ers</t>
  </si>
  <si>
    <t>Denver Nuggets</t>
  </si>
  <si>
    <t>Phoenix Suns</t>
  </si>
  <si>
    <t>Western Conference</t>
  </si>
  <si>
    <t>W</t>
  </si>
  <si>
    <t>PCT</t>
  </si>
  <si>
    <t>Washington Wizards</t>
  </si>
  <si>
    <t>San Antonio Spurs</t>
  </si>
  <si>
    <t>Los Angeles Lakers</t>
  </si>
  <si>
    <t>Average Price</t>
  </si>
  <si>
    <t>Opponent</t>
  </si>
  <si>
    <t>Date</t>
  </si>
  <si>
    <t>Day of Week</t>
  </si>
  <si>
    <t>Eastern Conference</t>
  </si>
  <si>
    <t>2016-2017</t>
  </si>
  <si>
    <t>Los Angeles Clippers</t>
  </si>
  <si>
    <t>2017-2018</t>
  </si>
  <si>
    <t>Minnesota Timberwolves 2018-2019 Home Schedule</t>
  </si>
  <si>
    <t>Combined Two Season Win % by Team</t>
    <phoneticPr fontId="33" type="noConversion"/>
  </si>
  <si>
    <t>2017-2018</t>
    <phoneticPr fontId="33" type="noConversion"/>
  </si>
  <si>
    <t>Average PCT</t>
  </si>
  <si>
    <t>Average PCT</t>
    <phoneticPr fontId="33" type="noConversion"/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</si>
  <si>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</si>
  <si>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</si>
  <si>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</si>
  <si>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</si>
  <si>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</si>
  <si>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</si>
  <si>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</si>
  <si>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</si>
  <si>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</si>
  <si>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</si>
  <si>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</si>
  <si>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</si>
  <si>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</si>
  <si>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</si>
  <si>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</si>
  <si>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</si>
  <si>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</si>
  <si>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</si>
  <si>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</si>
  <si>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</si>
  <si>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</si>
  <si>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</si>
  <si>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</si>
  <si>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</si>
  <si>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Two Season</t>
    <phoneticPr fontId="33" type="noConversion"/>
  </si>
  <si>
    <t>2016-2017</t>
    <phoneticPr fontId="33" type="noConversion"/>
  </si>
  <si>
    <t>Avg. two season</t>
    <phoneticPr fontId="33" type="noConversion"/>
  </si>
  <si>
    <t>17-18 PCT</t>
    <phoneticPr fontId="33" type="noConversion"/>
  </si>
  <si>
    <t>16-17 PCT</t>
    <phoneticPr fontId="33" type="noConversion"/>
  </si>
  <si>
    <t>Chck-up</t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</si>
</sst>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\$#,##0.00"/>
  </numFmts>
  <fonts count="3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11"/>
      <color rgb="FF6C6D6F"/>
      <name val="Arial"/>
      <family val="2"/>
    </font>
    <font>
      <sz val="11"/>
      <color indexed="8"/>
      <name val="맑은 고딕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b/>
      <sz val="11"/>
      <color rgb="FFC00000"/>
      <name val="Arial"/>
      <family val="2"/>
    </font>
    <font>
      <sz val="11"/>
      <color rgb="FF48494A"/>
      <name val="Arial"/>
      <family val="2"/>
    </font>
    <font>
      <sz val="11"/>
      <color indexed="8"/>
      <name val="Arial"/>
      <family val="2"/>
    </font>
    <font>
      <sz val="11"/>
      <color rgb="FF0033CC"/>
      <name val="Arial"/>
      <family val="2"/>
    </font>
    <font>
      <b/>
      <sz val="11"/>
      <name val="Arial"/>
      <family val="2"/>
    </font>
    <font>
      <b/>
      <sz val="11"/>
      <color rgb="FF0033CC"/>
      <name val="Arial"/>
      <family val="2"/>
    </font>
    <font>
      <b/>
      <u/>
      <sz val="11"/>
      <name val="Arial"/>
      <family val="2"/>
    </font>
    <font>
      <sz val="11"/>
      <name val="Arial"/>
      <family val="2"/>
    </font>
    <font>
      <i/>
      <sz val="11"/>
      <color theme="1"/>
      <name val="Arial"/>
      <family val="2"/>
    </font>
    <font>
      <sz val="8"/>
      <name val="맑은 고딕"/>
      <family val="3"/>
      <charset val="129"/>
      <scheme val="minor"/>
    </font>
    <font>
      <b/>
      <sz val="11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F1F2F3"/>
      </top>
      <bottom/>
      <diagonal/>
    </border>
    <border>
      <left/>
      <right/>
      <top style="medium">
        <color rgb="FFDCDDDF"/>
      </top>
      <bottom/>
      <diagonal/>
    </border>
    <border>
      <left/>
      <right/>
      <top style="medium">
        <color rgb="FFDCDDDF"/>
      </top>
      <bottom style="medium">
        <color rgb="FFDCDDD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0" fillId="0" borderId="0"/>
  </cellStyleXfs>
  <cellXfs count="51">
    <xf numFmtId="0" fontId="0" fillId="0" borderId="0" xfId="0"/>
    <xf numFmtId="0" fontId="19" fillId="0" borderId="11" xfId="0" applyFont="1" applyBorder="1" applyAlignment="1">
      <alignment horizontal="right" vertical="center"/>
    </xf>
    <xf numFmtId="0" fontId="19" fillId="0" borderId="10" xfId="0" applyFont="1" applyBorder="1" applyAlignment="1">
      <alignment horizontal="right" vertical="center"/>
    </xf>
    <xf numFmtId="0" fontId="21" fillId="34" borderId="0" xfId="0" applyFont="1" applyFill="1"/>
    <xf numFmtId="0" fontId="22" fillId="0" borderId="0" xfId="0" applyFont="1" applyAlignment="1">
      <alignment horizontal="center"/>
    </xf>
    <xf numFmtId="0" fontId="22" fillId="0" borderId="0" xfId="0" applyFont="1"/>
    <xf numFmtId="0" fontId="23" fillId="33" borderId="12" xfId="42" applyFont="1" applyFill="1" applyBorder="1" applyAlignment="1">
      <alignment horizontal="center" vertical="center"/>
    </xf>
    <xf numFmtId="0" fontId="23" fillId="0" borderId="12" xfId="42" applyFont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5" fillId="33" borderId="12" xfId="0" applyFont="1" applyFill="1" applyBorder="1" applyAlignment="1">
      <alignment horizontal="right" vertical="center"/>
    </xf>
    <xf numFmtId="17" fontId="19" fillId="0" borderId="10" xfId="0" applyNumberFormat="1" applyFont="1" applyBorder="1" applyAlignment="1">
      <alignment horizontal="right" vertical="center"/>
    </xf>
    <xf numFmtId="0" fontId="25" fillId="0" borderId="12" xfId="0" applyFont="1" applyBorder="1" applyAlignment="1">
      <alignment horizontal="right" vertical="center"/>
    </xf>
    <xf numFmtId="16" fontId="19" fillId="0" borderId="10" xfId="0" applyNumberFormat="1" applyFont="1" applyBorder="1" applyAlignment="1">
      <alignment horizontal="right" vertical="center"/>
    </xf>
    <xf numFmtId="0" fontId="26" fillId="0" borderId="0" xfId="43" applyFont="1" applyAlignment="1">
      <alignment horizontal="center"/>
    </xf>
    <xf numFmtId="0" fontId="26" fillId="0" borderId="0" xfId="43" applyFont="1"/>
    <xf numFmtId="14" fontId="26" fillId="0" borderId="0" xfId="43" applyNumberFormat="1" applyFont="1" applyAlignment="1">
      <alignment horizontal="center"/>
    </xf>
    <xf numFmtId="0" fontId="28" fillId="0" borderId="0" xfId="43" applyFont="1" applyAlignment="1">
      <alignment horizontal="center" vertical="center"/>
    </xf>
    <xf numFmtId="0" fontId="29" fillId="0" borderId="0" xfId="43" applyFont="1" applyAlignment="1">
      <alignment vertical="center"/>
    </xf>
    <xf numFmtId="177" fontId="30" fillId="0" borderId="0" xfId="43" applyNumberFormat="1" applyFont="1" applyAlignment="1">
      <alignment horizontal="center" vertical="center"/>
    </xf>
    <xf numFmtId="0" fontId="31" fillId="0" borderId="0" xfId="43" applyFont="1" applyAlignment="1">
      <alignment horizontal="center" vertical="center"/>
    </xf>
    <xf numFmtId="177" fontId="31" fillId="0" borderId="0" xfId="43" applyNumberFormat="1" applyFont="1" applyAlignment="1">
      <alignment horizontal="center" vertical="center"/>
    </xf>
    <xf numFmtId="0" fontId="26" fillId="0" borderId="0" xfId="43" applyFont="1"/>
    <xf numFmtId="0" fontId="22" fillId="0" borderId="13" xfId="0" applyFont="1" applyBorder="1"/>
    <xf numFmtId="0" fontId="22" fillId="0" borderId="13" xfId="0" applyFont="1" applyBorder="1" applyAlignment="1">
      <alignment horizontal="center"/>
    </xf>
    <xf numFmtId="176" fontId="22" fillId="0" borderId="0" xfId="0" applyNumberFormat="1" applyFont="1" applyAlignment="1">
      <alignment horizontal="center"/>
    </xf>
    <xf numFmtId="176" fontId="22" fillId="0" borderId="13" xfId="0" applyNumberFormat="1" applyFont="1" applyBorder="1" applyAlignment="1">
      <alignment horizontal="center"/>
    </xf>
    <xf numFmtId="0" fontId="27" fillId="0" borderId="0" xfId="43" applyFont="1" applyAlignment="1">
      <alignment horizontal="center"/>
    </xf>
    <xf numFmtId="0" fontId="26" fillId="0" borderId="0" xfId="43" applyFont="1"/>
    <xf numFmtId="0" fontId="22" fillId="0" borderId="0" xfId="0" applyFont="1" applyAlignment="1">
      <alignment horizontal="left"/>
    </xf>
    <xf numFmtId="0" fontId="22" fillId="0" borderId="13" xfId="0" applyFont="1" applyBorder="1" applyAlignment="1">
      <alignment horizontal="left"/>
    </xf>
    <xf numFmtId="0" fontId="32" fillId="0" borderId="0" xfId="0" applyFont="1" applyAlignment="1">
      <alignment horizontal="center"/>
    </xf>
    <xf numFmtId="0" fontId="23" fillId="33" borderId="0" xfId="42" applyFont="1" applyFill="1" applyBorder="1" applyAlignment="1">
      <alignment horizontal="center" vertical="center"/>
    </xf>
    <xf numFmtId="0" fontId="22" fillId="0" borderId="0" xfId="0" quotePrefix="1" applyFont="1"/>
    <xf numFmtId="1" fontId="22" fillId="0" borderId="0" xfId="0" applyNumberFormat="1" applyFont="1" applyAlignment="1">
      <alignment horizontal="center"/>
    </xf>
    <xf numFmtId="0" fontId="26" fillId="0" borderId="0" xfId="43" applyFont="1"/>
    <xf numFmtId="0" fontId="26" fillId="0" borderId="0" xfId="43" applyFont="1"/>
    <xf numFmtId="0" fontId="22" fillId="35" borderId="0" xfId="0" applyFont="1" applyFill="1"/>
    <xf numFmtId="0" fontId="0" fillId="0" borderId="0" xfId="0" applyFill="1" applyBorder="1" applyAlignment="1"/>
    <xf numFmtId="0" fontId="0" fillId="0" borderId="14" xfId="0" applyFill="1" applyBorder="1" applyAlignment="1"/>
    <xf numFmtId="0" fontId="0" fillId="0" borderId="15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Continuous"/>
    </xf>
    <xf numFmtId="0" fontId="26" fillId="0" borderId="0" xfId="43" applyFont="1" applyBorder="1"/>
    <xf numFmtId="14" fontId="26" fillId="0" borderId="0" xfId="43" applyNumberFormat="1" applyFont="1" applyBorder="1" applyAlignment="1">
      <alignment horizontal="center"/>
    </xf>
    <xf numFmtId="0" fontId="31" fillId="0" borderId="0" xfId="43" applyFont="1" applyBorder="1" applyAlignment="1">
      <alignment horizontal="center" vertical="center"/>
    </xf>
    <xf numFmtId="177" fontId="31" fillId="0" borderId="0" xfId="43" applyNumberFormat="1" applyFont="1" applyBorder="1" applyAlignment="1">
      <alignment horizontal="center" vertical="center"/>
    </xf>
    <xf numFmtId="0" fontId="28" fillId="0" borderId="0" xfId="43" applyFont="1" applyAlignment="1">
      <alignment vertical="center"/>
    </xf>
    <xf numFmtId="0" fontId="26" fillId="0" borderId="0" xfId="43" applyFont="1"/>
    <xf numFmtId="0" fontId="34" fillId="0" borderId="0" xfId="0" applyFont="1"/>
    <xf numFmtId="0" fontId="0" fillId="36" borderId="0" xfId="0" applyFill="1" applyBorder="1" applyAlignment="1"/>
    <xf numFmtId="0" fontId="0" fillId="36" borderId="14" xfId="0" applyFill="1" applyBorder="1" applyAlignment="1"/>
    <xf numFmtId="0" fontId="22" fillId="35" borderId="0" xfId="0" applyFont="1" applyFill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Average Pricevs. Average PCT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'Minn Schedule'!$D$3</c:f>
              <c:strCache>
                <c:ptCount val="1"/>
                <c:pt idx="0">
                  <c:v>Average Price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200419313611587"/>
                  <c:y val="2.14901298210322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'Minn Schedule'!$G$4:$G$44</c:f>
              <c:numCache>
                <c:formatCode>General</c:formatCode>
                <c:ptCount val="41"/>
                <c:pt idx="0">
                  <c:v>0.61599999999999999</c:v>
                </c:pt>
                <c:pt idx="1">
                  <c:v>0.54849999999999999</c:v>
                </c:pt>
                <c:pt idx="2">
                  <c:v>0.52449999999999997</c:v>
                </c:pt>
                <c:pt idx="3">
                  <c:v>0.372</c:v>
                </c:pt>
                <c:pt idx="4">
                  <c:v>0.60349999999999993</c:v>
                </c:pt>
                <c:pt idx="5">
                  <c:v>0.29249999999999998</c:v>
                </c:pt>
                <c:pt idx="6">
                  <c:v>0.5</c:v>
                </c:pt>
                <c:pt idx="7">
                  <c:v>0.54899999999999993</c:v>
                </c:pt>
                <c:pt idx="8">
                  <c:v>0.39600000000000002</c:v>
                </c:pt>
                <c:pt idx="9">
                  <c:v>0.52449999999999997</c:v>
                </c:pt>
                <c:pt idx="10">
                  <c:v>0.41449999999999998</c:v>
                </c:pt>
                <c:pt idx="11">
                  <c:v>0.65849999999999997</c:v>
                </c:pt>
                <c:pt idx="12">
                  <c:v>0.65850000000000009</c:v>
                </c:pt>
                <c:pt idx="13">
                  <c:v>0.73199999999999998</c:v>
                </c:pt>
                <c:pt idx="14">
                  <c:v>0.439</c:v>
                </c:pt>
                <c:pt idx="15">
                  <c:v>0.35950000000000004</c:v>
                </c:pt>
                <c:pt idx="16">
                  <c:v>0.46350000000000002</c:v>
                </c:pt>
                <c:pt idx="17">
                  <c:v>0.40849999999999997</c:v>
                </c:pt>
                <c:pt idx="18">
                  <c:v>0.32950000000000002</c:v>
                </c:pt>
                <c:pt idx="19">
                  <c:v>0.372</c:v>
                </c:pt>
                <c:pt idx="20">
                  <c:v>0.34750000000000003</c:v>
                </c:pt>
                <c:pt idx="21">
                  <c:v>0.5</c:v>
                </c:pt>
                <c:pt idx="22">
                  <c:v>0.65849999999999997</c:v>
                </c:pt>
                <c:pt idx="23">
                  <c:v>0.27449999999999997</c:v>
                </c:pt>
                <c:pt idx="24">
                  <c:v>0.60349999999999993</c:v>
                </c:pt>
                <c:pt idx="25">
                  <c:v>0.39600000000000002</c:v>
                </c:pt>
                <c:pt idx="26">
                  <c:v>0.52449999999999997</c:v>
                </c:pt>
                <c:pt idx="27">
                  <c:v>0.56699999999999995</c:v>
                </c:pt>
                <c:pt idx="28">
                  <c:v>0.73199999999999998</c:v>
                </c:pt>
                <c:pt idx="29">
                  <c:v>0.35950000000000004</c:v>
                </c:pt>
                <c:pt idx="30">
                  <c:v>0.57899999999999996</c:v>
                </c:pt>
                <c:pt idx="31">
                  <c:v>0.56099999999999994</c:v>
                </c:pt>
                <c:pt idx="32">
                  <c:v>0.36599999999999999</c:v>
                </c:pt>
                <c:pt idx="33">
                  <c:v>0.76200000000000001</c:v>
                </c:pt>
                <c:pt idx="34">
                  <c:v>0.56699999999999995</c:v>
                </c:pt>
                <c:pt idx="35">
                  <c:v>0.76200000000000001</c:v>
                </c:pt>
                <c:pt idx="36">
                  <c:v>0.48750000000000004</c:v>
                </c:pt>
                <c:pt idx="37">
                  <c:v>0.54899999999999993</c:v>
                </c:pt>
                <c:pt idx="38">
                  <c:v>0.51849999999999996</c:v>
                </c:pt>
                <c:pt idx="39">
                  <c:v>0.57899999999999996</c:v>
                </c:pt>
                <c:pt idx="40">
                  <c:v>0.67100000000000004</c:v>
                </c:pt>
              </c:numCache>
            </c:numRef>
          </c:xVal>
          <c:yVal>
            <c:numRef>
              <c:f>'Minn Schedule'!$D$4:$D$44</c:f>
              <c:numCache>
                <c:formatCode>\$#,##0.00</c:formatCode>
                <c:ptCount val="41"/>
                <c:pt idx="0">
                  <c:v>95.34</c:v>
                </c:pt>
                <c:pt idx="1">
                  <c:v>77.55</c:v>
                </c:pt>
                <c:pt idx="2">
                  <c:v>89.63</c:v>
                </c:pt>
                <c:pt idx="3">
                  <c:v>104.99</c:v>
                </c:pt>
                <c:pt idx="4">
                  <c:v>65.040000000000006</c:v>
                </c:pt>
                <c:pt idx="5">
                  <c:v>51.4</c:v>
                </c:pt>
                <c:pt idx="6">
                  <c:v>58.54</c:v>
                </c:pt>
                <c:pt idx="7">
                  <c:v>74.14</c:v>
                </c:pt>
                <c:pt idx="8">
                  <c:v>66.760000000000005</c:v>
                </c:pt>
                <c:pt idx="9">
                  <c:v>68.540000000000006</c:v>
                </c:pt>
                <c:pt idx="10">
                  <c:v>82.67</c:v>
                </c:pt>
                <c:pt idx="11">
                  <c:v>84.63</c:v>
                </c:pt>
                <c:pt idx="12">
                  <c:v>94.8</c:v>
                </c:pt>
                <c:pt idx="13">
                  <c:v>82.67</c:v>
                </c:pt>
                <c:pt idx="14">
                  <c:v>66.760000000000005</c:v>
                </c:pt>
                <c:pt idx="15">
                  <c:v>58.54</c:v>
                </c:pt>
                <c:pt idx="16">
                  <c:v>74.69</c:v>
                </c:pt>
                <c:pt idx="17">
                  <c:v>72.55</c:v>
                </c:pt>
                <c:pt idx="18">
                  <c:v>79.8</c:v>
                </c:pt>
                <c:pt idx="19">
                  <c:v>108.99</c:v>
                </c:pt>
                <c:pt idx="20">
                  <c:v>77.55</c:v>
                </c:pt>
                <c:pt idx="21">
                  <c:v>84.78</c:v>
                </c:pt>
                <c:pt idx="22">
                  <c:v>92.67</c:v>
                </c:pt>
                <c:pt idx="23">
                  <c:v>77.69</c:v>
                </c:pt>
                <c:pt idx="24">
                  <c:v>83.61</c:v>
                </c:pt>
                <c:pt idx="25">
                  <c:v>61.4</c:v>
                </c:pt>
                <c:pt idx="26">
                  <c:v>82.09</c:v>
                </c:pt>
                <c:pt idx="27">
                  <c:v>75.069999999999993</c:v>
                </c:pt>
                <c:pt idx="28">
                  <c:v>85.54</c:v>
                </c:pt>
                <c:pt idx="29">
                  <c:v>55.61</c:v>
                </c:pt>
                <c:pt idx="30">
                  <c:v>74.34</c:v>
                </c:pt>
                <c:pt idx="31">
                  <c:v>84.1</c:v>
                </c:pt>
                <c:pt idx="32">
                  <c:v>86.57</c:v>
                </c:pt>
                <c:pt idx="33">
                  <c:v>115.42</c:v>
                </c:pt>
                <c:pt idx="34">
                  <c:v>77.8</c:v>
                </c:pt>
                <c:pt idx="35">
                  <c:v>129.41999999999999</c:v>
                </c:pt>
                <c:pt idx="36">
                  <c:v>91.14</c:v>
                </c:pt>
                <c:pt idx="37">
                  <c:v>68.67</c:v>
                </c:pt>
                <c:pt idx="38">
                  <c:v>80.040000000000006</c:v>
                </c:pt>
                <c:pt idx="39">
                  <c:v>80.34</c:v>
                </c:pt>
                <c:pt idx="40">
                  <c:v>77.55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2-46EE-83E1-518C7075D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288432"/>
        <c:axId val="513280112"/>
      </c:scatterChart>
      <c:valAx>
        <c:axId val="51328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Average PCT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3280112"/>
        <c:crosses val="autoZero"/>
        <c:crossBetween val="midCat"/>
      </c:valAx>
      <c:valAx>
        <c:axId val="51328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Average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\$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328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280147</xdr:colOff>
      <xdr:row>2</xdr:row>
      <xdr:rowOff>85164</xdr:rowOff>
    </xdr:from>
    <xdr:to>
      <xdr:col>18</xdr:col>
      <xdr:colOff>313765</xdr:colOff>
      <xdr:row>26</xdr:row>
      <xdr:rowOff>44823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020FD1C-5F4F-4A13-9B18-EB86EDE89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spn.com/nba/standings/_/sort/losses/season/2016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://www.espn.com/nba/standings/_/sort/winpercent/season/2016" TargetMode="External"/><Relationship Id="rId7" Type="http://schemas.openxmlformats.org/officeDocument/2006/relationships/hyperlink" Target="http://www.espn.com/nba/standings/_/sort/wins/season/2016" TargetMode="External"/><Relationship Id="rId12" Type="http://schemas.openxmlformats.org/officeDocument/2006/relationships/hyperlink" Target="http://www.espn.com/nba/standings/_/sort/winpercent/season/2016" TargetMode="External"/><Relationship Id="rId2" Type="http://schemas.openxmlformats.org/officeDocument/2006/relationships/hyperlink" Target="http://www.espn.com/nba/standings/_/sort/losses/season/2016" TargetMode="External"/><Relationship Id="rId1" Type="http://schemas.openxmlformats.org/officeDocument/2006/relationships/hyperlink" Target="http://www.espn.com/nba/standings/_/sort/wins/season/2016" TargetMode="External"/><Relationship Id="rId6" Type="http://schemas.openxmlformats.org/officeDocument/2006/relationships/hyperlink" Target="http://www.espn.com/nba/standings/_/sort/winpercent/season/2016" TargetMode="External"/><Relationship Id="rId11" Type="http://schemas.openxmlformats.org/officeDocument/2006/relationships/hyperlink" Target="http://www.espn.com/nba/standings/_/sort/losses/season/2016" TargetMode="External"/><Relationship Id="rId5" Type="http://schemas.openxmlformats.org/officeDocument/2006/relationships/hyperlink" Target="http://www.espn.com/nba/standings/_/sort/losses/season/2016" TargetMode="External"/><Relationship Id="rId10" Type="http://schemas.openxmlformats.org/officeDocument/2006/relationships/hyperlink" Target="http://www.espn.com/nba/standings/_/sort/wins/season/2016" TargetMode="External"/><Relationship Id="rId4" Type="http://schemas.openxmlformats.org/officeDocument/2006/relationships/hyperlink" Target="http://www.espn.com/nba/standings/_/sort/wins/season/2016" TargetMode="External"/><Relationship Id="rId9" Type="http://schemas.openxmlformats.org/officeDocument/2006/relationships/hyperlink" Target="http://www.espn.com/nba/standings/_/sort/winpercent/season/2016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spn.com/nba/standings/_/sort/losses/season/2016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://www.espn.com/nba/standings/_/sort/winpercent/season/2016" TargetMode="External"/><Relationship Id="rId7" Type="http://schemas.openxmlformats.org/officeDocument/2006/relationships/hyperlink" Target="http://www.espn.com/nba/standings/_/sort/wins/season/2016" TargetMode="External"/><Relationship Id="rId12" Type="http://schemas.openxmlformats.org/officeDocument/2006/relationships/hyperlink" Target="http://www.espn.com/nba/standings/_/sort/winpercent/season/2016" TargetMode="External"/><Relationship Id="rId2" Type="http://schemas.openxmlformats.org/officeDocument/2006/relationships/hyperlink" Target="http://www.espn.com/nba/standings/_/sort/losses/season/2016" TargetMode="External"/><Relationship Id="rId1" Type="http://schemas.openxmlformats.org/officeDocument/2006/relationships/hyperlink" Target="http://www.espn.com/nba/standings/_/sort/wins/season/2016" TargetMode="External"/><Relationship Id="rId6" Type="http://schemas.openxmlformats.org/officeDocument/2006/relationships/hyperlink" Target="http://www.espn.com/nba/standings/_/sort/winpercent/season/2016" TargetMode="External"/><Relationship Id="rId11" Type="http://schemas.openxmlformats.org/officeDocument/2006/relationships/hyperlink" Target="http://www.espn.com/nba/standings/_/sort/losses/season/2016" TargetMode="External"/><Relationship Id="rId5" Type="http://schemas.openxmlformats.org/officeDocument/2006/relationships/hyperlink" Target="http://www.espn.com/nba/standings/_/sort/losses/season/2016" TargetMode="External"/><Relationship Id="rId10" Type="http://schemas.openxmlformats.org/officeDocument/2006/relationships/hyperlink" Target="http://www.espn.com/nba/standings/_/sort/wins/season/2016" TargetMode="External"/><Relationship Id="rId4" Type="http://schemas.openxmlformats.org/officeDocument/2006/relationships/hyperlink" Target="http://www.espn.com/nba/standings/_/sort/wins/season/2016" TargetMode="External"/><Relationship Id="rId9" Type="http://schemas.openxmlformats.org/officeDocument/2006/relationships/hyperlink" Target="http://www.espn.com/nba/standings/_/sort/winpercent/season/20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"/>
  <sheetViews>
    <sheetView tabSelected="1" zoomScale="85" zoomScaleNormal="85" workbookViewId="0">
      <pane ySplit="3" topLeftCell="A4" activePane="bottomLeft" state="frozen"/>
      <selection pane="bottomLeft" activeCell="J41" sqref="J41"/>
    </sheetView>
  </sheetViews>
  <sheetFormatPr defaultColWidth="8.75" defaultRowHeight="14.25" x14ac:dyDescent="0.2"/>
  <cols>
    <col min="1" max="1" width="23.625" style="14" customWidth="1"/>
    <col min="2" max="2" width="16.125" style="13" bestFit="1" customWidth="1"/>
    <col min="3" max="3" width="13.625" style="13" bestFit="1" customWidth="1"/>
    <col min="4" max="4" width="15.375" style="13" bestFit="1" customWidth="1"/>
    <col min="5" max="6" width="15.375" style="13" customWidth="1"/>
    <col min="7" max="7" width="13.625" style="14" bestFit="1" customWidth="1"/>
    <col min="8" max="9" width="8.75" style="14"/>
    <col min="10" max="10" width="23.375" style="14" bestFit="1" customWidth="1"/>
    <col min="11" max="11" width="11.25" style="14" bestFit="1" customWidth="1"/>
    <col min="12" max="12" width="13.625" style="14" bestFit="1" customWidth="1"/>
    <col min="13" max="13" width="15.375" style="14" bestFit="1" customWidth="1"/>
    <col min="14" max="16384" width="8.75" style="14"/>
  </cols>
  <sheetData>
    <row r="1" spans="1:13" ht="15" x14ac:dyDescent="0.2">
      <c r="A1" s="45"/>
      <c r="B1" s="46"/>
      <c r="D1" s="16"/>
      <c r="E1" s="16"/>
      <c r="F1" s="16"/>
    </row>
    <row r="2" spans="1:13" ht="15" x14ac:dyDescent="0.2">
      <c r="A2" s="17" t="s">
        <v>41</v>
      </c>
      <c r="B2" s="26"/>
      <c r="D2" s="14"/>
      <c r="E2" s="35"/>
      <c r="F2" s="35"/>
      <c r="G2" s="14" t="s">
        <v>70</v>
      </c>
    </row>
    <row r="3" spans="1:13" ht="15" x14ac:dyDescent="0.2">
      <c r="A3" s="18" t="s">
        <v>34</v>
      </c>
      <c r="B3" s="18" t="s">
        <v>35</v>
      </c>
      <c r="C3" s="18" t="s">
        <v>36</v>
      </c>
      <c r="D3" s="18" t="s">
        <v>33</v>
      </c>
      <c r="E3" s="18" t="s">
        <v>71</v>
      </c>
      <c r="F3" s="18" t="s">
        <v>43</v>
      </c>
      <c r="G3" s="18" t="s">
        <v>45</v>
      </c>
      <c r="H3" s="14" t="s">
        <v>75</v>
      </c>
      <c r="J3" s="18"/>
      <c r="K3" s="18"/>
      <c r="L3" s="18"/>
      <c r="M3" s="18"/>
    </row>
    <row r="4" spans="1:13" x14ac:dyDescent="0.2">
      <c r="A4" s="21" t="s">
        <v>6</v>
      </c>
      <c r="B4" s="15">
        <v>43392</v>
      </c>
      <c r="C4" s="19" t="str">
        <f t="shared" ref="C4:C44" si="0">TEXT(B4,"ddd")</f>
        <v>Fri</v>
      </c>
      <c r="D4" s="20">
        <v>95.34</v>
      </c>
      <c r="E4" s="35">
        <f>VLOOKUP(A4,'Avg. two seasoWin % By Team (3)'!$N$4:$Q$35,2,0)</f>
        <v>0.622</v>
      </c>
      <c r="F4" s="35">
        <f>VLOOKUP(A4,'Avg. two seasoWin % By Team (3)'!$N$4:$Q$35,3,0)</f>
        <v>0.61</v>
      </c>
      <c r="G4" s="34">
        <f>VLOOKUP(A4,'Avg. two seasoWin % By Team (3)'!$N$4:$Q$35,4,0)</f>
        <v>0.61599999999999999</v>
      </c>
      <c r="H4" s="14">
        <f>AVERAGE(E4:F4)</f>
        <v>0.61599999999999999</v>
      </c>
      <c r="J4" s="27"/>
      <c r="K4" s="15"/>
      <c r="L4" s="19"/>
      <c r="M4" s="20"/>
    </row>
    <row r="5" spans="1:13" x14ac:dyDescent="0.2">
      <c r="A5" s="21" t="s">
        <v>9</v>
      </c>
      <c r="B5" s="15">
        <v>43395</v>
      </c>
      <c r="C5" s="19" t="str">
        <f t="shared" si="0"/>
        <v>Mon</v>
      </c>
      <c r="D5" s="20">
        <v>77.55</v>
      </c>
      <c r="E5" s="35">
        <f>VLOOKUP(A5,'Avg. two seasoWin % By Team (3)'!$N$4:$Q$35,2,0)</f>
        <v>0.51200000000000001</v>
      </c>
      <c r="F5" s="35">
        <f>VLOOKUP(A5,'Avg. two seasoWin % By Team (3)'!$N$4:$Q$35,3,0)</f>
        <v>0.58499999999999996</v>
      </c>
      <c r="G5" s="35">
        <f>VLOOKUP(A5,'Avg. two seasoWin % By Team (3)'!$N$4:$Q$35,4,0)</f>
        <v>0.54849999999999999</v>
      </c>
      <c r="H5" s="35">
        <f t="shared" ref="H5:H44" si="1">AVERAGE(E5:F5)</f>
        <v>0.54849999999999999</v>
      </c>
      <c r="J5" s="27"/>
      <c r="K5" s="15"/>
      <c r="L5" s="19"/>
      <c r="M5" s="20"/>
    </row>
    <row r="6" spans="1:13" x14ac:dyDescent="0.2">
      <c r="A6" s="21" t="s">
        <v>19</v>
      </c>
      <c r="B6" s="15">
        <v>43399</v>
      </c>
      <c r="C6" s="19" t="str">
        <f t="shared" si="0"/>
        <v>Fri</v>
      </c>
      <c r="D6" s="20">
        <v>89.63</v>
      </c>
      <c r="E6" s="35">
        <f>VLOOKUP(A6,'Avg. two seasoWin % By Team (3)'!$N$4:$Q$35,2,0)</f>
        <v>0.51200000000000001</v>
      </c>
      <c r="F6" s="35">
        <f>VLOOKUP(A6,'Avg. two seasoWin % By Team (3)'!$N$4:$Q$35,3,0)</f>
        <v>0.53700000000000003</v>
      </c>
      <c r="G6" s="35">
        <f>VLOOKUP(A6,'Avg. two seasoWin % By Team (3)'!$N$4:$Q$35,4,0)</f>
        <v>0.52449999999999997</v>
      </c>
      <c r="H6" s="35">
        <f t="shared" si="1"/>
        <v>0.52449999999999997</v>
      </c>
      <c r="J6" s="27"/>
      <c r="K6" s="15"/>
      <c r="L6" s="19"/>
      <c r="M6" s="20"/>
    </row>
    <row r="7" spans="1:13" x14ac:dyDescent="0.2">
      <c r="A7" s="21" t="s">
        <v>32</v>
      </c>
      <c r="B7" s="15">
        <v>43402</v>
      </c>
      <c r="C7" s="19" t="str">
        <f t="shared" si="0"/>
        <v>Mon</v>
      </c>
      <c r="D7" s="20">
        <v>104.99</v>
      </c>
      <c r="E7" s="35">
        <f>VLOOKUP(A7,'Avg. two seasoWin % By Team (3)'!$N$4:$Q$35,2,0)</f>
        <v>0.317</v>
      </c>
      <c r="F7" s="35">
        <f>VLOOKUP(A7,'Avg. two seasoWin % By Team (3)'!$N$4:$Q$35,3,0)</f>
        <v>0.42699999999999999</v>
      </c>
      <c r="G7" s="35">
        <f>VLOOKUP(A7,'Avg. two seasoWin % By Team (3)'!$N$4:$Q$35,4,0)</f>
        <v>0.372</v>
      </c>
      <c r="H7" s="35">
        <f t="shared" si="1"/>
        <v>0.372</v>
      </c>
      <c r="J7" s="27"/>
      <c r="K7" s="15"/>
      <c r="L7" s="19"/>
      <c r="M7" s="20"/>
    </row>
    <row r="8" spans="1:13" x14ac:dyDescent="0.2">
      <c r="A8" s="21" t="s">
        <v>17</v>
      </c>
      <c r="B8" s="15">
        <v>43404</v>
      </c>
      <c r="C8" s="19" t="str">
        <f t="shared" si="0"/>
        <v>Wed</v>
      </c>
      <c r="D8" s="20">
        <v>65.040000000000006</v>
      </c>
      <c r="E8" s="35">
        <f>VLOOKUP(A8,'Avg. two seasoWin % By Team (3)'!$N$4:$Q$35,2,0)</f>
        <v>0.622</v>
      </c>
      <c r="F8" s="35">
        <f>VLOOKUP(A8,'Avg. two seasoWin % By Team (3)'!$N$4:$Q$35,3,0)</f>
        <v>0.58499999999999996</v>
      </c>
      <c r="G8" s="35">
        <f>VLOOKUP(A8,'Avg. two seasoWin % By Team (3)'!$N$4:$Q$35,4,0)</f>
        <v>0.60349999999999993</v>
      </c>
      <c r="H8" s="35">
        <f t="shared" si="1"/>
        <v>0.60349999999999993</v>
      </c>
      <c r="J8" s="27"/>
      <c r="K8" s="15"/>
      <c r="L8" s="19"/>
      <c r="M8" s="20"/>
    </row>
    <row r="9" spans="1:13" x14ac:dyDescent="0.2">
      <c r="A9" s="21" t="s">
        <v>14</v>
      </c>
      <c r="B9" s="15">
        <v>43416</v>
      </c>
      <c r="C9" s="19" t="str">
        <f t="shared" si="0"/>
        <v>Mon</v>
      </c>
      <c r="D9" s="20">
        <v>51.4</v>
      </c>
      <c r="E9" s="35">
        <f>VLOOKUP(A9,'Avg. two seasoWin % By Team (3)'!$N$4:$Q$35,2,0)</f>
        <v>0.24399999999999999</v>
      </c>
      <c r="F9" s="35">
        <f>VLOOKUP(A9,'Avg. two seasoWin % By Team (3)'!$N$4:$Q$35,3,0)</f>
        <v>0.34100000000000003</v>
      </c>
      <c r="G9" s="35">
        <f>VLOOKUP(A9,'Avg. two seasoWin % By Team (3)'!$N$4:$Q$35,4,0)</f>
        <v>0.29249999999999998</v>
      </c>
      <c r="H9" s="35">
        <f t="shared" si="1"/>
        <v>0.29249999999999998</v>
      </c>
      <c r="J9" s="27"/>
      <c r="K9" s="15"/>
      <c r="L9" s="19"/>
      <c r="M9" s="20"/>
    </row>
    <row r="10" spans="1:13" x14ac:dyDescent="0.2">
      <c r="A10" s="21" t="s">
        <v>7</v>
      </c>
      <c r="B10" s="15">
        <v>43418</v>
      </c>
      <c r="C10" s="19" t="str">
        <f t="shared" si="0"/>
        <v>Wed</v>
      </c>
      <c r="D10" s="20">
        <v>58.54</v>
      </c>
      <c r="E10" s="35">
        <f>VLOOKUP(A10,'Avg. two seasoWin % By Team (3)'!$N$4:$Q$35,2,0)</f>
        <v>0.41499999999999998</v>
      </c>
      <c r="F10" s="35">
        <f>VLOOKUP(A10,'Avg. two seasoWin % By Team (3)'!$N$4:$Q$35,3,0)</f>
        <v>0.58499999999999996</v>
      </c>
      <c r="G10" s="35">
        <f>VLOOKUP(A10,'Avg. two seasoWin % By Team (3)'!$N$4:$Q$35,4,0)</f>
        <v>0.5</v>
      </c>
      <c r="H10" s="35">
        <f t="shared" si="1"/>
        <v>0.5</v>
      </c>
      <c r="J10" s="27"/>
      <c r="K10" s="15"/>
      <c r="L10" s="19"/>
      <c r="M10" s="20"/>
    </row>
    <row r="11" spans="1:13" x14ac:dyDescent="0.2">
      <c r="A11" s="21" t="s">
        <v>18</v>
      </c>
      <c r="B11" s="15">
        <v>43420</v>
      </c>
      <c r="C11" s="19" t="str">
        <f t="shared" si="0"/>
        <v>Fri</v>
      </c>
      <c r="D11" s="20">
        <v>74.14</v>
      </c>
      <c r="E11" s="35">
        <f>VLOOKUP(A11,'Avg. two seasoWin % By Team (3)'!$N$4:$Q$35,2,0)</f>
        <v>0.5</v>
      </c>
      <c r="F11" s="35">
        <f>VLOOKUP(A11,'Avg. two seasoWin % By Team (3)'!$N$4:$Q$35,3,0)</f>
        <v>0.59799999999999998</v>
      </c>
      <c r="G11" s="35">
        <f>VLOOKUP(A11,'Avg. two seasoWin % By Team (3)'!$N$4:$Q$35,4,0)</f>
        <v>0.54899999999999993</v>
      </c>
      <c r="H11" s="35">
        <f t="shared" si="1"/>
        <v>0.54899999999999993</v>
      </c>
      <c r="J11" s="27"/>
      <c r="K11" s="15"/>
      <c r="L11" s="19"/>
      <c r="M11" s="20"/>
    </row>
    <row r="12" spans="1:13" x14ac:dyDescent="0.2">
      <c r="A12" s="21" t="s">
        <v>3</v>
      </c>
      <c r="B12" s="15">
        <v>43422</v>
      </c>
      <c r="C12" s="19" t="str">
        <f t="shared" si="0"/>
        <v>Sun</v>
      </c>
      <c r="D12" s="20">
        <v>66.760000000000005</v>
      </c>
      <c r="E12" s="35">
        <f>VLOOKUP(A12,'Avg. two seasoWin % By Team (3)'!$N$4:$Q$35,2,0)</f>
        <v>0.52400000000000002</v>
      </c>
      <c r="F12" s="35">
        <f>VLOOKUP(A12,'Avg. two seasoWin % By Team (3)'!$N$4:$Q$35,3,0)</f>
        <v>0.26800000000000002</v>
      </c>
      <c r="G12" s="35">
        <f>VLOOKUP(A12,'Avg. two seasoWin % By Team (3)'!$N$4:$Q$35,4,0)</f>
        <v>0.39600000000000002</v>
      </c>
      <c r="H12" s="35">
        <f t="shared" si="1"/>
        <v>0.39600000000000002</v>
      </c>
      <c r="J12" s="27"/>
      <c r="K12" s="15"/>
      <c r="L12" s="19"/>
      <c r="M12" s="20"/>
    </row>
    <row r="13" spans="1:13" x14ac:dyDescent="0.2">
      <c r="A13" s="21" t="s">
        <v>25</v>
      </c>
      <c r="B13" s="15">
        <v>43425</v>
      </c>
      <c r="C13" s="19" t="str">
        <f t="shared" si="0"/>
        <v>Wed</v>
      </c>
      <c r="D13" s="20">
        <v>68.540000000000006</v>
      </c>
      <c r="E13" s="35">
        <f>VLOOKUP(A13,'Avg. two seasoWin % By Team (3)'!$N$4:$Q$35,2,0)</f>
        <v>0.48799999999999999</v>
      </c>
      <c r="F13" s="35">
        <f>VLOOKUP(A13,'Avg. two seasoWin % By Team (3)'!$N$4:$Q$35,3,0)</f>
        <v>0.56100000000000005</v>
      </c>
      <c r="G13" s="35">
        <f>VLOOKUP(A13,'Avg. two seasoWin % By Team (3)'!$N$4:$Q$35,4,0)</f>
        <v>0.52449999999999997</v>
      </c>
      <c r="H13" s="35">
        <f t="shared" si="1"/>
        <v>0.52449999999999997</v>
      </c>
      <c r="J13" s="27"/>
      <c r="K13" s="15"/>
      <c r="L13" s="19"/>
      <c r="M13" s="20"/>
    </row>
    <row r="14" spans="1:13" x14ac:dyDescent="0.2">
      <c r="A14" s="21" t="s">
        <v>20</v>
      </c>
      <c r="B14" s="15">
        <v>43428</v>
      </c>
      <c r="C14" s="19" t="str">
        <f t="shared" si="0"/>
        <v>Sat</v>
      </c>
      <c r="D14" s="20">
        <v>82.67</v>
      </c>
      <c r="E14" s="35">
        <f>VLOOKUP(A14,'Avg. two seasoWin % By Team (3)'!$N$4:$Q$35,2,0)</f>
        <v>0.5</v>
      </c>
      <c r="F14" s="35">
        <f>VLOOKUP(A14,'Avg. two seasoWin % By Team (3)'!$N$4:$Q$35,3,0)</f>
        <v>0.32900000000000001</v>
      </c>
      <c r="G14" s="35">
        <f>VLOOKUP(A14,'Avg. two seasoWin % By Team (3)'!$N$4:$Q$35,4,0)</f>
        <v>0.41449999999999998</v>
      </c>
      <c r="H14" s="35">
        <f t="shared" si="1"/>
        <v>0.41449999999999998</v>
      </c>
      <c r="J14" s="27"/>
      <c r="K14" s="15"/>
      <c r="L14" s="19"/>
      <c r="M14" s="20"/>
    </row>
    <row r="15" spans="1:13" x14ac:dyDescent="0.2">
      <c r="A15" s="21" t="s">
        <v>31</v>
      </c>
      <c r="B15" s="15">
        <v>43432</v>
      </c>
      <c r="C15" s="19" t="str">
        <f t="shared" si="0"/>
        <v>Wed</v>
      </c>
      <c r="D15" s="20">
        <v>84.63</v>
      </c>
      <c r="E15" s="35">
        <f>VLOOKUP(A15,'Avg. two seasoWin % By Team (3)'!$N$4:$Q$35,2,0)</f>
        <v>0.74399999999999999</v>
      </c>
      <c r="F15" s="35">
        <f>VLOOKUP(A15,'Avg. two seasoWin % By Team (3)'!$N$4:$Q$35,3,0)</f>
        <v>0.57299999999999995</v>
      </c>
      <c r="G15" s="35">
        <f>VLOOKUP(A15,'Avg. two seasoWin % By Team (3)'!$N$4:$Q$35,4,0)</f>
        <v>0.65849999999999997</v>
      </c>
      <c r="H15" s="35">
        <f t="shared" si="1"/>
        <v>0.65849999999999997</v>
      </c>
      <c r="J15" s="27"/>
      <c r="K15" s="15"/>
      <c r="L15" s="19"/>
      <c r="M15" s="20"/>
    </row>
    <row r="16" spans="1:13" x14ac:dyDescent="0.2">
      <c r="A16" s="21" t="s">
        <v>5</v>
      </c>
      <c r="B16" s="15">
        <v>43435</v>
      </c>
      <c r="C16" s="19" t="str">
        <f t="shared" si="0"/>
        <v>Sat</v>
      </c>
      <c r="D16" s="20">
        <v>94.8</v>
      </c>
      <c r="E16" s="35">
        <f>VLOOKUP(A16,'Avg. two seasoWin % By Team (3)'!$N$4:$Q$35,2,0)</f>
        <v>0.64600000000000002</v>
      </c>
      <c r="F16" s="35">
        <f>VLOOKUP(A16,'Avg. two seasoWin % By Team (3)'!$N$4:$Q$35,3,0)</f>
        <v>0.67100000000000004</v>
      </c>
      <c r="G16" s="35">
        <f>VLOOKUP(A16,'Avg. two seasoWin % By Team (3)'!$N$4:$Q$35,4,0)</f>
        <v>0.65850000000000009</v>
      </c>
      <c r="H16" s="35">
        <f t="shared" si="1"/>
        <v>0.65850000000000009</v>
      </c>
      <c r="J16" s="27"/>
      <c r="K16" s="15"/>
      <c r="L16" s="19"/>
      <c r="M16" s="20"/>
    </row>
    <row r="17" spans="1:13" x14ac:dyDescent="0.2">
      <c r="A17" s="21" t="s">
        <v>2</v>
      </c>
      <c r="B17" s="15">
        <v>43437</v>
      </c>
      <c r="C17" s="19" t="str">
        <f t="shared" si="0"/>
        <v>Mon</v>
      </c>
      <c r="D17" s="20">
        <v>82.67</v>
      </c>
      <c r="E17" s="35">
        <f>VLOOKUP(A17,'Avg. two seasoWin % By Team (3)'!$N$4:$Q$35,2,0)</f>
        <v>0.67100000000000004</v>
      </c>
      <c r="F17" s="35">
        <f>VLOOKUP(A17,'Avg. two seasoWin % By Team (3)'!$N$4:$Q$35,3,0)</f>
        <v>0.79300000000000004</v>
      </c>
      <c r="G17" s="35">
        <f>VLOOKUP(A17,'Avg. two seasoWin % By Team (3)'!$N$4:$Q$35,4,0)</f>
        <v>0.73199999999999998</v>
      </c>
      <c r="H17" s="35">
        <f t="shared" si="1"/>
        <v>0.73199999999999998</v>
      </c>
      <c r="J17" s="27"/>
      <c r="K17" s="15"/>
      <c r="L17" s="19"/>
      <c r="M17" s="20"/>
    </row>
    <row r="18" spans="1:13" x14ac:dyDescent="0.2">
      <c r="A18" s="21" t="s">
        <v>22</v>
      </c>
      <c r="B18" s="15">
        <v>43439</v>
      </c>
      <c r="C18" s="19" t="str">
        <f t="shared" si="0"/>
        <v>Wed</v>
      </c>
      <c r="D18" s="20">
        <v>66.760000000000005</v>
      </c>
      <c r="E18" s="35">
        <f>VLOOKUP(A18,'Avg. two seasoWin % By Team (3)'!$N$4:$Q$35,2,0)</f>
        <v>0.439</v>
      </c>
      <c r="F18" s="35">
        <f>VLOOKUP(A18,'Avg. two seasoWin % By Team (3)'!$N$4:$Q$35,3,0)</f>
        <v>0.439</v>
      </c>
      <c r="G18" s="35">
        <f>VLOOKUP(A18,'Avg. two seasoWin % By Team (3)'!$N$4:$Q$35,4,0)</f>
        <v>0.439</v>
      </c>
      <c r="H18" s="35">
        <f t="shared" si="1"/>
        <v>0.439</v>
      </c>
      <c r="J18" s="27"/>
      <c r="K18" s="15"/>
      <c r="L18" s="19"/>
      <c r="M18" s="20"/>
    </row>
    <row r="19" spans="1:13" x14ac:dyDescent="0.2">
      <c r="A19" s="21" t="s">
        <v>13</v>
      </c>
      <c r="B19" s="15">
        <v>43451</v>
      </c>
      <c r="C19" s="19" t="str">
        <f t="shared" si="0"/>
        <v>Mon</v>
      </c>
      <c r="D19" s="20">
        <v>58.54</v>
      </c>
      <c r="E19" s="35">
        <f>VLOOKUP(A19,'Avg. two seasoWin % By Team (3)'!$N$4:$Q$35,2,0)</f>
        <v>0.39</v>
      </c>
      <c r="F19" s="35">
        <f>VLOOKUP(A19,'Avg. two seasoWin % By Team (3)'!$N$4:$Q$35,3,0)</f>
        <v>0.32900000000000001</v>
      </c>
      <c r="G19" s="35">
        <f>VLOOKUP(A19,'Avg. two seasoWin % By Team (3)'!$N$4:$Q$35,4,0)</f>
        <v>0.35950000000000004</v>
      </c>
      <c r="H19" s="35">
        <f t="shared" si="1"/>
        <v>0.35950000000000004</v>
      </c>
      <c r="J19" s="27"/>
      <c r="K19" s="15"/>
      <c r="L19" s="19"/>
      <c r="M19" s="20"/>
    </row>
    <row r="20" spans="1:13" x14ac:dyDescent="0.2">
      <c r="A20" s="21" t="s">
        <v>21</v>
      </c>
      <c r="B20" s="15">
        <v>43453</v>
      </c>
      <c r="C20" s="19" t="str">
        <f t="shared" si="0"/>
        <v>Wed</v>
      </c>
      <c r="D20" s="20">
        <v>74.69</v>
      </c>
      <c r="E20" s="35">
        <f>VLOOKUP(A20,'Avg. two seasoWin % By Team (3)'!$N$4:$Q$35,2,0)</f>
        <v>0.45100000000000001</v>
      </c>
      <c r="F20" s="35">
        <f>VLOOKUP(A20,'Avg. two seasoWin % By Team (3)'!$N$4:$Q$35,3,0)</f>
        <v>0.47599999999999998</v>
      </c>
      <c r="G20" s="35">
        <f>VLOOKUP(A20,'Avg. two seasoWin % By Team (3)'!$N$4:$Q$35,4,0)</f>
        <v>0.46350000000000002</v>
      </c>
      <c r="H20" s="35">
        <f t="shared" si="1"/>
        <v>0.46350000000000002</v>
      </c>
      <c r="J20" s="27"/>
      <c r="K20" s="15"/>
      <c r="L20" s="19"/>
      <c r="M20" s="20"/>
    </row>
    <row r="21" spans="1:13" x14ac:dyDescent="0.2">
      <c r="A21" s="41" t="s">
        <v>8</v>
      </c>
      <c r="B21" s="42">
        <v>43462</v>
      </c>
      <c r="C21" s="43" t="str">
        <f t="shared" si="0"/>
        <v>Fri</v>
      </c>
      <c r="D21" s="44">
        <v>72.55</v>
      </c>
      <c r="E21" s="35">
        <f>VLOOKUP(A21,'Avg. two seasoWin % By Team (3)'!$N$4:$Q$35,2,0)</f>
        <v>0.52400000000000002</v>
      </c>
      <c r="F21" s="35">
        <f>VLOOKUP(A21,'Avg. two seasoWin % By Team (3)'!$N$4:$Q$35,3,0)</f>
        <v>0.29299999999999998</v>
      </c>
      <c r="G21" s="35">
        <f>VLOOKUP(A21,'Avg. two seasoWin % By Team (3)'!$N$4:$Q$35,4,0)</f>
        <v>0.40849999999999997</v>
      </c>
      <c r="H21" s="35">
        <f t="shared" si="1"/>
        <v>0.40849999999999997</v>
      </c>
      <c r="J21" s="27"/>
      <c r="K21" s="15"/>
      <c r="L21" s="19"/>
      <c r="M21" s="20"/>
    </row>
    <row r="22" spans="1:13" x14ac:dyDescent="0.2">
      <c r="A22" s="21" t="s">
        <v>1</v>
      </c>
      <c r="B22" s="15">
        <v>43469</v>
      </c>
      <c r="C22" s="19" t="str">
        <f t="shared" si="0"/>
        <v>Fri</v>
      </c>
      <c r="D22" s="20">
        <v>79.8</v>
      </c>
      <c r="E22" s="35">
        <f>VLOOKUP(A22,'Avg. two seasoWin % By Team (3)'!$N$4:$Q$35,2,0)</f>
        <v>0.35399999999999998</v>
      </c>
      <c r="F22" s="35">
        <f>VLOOKUP(A22,'Avg. two seasoWin % By Team (3)'!$N$4:$Q$35,3,0)</f>
        <v>0.30499999999999999</v>
      </c>
      <c r="G22" s="35">
        <f>VLOOKUP(A22,'Avg. two seasoWin % By Team (3)'!$N$4:$Q$35,4,0)</f>
        <v>0.32950000000000002</v>
      </c>
      <c r="H22" s="35">
        <f t="shared" si="1"/>
        <v>0.32950000000000002</v>
      </c>
      <c r="J22" s="27"/>
      <c r="K22" s="15"/>
      <c r="L22" s="19"/>
      <c r="M22" s="20"/>
    </row>
    <row r="23" spans="1:13" x14ac:dyDescent="0.2">
      <c r="A23" s="21" t="s">
        <v>32</v>
      </c>
      <c r="B23" s="15">
        <v>43471</v>
      </c>
      <c r="C23" s="19" t="str">
        <f t="shared" si="0"/>
        <v>Sun</v>
      </c>
      <c r="D23" s="20">
        <v>108.99</v>
      </c>
      <c r="E23" s="35">
        <f>VLOOKUP(A23,'Avg. two seasoWin % By Team (3)'!$N$4:$Q$35,2,0)</f>
        <v>0.317</v>
      </c>
      <c r="F23" s="35">
        <f>VLOOKUP(A23,'Avg. two seasoWin % By Team (3)'!$N$4:$Q$35,3,0)</f>
        <v>0.42699999999999999</v>
      </c>
      <c r="G23" s="35">
        <f>VLOOKUP(A23,'Avg. two seasoWin % By Team (3)'!$N$4:$Q$35,4,0)</f>
        <v>0.372</v>
      </c>
      <c r="H23" s="35">
        <f t="shared" si="1"/>
        <v>0.372</v>
      </c>
      <c r="J23" s="27"/>
      <c r="K23" s="15"/>
      <c r="L23" s="19"/>
      <c r="M23" s="20"/>
    </row>
    <row r="24" spans="1:13" x14ac:dyDescent="0.2">
      <c r="A24" s="21" t="s">
        <v>16</v>
      </c>
      <c r="B24" s="15">
        <v>43476</v>
      </c>
      <c r="C24" s="19" t="str">
        <f t="shared" si="0"/>
        <v>Fri</v>
      </c>
      <c r="D24" s="20">
        <v>77.55</v>
      </c>
      <c r="E24" s="35">
        <f>VLOOKUP(A24,'Avg. two seasoWin % By Team (3)'!$N$4:$Q$35,2,0)</f>
        <v>0.40200000000000002</v>
      </c>
      <c r="F24" s="35">
        <f>VLOOKUP(A24,'Avg. two seasoWin % By Team (3)'!$N$4:$Q$35,3,0)</f>
        <v>0.29299999999999998</v>
      </c>
      <c r="G24" s="35">
        <f>VLOOKUP(A24,'Avg. two seasoWin % By Team (3)'!$N$4:$Q$35,4,0)</f>
        <v>0.34750000000000003</v>
      </c>
      <c r="H24" s="35">
        <f t="shared" si="1"/>
        <v>0.34750000000000003</v>
      </c>
      <c r="J24" s="27"/>
      <c r="K24" s="15"/>
      <c r="L24" s="19"/>
      <c r="M24" s="20"/>
    </row>
    <row r="25" spans="1:13" x14ac:dyDescent="0.2">
      <c r="A25" s="27" t="s">
        <v>7</v>
      </c>
      <c r="B25" s="15">
        <v>43477</v>
      </c>
      <c r="C25" s="19" t="str">
        <f t="shared" si="0"/>
        <v>Sat</v>
      </c>
      <c r="D25" s="20">
        <v>84.78</v>
      </c>
      <c r="E25" s="35">
        <f>VLOOKUP(A25,'Avg. two seasoWin % By Team (3)'!$N$4:$Q$35,2,0)</f>
        <v>0.41499999999999998</v>
      </c>
      <c r="F25" s="35">
        <f>VLOOKUP(A25,'Avg. two seasoWin % By Team (3)'!$N$4:$Q$35,3,0)</f>
        <v>0.58499999999999996</v>
      </c>
      <c r="G25" s="35">
        <f>VLOOKUP(A25,'Avg. two seasoWin % By Team (3)'!$N$4:$Q$35,4,0)</f>
        <v>0.5</v>
      </c>
      <c r="H25" s="35">
        <f t="shared" si="1"/>
        <v>0.5</v>
      </c>
      <c r="J25" s="27"/>
      <c r="K25" s="15"/>
      <c r="L25" s="19"/>
      <c r="M25" s="20"/>
    </row>
    <row r="26" spans="1:13" x14ac:dyDescent="0.2">
      <c r="A26" s="27" t="s">
        <v>31</v>
      </c>
      <c r="B26" s="15">
        <v>43483</v>
      </c>
      <c r="C26" s="19" t="str">
        <f t="shared" si="0"/>
        <v>Fri</v>
      </c>
      <c r="D26" s="20">
        <v>92.67</v>
      </c>
      <c r="E26" s="35">
        <f>VLOOKUP(A26,'Avg. two seasoWin % By Team (3)'!$N$4:$Q$35,2,0)</f>
        <v>0.74399999999999999</v>
      </c>
      <c r="F26" s="35">
        <f>VLOOKUP(A26,'Avg. two seasoWin % By Team (3)'!$N$4:$Q$35,3,0)</f>
        <v>0.57299999999999995</v>
      </c>
      <c r="G26" s="35">
        <f>VLOOKUP(A26,'Avg. two seasoWin % By Team (3)'!$N$4:$Q$35,4,0)</f>
        <v>0.65849999999999997</v>
      </c>
      <c r="H26" s="35">
        <f t="shared" si="1"/>
        <v>0.65849999999999997</v>
      </c>
      <c r="J26" s="27"/>
      <c r="K26" s="15"/>
      <c r="L26" s="19"/>
      <c r="M26" s="20"/>
    </row>
    <row r="27" spans="1:13" ht="16.5" x14ac:dyDescent="0.3">
      <c r="A27" s="27" t="s">
        <v>26</v>
      </c>
      <c r="B27" s="15">
        <v>43485</v>
      </c>
      <c r="C27" s="19" t="str">
        <f t="shared" si="0"/>
        <v>Sun</v>
      </c>
      <c r="D27" s="20">
        <v>77.69</v>
      </c>
      <c r="E27" s="35">
        <f>VLOOKUP(A27,'Avg. two seasoWin % By Team (3)'!$N$4:$Q$35,2,0)</f>
        <v>0.29299999999999998</v>
      </c>
      <c r="F27" s="35">
        <f>VLOOKUP(A27,'Avg. two seasoWin % By Team (3)'!$N$4:$Q$35,3,0)</f>
        <v>0.25600000000000001</v>
      </c>
      <c r="G27" s="35">
        <f>VLOOKUP(A27,'Avg. two seasoWin % By Team (3)'!$N$4:$Q$35,4,0)</f>
        <v>0.27449999999999997</v>
      </c>
      <c r="H27" s="35">
        <f t="shared" si="1"/>
        <v>0.27449999999999997</v>
      </c>
      <c r="J27" s="41"/>
      <c r="K27" s="37"/>
      <c r="L27" s="19"/>
      <c r="M27" s="20"/>
    </row>
    <row r="28" spans="1:13" ht="16.5" x14ac:dyDescent="0.3">
      <c r="A28" s="27" t="s">
        <v>17</v>
      </c>
      <c r="B28" s="15">
        <v>43492</v>
      </c>
      <c r="C28" s="19" t="str">
        <f t="shared" si="0"/>
        <v>Sun</v>
      </c>
      <c r="D28" s="20">
        <v>83.61</v>
      </c>
      <c r="E28" s="35">
        <f>VLOOKUP(A28,'Avg. two seasoWin % By Team (3)'!$N$4:$Q$35,2,0)</f>
        <v>0.622</v>
      </c>
      <c r="F28" s="35">
        <f>VLOOKUP(A28,'Avg. two seasoWin % By Team (3)'!$N$4:$Q$35,3,0)</f>
        <v>0.58499999999999996</v>
      </c>
      <c r="G28" s="35">
        <f>VLOOKUP(A28,'Avg. two seasoWin % By Team (3)'!$N$4:$Q$35,4,0)</f>
        <v>0.60349999999999993</v>
      </c>
      <c r="H28" s="35">
        <f t="shared" si="1"/>
        <v>0.60349999999999993</v>
      </c>
      <c r="J28" s="41"/>
      <c r="K28" s="37"/>
      <c r="L28" s="19"/>
      <c r="M28" s="20"/>
    </row>
    <row r="29" spans="1:13" ht="16.5" x14ac:dyDescent="0.3">
      <c r="A29" s="27" t="s">
        <v>3</v>
      </c>
      <c r="B29" s="15">
        <v>43495</v>
      </c>
      <c r="C29" s="19" t="str">
        <f t="shared" si="0"/>
        <v>Wed</v>
      </c>
      <c r="D29" s="20">
        <v>61.4</v>
      </c>
      <c r="E29" s="35">
        <f>VLOOKUP(A29,'Avg. two seasoWin % By Team (3)'!$N$4:$Q$35,2,0)</f>
        <v>0.52400000000000002</v>
      </c>
      <c r="F29" s="35">
        <f>VLOOKUP(A29,'Avg. two seasoWin % By Team (3)'!$N$4:$Q$35,3,0)</f>
        <v>0.26800000000000002</v>
      </c>
      <c r="G29" s="35">
        <f>VLOOKUP(A29,'Avg. two seasoWin % By Team (3)'!$N$4:$Q$35,4,0)</f>
        <v>0.39600000000000002</v>
      </c>
      <c r="H29" s="35">
        <f t="shared" si="1"/>
        <v>0.39600000000000002</v>
      </c>
      <c r="J29" s="41"/>
      <c r="K29" s="37"/>
      <c r="L29" s="19"/>
      <c r="M29" s="20"/>
    </row>
    <row r="30" spans="1:13" x14ac:dyDescent="0.2">
      <c r="A30" s="27" t="s">
        <v>25</v>
      </c>
      <c r="B30" s="15">
        <v>43498</v>
      </c>
      <c r="C30" s="19" t="str">
        <f t="shared" si="0"/>
        <v>Sat</v>
      </c>
      <c r="D30" s="20">
        <v>82.09</v>
      </c>
      <c r="E30" s="35">
        <f>VLOOKUP(A30,'Avg. two seasoWin % By Team (3)'!$N$4:$Q$35,2,0)</f>
        <v>0.48799999999999999</v>
      </c>
      <c r="F30" s="35">
        <f>VLOOKUP(A30,'Avg. two seasoWin % By Team (3)'!$N$4:$Q$35,3,0)</f>
        <v>0.56100000000000005</v>
      </c>
      <c r="G30" s="35">
        <f>VLOOKUP(A30,'Avg. two seasoWin % By Team (3)'!$N$4:$Q$35,4,0)</f>
        <v>0.52449999999999997</v>
      </c>
      <c r="H30" s="35">
        <f t="shared" si="1"/>
        <v>0.52449999999999997</v>
      </c>
      <c r="J30" s="41"/>
      <c r="K30" s="42"/>
      <c r="L30" s="19"/>
      <c r="M30" s="20"/>
    </row>
    <row r="31" spans="1:13" x14ac:dyDescent="0.2">
      <c r="A31" s="27" t="s">
        <v>39</v>
      </c>
      <c r="B31" s="15">
        <v>43507</v>
      </c>
      <c r="C31" s="19" t="str">
        <f t="shared" si="0"/>
        <v>Mon</v>
      </c>
      <c r="D31" s="20">
        <v>75.069999999999993</v>
      </c>
      <c r="E31" s="35">
        <f>VLOOKUP(A31,'Avg. two seasoWin % By Team (3)'!$N$4:$Q$35,2,0)</f>
        <v>0.622</v>
      </c>
      <c r="F31" s="35">
        <f>VLOOKUP(A31,'Avg. two seasoWin % By Team (3)'!$N$4:$Q$35,3,0)</f>
        <v>0.51200000000000001</v>
      </c>
      <c r="G31" s="35">
        <f>VLOOKUP(A31,'Avg. two seasoWin % By Team (3)'!$N$4:$Q$35,4,0)</f>
        <v>0.56699999999999995</v>
      </c>
      <c r="H31" s="35">
        <f t="shared" si="1"/>
        <v>0.56699999999999995</v>
      </c>
      <c r="J31" s="41"/>
      <c r="K31" s="42"/>
      <c r="L31" s="19"/>
      <c r="M31" s="20"/>
    </row>
    <row r="32" spans="1:13" x14ac:dyDescent="0.2">
      <c r="A32" s="27" t="s">
        <v>2</v>
      </c>
      <c r="B32" s="15">
        <v>43509</v>
      </c>
      <c r="C32" s="19" t="str">
        <f t="shared" si="0"/>
        <v>Wed</v>
      </c>
      <c r="D32" s="20">
        <v>85.54</v>
      </c>
      <c r="E32" s="35">
        <f>VLOOKUP(A32,'Avg. two seasoWin % By Team (3)'!$N$4:$Q$35,2,0)</f>
        <v>0.67100000000000004</v>
      </c>
      <c r="F32" s="35">
        <f>VLOOKUP(A32,'Avg. two seasoWin % By Team (3)'!$N$4:$Q$35,3,0)</f>
        <v>0.79300000000000004</v>
      </c>
      <c r="G32" s="35">
        <f>VLOOKUP(A32,'Avg. two seasoWin % By Team (3)'!$N$4:$Q$35,4,0)</f>
        <v>0.73199999999999998</v>
      </c>
      <c r="H32" s="35">
        <f t="shared" si="1"/>
        <v>0.73199999999999998</v>
      </c>
      <c r="J32" s="41"/>
      <c r="K32" s="42"/>
      <c r="L32" s="19"/>
      <c r="M32" s="20"/>
    </row>
    <row r="33" spans="1:13" x14ac:dyDescent="0.2">
      <c r="A33" s="27" t="s">
        <v>13</v>
      </c>
      <c r="B33" s="15">
        <v>43521</v>
      </c>
      <c r="C33" s="19" t="str">
        <f t="shared" si="0"/>
        <v>Mon</v>
      </c>
      <c r="D33" s="20">
        <v>55.61</v>
      </c>
      <c r="E33" s="35">
        <f>VLOOKUP(A33,'Avg. two seasoWin % By Team (3)'!$N$4:$Q$35,2,0)</f>
        <v>0.39</v>
      </c>
      <c r="F33" s="35">
        <f>VLOOKUP(A33,'Avg. two seasoWin % By Team (3)'!$N$4:$Q$35,3,0)</f>
        <v>0.32900000000000001</v>
      </c>
      <c r="G33" s="35">
        <f>VLOOKUP(A33,'Avg. two seasoWin % By Team (3)'!$N$4:$Q$35,4,0)</f>
        <v>0.35950000000000004</v>
      </c>
      <c r="H33" s="35">
        <f t="shared" si="1"/>
        <v>0.35950000000000004</v>
      </c>
      <c r="J33" s="27"/>
      <c r="K33" s="15"/>
      <c r="L33" s="19"/>
      <c r="M33" s="20"/>
    </row>
    <row r="34" spans="1:13" x14ac:dyDescent="0.2">
      <c r="A34" s="27" t="s">
        <v>11</v>
      </c>
      <c r="B34" s="15">
        <v>43529</v>
      </c>
      <c r="C34" s="19" t="str">
        <f t="shared" si="0"/>
        <v>Tue</v>
      </c>
      <c r="D34" s="20">
        <v>74.34</v>
      </c>
      <c r="E34" s="35">
        <f>VLOOKUP(A34,'Avg. two seasoWin % By Team (3)'!$N$4:$Q$35,2,0)</f>
        <v>0.57299999999999995</v>
      </c>
      <c r="F34" s="35">
        <f>VLOOKUP(A34,'Avg. two seasoWin % By Team (3)'!$N$4:$Q$35,3,0)</f>
        <v>0.58499999999999996</v>
      </c>
      <c r="G34" s="35">
        <f>VLOOKUP(A34,'Avg. two seasoWin % By Team (3)'!$N$4:$Q$35,4,0)</f>
        <v>0.57899999999999996</v>
      </c>
      <c r="H34" s="35">
        <f t="shared" si="1"/>
        <v>0.57899999999999996</v>
      </c>
      <c r="J34" s="27"/>
      <c r="K34" s="15"/>
      <c r="L34" s="19"/>
      <c r="M34" s="20"/>
    </row>
    <row r="35" spans="1:13" x14ac:dyDescent="0.2">
      <c r="A35" s="27" t="s">
        <v>30</v>
      </c>
      <c r="B35" s="15">
        <v>43533</v>
      </c>
      <c r="C35" s="19" t="str">
        <f t="shared" si="0"/>
        <v>Sat</v>
      </c>
      <c r="D35" s="20">
        <v>84.1</v>
      </c>
      <c r="E35" s="35">
        <f>VLOOKUP(A35,'Avg. two seasoWin % By Team (3)'!$N$4:$Q$35,2,0)</f>
        <v>0.59799999999999998</v>
      </c>
      <c r="F35" s="35">
        <f>VLOOKUP(A35,'Avg. two seasoWin % By Team (3)'!$N$4:$Q$35,3,0)</f>
        <v>0.52400000000000002</v>
      </c>
      <c r="G35" s="35">
        <f>VLOOKUP(A35,'Avg. two seasoWin % By Team (3)'!$N$4:$Q$35,4,0)</f>
        <v>0.56099999999999994</v>
      </c>
      <c r="H35" s="35">
        <f t="shared" si="1"/>
        <v>0.56099999999999994</v>
      </c>
      <c r="J35" s="27"/>
      <c r="K35" s="15"/>
      <c r="L35" s="19"/>
      <c r="M35" s="20"/>
    </row>
    <row r="36" spans="1:13" x14ac:dyDescent="0.2">
      <c r="A36" s="27" t="s">
        <v>15</v>
      </c>
      <c r="B36" s="15">
        <v>43534</v>
      </c>
      <c r="C36" s="19" t="str">
        <f t="shared" si="0"/>
        <v>Sun</v>
      </c>
      <c r="D36" s="20">
        <v>86.57</v>
      </c>
      <c r="E36" s="35">
        <f>VLOOKUP(A36,'Avg. two seasoWin % By Team (3)'!$N$4:$Q$35,2,0)</f>
        <v>0.378</v>
      </c>
      <c r="F36" s="35">
        <f>VLOOKUP(A36,'Avg. two seasoWin % By Team (3)'!$N$4:$Q$35,3,0)</f>
        <v>0.35399999999999998</v>
      </c>
      <c r="G36" s="35">
        <f>VLOOKUP(A36,'Avg. two seasoWin % By Team (3)'!$N$4:$Q$35,4,0)</f>
        <v>0.36599999999999999</v>
      </c>
      <c r="H36" s="35">
        <f t="shared" si="1"/>
        <v>0.36599999999999999</v>
      </c>
      <c r="J36" s="27"/>
      <c r="K36" s="15"/>
      <c r="L36" s="19"/>
      <c r="M36" s="20"/>
    </row>
    <row r="37" spans="1:13" x14ac:dyDescent="0.2">
      <c r="A37" s="27" t="s">
        <v>4</v>
      </c>
      <c r="B37" s="15">
        <v>43543</v>
      </c>
      <c r="C37" s="19" t="str">
        <f t="shared" si="0"/>
        <v>Tue</v>
      </c>
      <c r="D37" s="20">
        <v>115.42</v>
      </c>
      <c r="E37" s="35">
        <f>VLOOKUP(A37,'Avg. two seasoWin % By Team (3)'!$N$4:$Q$35,2,0)</f>
        <v>0.81699999999999995</v>
      </c>
      <c r="F37" s="35">
        <f>VLOOKUP(A37,'Avg. two seasoWin % By Team (3)'!$N$4:$Q$35,3,0)</f>
        <v>0.70699999999999996</v>
      </c>
      <c r="G37" s="35">
        <f>VLOOKUP(A37,'Avg. two seasoWin % By Team (3)'!$N$4:$Q$35,4,0)</f>
        <v>0.76200000000000001</v>
      </c>
      <c r="H37" s="35">
        <f t="shared" si="1"/>
        <v>0.76200000000000001</v>
      </c>
      <c r="J37" s="27"/>
      <c r="K37" s="15"/>
      <c r="L37" s="19"/>
      <c r="M37" s="20"/>
    </row>
    <row r="38" spans="1:13" x14ac:dyDescent="0.2">
      <c r="A38" s="27" t="s">
        <v>39</v>
      </c>
      <c r="B38" s="15">
        <v>43550</v>
      </c>
      <c r="C38" s="19" t="str">
        <f t="shared" si="0"/>
        <v>Tue</v>
      </c>
      <c r="D38" s="20">
        <v>77.8</v>
      </c>
      <c r="E38" s="35">
        <f>VLOOKUP(A38,'Avg. two seasoWin % By Team (3)'!$N$4:$Q$35,2,0)</f>
        <v>0.622</v>
      </c>
      <c r="F38" s="35">
        <f>VLOOKUP(A38,'Avg. two seasoWin % By Team (3)'!$N$4:$Q$35,3,0)</f>
        <v>0.51200000000000001</v>
      </c>
      <c r="G38" s="35">
        <f>VLOOKUP(A38,'Avg. two seasoWin % By Team (3)'!$N$4:$Q$35,4,0)</f>
        <v>0.56699999999999995</v>
      </c>
      <c r="H38" s="35">
        <f t="shared" si="1"/>
        <v>0.56699999999999995</v>
      </c>
      <c r="J38" s="27"/>
      <c r="K38" s="15"/>
      <c r="L38" s="19"/>
      <c r="M38" s="20"/>
    </row>
    <row r="39" spans="1:13" x14ac:dyDescent="0.2">
      <c r="A39" s="27" t="s">
        <v>4</v>
      </c>
      <c r="B39" s="15">
        <v>43553</v>
      </c>
      <c r="C39" s="19" t="str">
        <f t="shared" si="0"/>
        <v>Fri</v>
      </c>
      <c r="D39" s="20">
        <v>129.41999999999999</v>
      </c>
      <c r="E39" s="35">
        <f>VLOOKUP(A39,'Avg. two seasoWin % By Team (3)'!$N$4:$Q$35,2,0)</f>
        <v>0.81699999999999995</v>
      </c>
      <c r="F39" s="35">
        <f>VLOOKUP(A39,'Avg. two seasoWin % By Team (3)'!$N$4:$Q$35,3,0)</f>
        <v>0.70699999999999996</v>
      </c>
      <c r="G39" s="35">
        <f>VLOOKUP(A39,'Avg. two seasoWin % By Team (3)'!$N$4:$Q$35,4,0)</f>
        <v>0.76200000000000001</v>
      </c>
      <c r="H39" s="35">
        <f t="shared" si="1"/>
        <v>0.76200000000000001</v>
      </c>
      <c r="J39" s="27"/>
      <c r="K39" s="15"/>
      <c r="L39" s="19"/>
      <c r="M39" s="20"/>
    </row>
    <row r="40" spans="1:13" x14ac:dyDescent="0.2">
      <c r="A40" s="27" t="s">
        <v>24</v>
      </c>
      <c r="B40" s="15">
        <v>43554</v>
      </c>
      <c r="C40" s="19" t="str">
        <f t="shared" si="0"/>
        <v>Sat</v>
      </c>
      <c r="D40" s="20">
        <v>91.14</v>
      </c>
      <c r="E40" s="35">
        <f>VLOOKUP(A40,'Avg. two seasoWin % By Team (3)'!$N$4:$Q$35,2,0)</f>
        <v>0.34100000000000003</v>
      </c>
      <c r="F40" s="35">
        <f>VLOOKUP(A40,'Avg. two seasoWin % By Team (3)'!$N$4:$Q$35,3,0)</f>
        <v>0.63400000000000001</v>
      </c>
      <c r="G40" s="35">
        <f>VLOOKUP(A40,'Avg. two seasoWin % By Team (3)'!$N$4:$Q$35,4,0)</f>
        <v>0.48750000000000004</v>
      </c>
      <c r="H40" s="35">
        <f t="shared" si="1"/>
        <v>0.48750000000000004</v>
      </c>
      <c r="J40" s="27"/>
      <c r="K40" s="15"/>
      <c r="L40" s="19"/>
      <c r="M40" s="20"/>
    </row>
    <row r="41" spans="1:13" x14ac:dyDescent="0.2">
      <c r="A41" s="27" t="s">
        <v>18</v>
      </c>
      <c r="B41" s="15">
        <v>43556</v>
      </c>
      <c r="C41" s="19" t="str">
        <f t="shared" si="0"/>
        <v>Mon</v>
      </c>
      <c r="D41" s="20">
        <v>68.67</v>
      </c>
      <c r="E41" s="35">
        <f>VLOOKUP(A41,'Avg. two seasoWin % By Team (3)'!$N$4:$Q$35,2,0)</f>
        <v>0.5</v>
      </c>
      <c r="F41" s="35">
        <f>VLOOKUP(A41,'Avg. two seasoWin % By Team (3)'!$N$4:$Q$35,3,0)</f>
        <v>0.59799999999999998</v>
      </c>
      <c r="G41" s="35">
        <f>VLOOKUP(A41,'Avg. two seasoWin % By Team (3)'!$N$4:$Q$35,4,0)</f>
        <v>0.54899999999999993</v>
      </c>
      <c r="H41" s="35">
        <f t="shared" si="1"/>
        <v>0.54899999999999993</v>
      </c>
      <c r="J41" s="27"/>
      <c r="K41" s="15"/>
      <c r="L41" s="19"/>
      <c r="M41" s="20"/>
    </row>
    <row r="42" spans="1:13" x14ac:dyDescent="0.2">
      <c r="A42" s="27" t="s">
        <v>23</v>
      </c>
      <c r="B42" s="15">
        <v>43560</v>
      </c>
      <c r="C42" s="19" t="str">
        <f t="shared" si="0"/>
        <v>Fri</v>
      </c>
      <c r="D42" s="20">
        <v>80.040000000000006</v>
      </c>
      <c r="E42" s="35">
        <f>VLOOKUP(A42,'Avg. two seasoWin % By Team (3)'!$N$4:$Q$35,2,0)</f>
        <v>0.5</v>
      </c>
      <c r="F42" s="35">
        <f>VLOOKUP(A42,'Avg. two seasoWin % By Team (3)'!$N$4:$Q$35,3,0)</f>
        <v>0.53700000000000003</v>
      </c>
      <c r="G42" s="35">
        <f>VLOOKUP(A42,'Avg. two seasoWin % By Team (3)'!$N$4:$Q$35,4,0)</f>
        <v>0.51849999999999996</v>
      </c>
      <c r="H42" s="35">
        <f t="shared" si="1"/>
        <v>0.51849999999999996</v>
      </c>
      <c r="J42" s="27"/>
      <c r="K42" s="15"/>
      <c r="L42" s="19"/>
      <c r="M42" s="20"/>
    </row>
    <row r="43" spans="1:13" x14ac:dyDescent="0.2">
      <c r="A43" s="27" t="s">
        <v>11</v>
      </c>
      <c r="B43" s="15">
        <v>43562</v>
      </c>
      <c r="C43" s="19" t="str">
        <f t="shared" si="0"/>
        <v>Sun</v>
      </c>
      <c r="D43" s="20">
        <v>80.34</v>
      </c>
      <c r="E43" s="35">
        <f>VLOOKUP(A43,'Avg. two seasoWin % By Team (3)'!$N$4:$Q$35,2,0)</f>
        <v>0.57299999999999995</v>
      </c>
      <c r="F43" s="35">
        <f>VLOOKUP(A43,'Avg. two seasoWin % By Team (3)'!$N$4:$Q$35,3,0)</f>
        <v>0.58499999999999996</v>
      </c>
      <c r="G43" s="35">
        <f>VLOOKUP(A43,'Avg. two seasoWin % By Team (3)'!$N$4:$Q$35,4,0)</f>
        <v>0.57899999999999996</v>
      </c>
      <c r="H43" s="35">
        <f t="shared" si="1"/>
        <v>0.57899999999999996</v>
      </c>
      <c r="J43" s="27"/>
      <c r="K43" s="15"/>
      <c r="L43" s="19"/>
      <c r="M43" s="20"/>
    </row>
    <row r="44" spans="1:13" x14ac:dyDescent="0.2">
      <c r="A44" s="27" t="s">
        <v>12</v>
      </c>
      <c r="B44" s="15">
        <v>43564</v>
      </c>
      <c r="C44" s="19" t="str">
        <f t="shared" si="0"/>
        <v>Tue</v>
      </c>
      <c r="D44" s="20">
        <v>77.55</v>
      </c>
      <c r="E44" s="35">
        <f>VLOOKUP(A44,'Avg. two seasoWin % By Team (3)'!$N$4:$Q$35,2,0)</f>
        <v>0.622</v>
      </c>
      <c r="F44" s="35">
        <f>VLOOKUP(A44,'Avg. two seasoWin % By Team (3)'!$N$4:$Q$35,3,0)</f>
        <v>0.72</v>
      </c>
      <c r="G44" s="35">
        <f>VLOOKUP(A44,'Avg. two seasoWin % By Team (3)'!$N$4:$Q$35,4,0)</f>
        <v>0.67100000000000004</v>
      </c>
      <c r="H44" s="35">
        <f t="shared" si="1"/>
        <v>0.67100000000000004</v>
      </c>
      <c r="J44" s="27"/>
      <c r="K44" s="15"/>
      <c r="L44" s="19"/>
      <c r="M44" s="20"/>
    </row>
  </sheetData>
  <sortState xmlns:xlrd2="http://schemas.microsoft.com/office/spreadsheetml/2017/richdata2" ref="J4:M44">
    <sortCondition descending="1" ref="M4"/>
  </sortState>
  <mergeCells count="1">
    <mergeCell ref="A1:B1"/>
  </mergeCells>
  <phoneticPr fontId="33" type="noConversion"/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"/>
  <sheetViews>
    <sheetView workbookViewId="0">
      <selection activeCell="N26" sqref="M26:N26"/>
    </sheetView>
  </sheetViews>
  <sheetFormatPr defaultColWidth="8.75" defaultRowHeight="14.25" x14ac:dyDescent="0.2"/>
  <cols>
    <col min="1" max="1" width="3.125" style="5" customWidth="1"/>
    <col min="2" max="2" width="25.375" style="5" customWidth="1"/>
    <col min="3" max="5" width="8.75" style="5"/>
    <col min="6" max="6" width="3.25" style="5" customWidth="1"/>
    <col min="7" max="7" width="25.25" style="5" bestFit="1" customWidth="1"/>
    <col min="8" max="10" width="8.75" style="4"/>
    <col min="11" max="11" width="8.75" style="5"/>
    <col min="12" max="12" width="7.875" style="5" bestFit="1" customWidth="1"/>
    <col min="13" max="13" width="9" style="5" bestFit="1" customWidth="1"/>
    <col min="14" max="16384" width="8.75" style="5"/>
  </cols>
  <sheetData>
    <row r="1" spans="1:12" ht="15" thickBot="1" x14ac:dyDescent="0.25">
      <c r="B1" s="3" t="s">
        <v>40</v>
      </c>
      <c r="C1" s="4"/>
      <c r="D1" s="4"/>
      <c r="E1" s="4"/>
      <c r="G1" s="3" t="s">
        <v>38</v>
      </c>
      <c r="L1" s="32"/>
    </row>
    <row r="2" spans="1:12" ht="15.75" thickBot="1" x14ac:dyDescent="0.25">
      <c r="A2" s="31"/>
      <c r="B2" s="8" t="s">
        <v>37</v>
      </c>
      <c r="C2" s="6" t="s">
        <v>28</v>
      </c>
      <c r="D2" s="6" t="s">
        <v>0</v>
      </c>
      <c r="E2" s="6" t="s">
        <v>29</v>
      </c>
      <c r="G2" s="8" t="s">
        <v>37</v>
      </c>
      <c r="H2" s="6" t="s">
        <v>28</v>
      </c>
      <c r="I2" s="6" t="s">
        <v>0</v>
      </c>
      <c r="J2" s="6" t="s">
        <v>29</v>
      </c>
      <c r="K2" s="9"/>
    </row>
    <row r="3" spans="1:12" ht="15" thickBot="1" x14ac:dyDescent="0.25">
      <c r="A3" s="30"/>
      <c r="B3" s="5" t="s">
        <v>12</v>
      </c>
      <c r="C3" s="4">
        <v>59</v>
      </c>
      <c r="D3" s="4">
        <v>23</v>
      </c>
      <c r="E3" s="24">
        <v>0.72</v>
      </c>
      <c r="G3" s="5" t="s">
        <v>5</v>
      </c>
      <c r="H3" s="4">
        <v>53</v>
      </c>
      <c r="I3" s="4">
        <v>29</v>
      </c>
      <c r="J3" s="24">
        <v>0.64600000000000002</v>
      </c>
      <c r="K3" s="1"/>
      <c r="L3" s="33"/>
    </row>
    <row r="4" spans="1:12" ht="15" thickBot="1" x14ac:dyDescent="0.25">
      <c r="A4" s="30"/>
      <c r="B4" s="5" t="s">
        <v>5</v>
      </c>
      <c r="C4" s="4">
        <v>55</v>
      </c>
      <c r="D4" s="4">
        <v>27</v>
      </c>
      <c r="E4" s="24">
        <v>0.67100000000000004</v>
      </c>
      <c r="G4" s="5" t="s">
        <v>6</v>
      </c>
      <c r="H4" s="4">
        <v>51</v>
      </c>
      <c r="I4" s="4">
        <v>31</v>
      </c>
      <c r="J4" s="24">
        <v>0.622</v>
      </c>
      <c r="K4" s="2"/>
      <c r="L4" s="33"/>
    </row>
    <row r="5" spans="1:12" ht="15" thickBot="1" x14ac:dyDescent="0.25">
      <c r="A5" s="30"/>
      <c r="B5" s="5" t="s">
        <v>24</v>
      </c>
      <c r="C5" s="4">
        <v>52</v>
      </c>
      <c r="D5" s="4">
        <v>30</v>
      </c>
      <c r="E5" s="24">
        <v>0.63400000000000001</v>
      </c>
      <c r="G5" s="5" t="s">
        <v>12</v>
      </c>
      <c r="H5" s="4">
        <v>51</v>
      </c>
      <c r="I5" s="4">
        <v>31</v>
      </c>
      <c r="J5" s="24">
        <v>0.622</v>
      </c>
      <c r="K5" s="2"/>
      <c r="L5" s="33"/>
    </row>
    <row r="6" spans="1:12" ht="15" thickBot="1" x14ac:dyDescent="0.25">
      <c r="A6" s="30"/>
      <c r="B6" s="5" t="s">
        <v>6</v>
      </c>
      <c r="C6" s="4">
        <v>50</v>
      </c>
      <c r="D6" s="4">
        <v>32</v>
      </c>
      <c r="E6" s="24">
        <v>0.61</v>
      </c>
      <c r="G6" s="5" t="s">
        <v>30</v>
      </c>
      <c r="H6" s="4">
        <v>49</v>
      </c>
      <c r="I6" s="4">
        <v>33</v>
      </c>
      <c r="J6" s="24">
        <v>0.59799999999999998</v>
      </c>
      <c r="K6" s="2"/>
      <c r="L6" s="33"/>
    </row>
    <row r="7" spans="1:12" ht="15" thickBot="1" x14ac:dyDescent="0.25">
      <c r="A7" s="30"/>
      <c r="B7" s="5" t="s">
        <v>9</v>
      </c>
      <c r="C7" s="4">
        <v>48</v>
      </c>
      <c r="D7" s="4">
        <v>34</v>
      </c>
      <c r="E7" s="24">
        <v>0.58499999999999996</v>
      </c>
      <c r="G7" s="5" t="s">
        <v>8</v>
      </c>
      <c r="H7" s="4">
        <v>43</v>
      </c>
      <c r="I7" s="4">
        <v>39</v>
      </c>
      <c r="J7" s="24">
        <v>0.52400000000000002</v>
      </c>
      <c r="K7" s="2"/>
      <c r="L7" s="33"/>
    </row>
    <row r="8" spans="1:12" ht="15" thickBot="1" x14ac:dyDescent="0.25">
      <c r="A8" s="30"/>
      <c r="B8" s="5" t="s">
        <v>23</v>
      </c>
      <c r="C8" s="4">
        <v>44</v>
      </c>
      <c r="D8" s="4">
        <v>38</v>
      </c>
      <c r="E8" s="24">
        <v>0.53700000000000003</v>
      </c>
      <c r="G8" s="5" t="s">
        <v>19</v>
      </c>
      <c r="H8" s="4">
        <v>42</v>
      </c>
      <c r="I8" s="4">
        <v>40</v>
      </c>
      <c r="J8" s="24">
        <v>0.51200000000000001</v>
      </c>
      <c r="K8" s="2"/>
      <c r="L8" s="33"/>
    </row>
    <row r="9" spans="1:12" ht="15" thickBot="1" x14ac:dyDescent="0.25">
      <c r="A9" s="30"/>
      <c r="B9" s="5" t="s">
        <v>19</v>
      </c>
      <c r="C9" s="4">
        <v>44</v>
      </c>
      <c r="D9" s="4">
        <v>38</v>
      </c>
      <c r="E9" s="24">
        <v>0.53700000000000003</v>
      </c>
      <c r="G9" s="5" t="s">
        <v>9</v>
      </c>
      <c r="H9" s="4">
        <v>42</v>
      </c>
      <c r="I9" s="4">
        <v>40</v>
      </c>
      <c r="J9" s="24">
        <v>0.51200000000000001</v>
      </c>
      <c r="K9" s="2"/>
      <c r="L9" s="33"/>
    </row>
    <row r="10" spans="1:12" ht="15" thickBot="1" x14ac:dyDescent="0.25">
      <c r="A10" s="30"/>
      <c r="B10" s="22" t="s">
        <v>30</v>
      </c>
      <c r="C10" s="23">
        <v>43</v>
      </c>
      <c r="D10" s="23">
        <v>39</v>
      </c>
      <c r="E10" s="25">
        <v>0.52400000000000002</v>
      </c>
      <c r="G10" s="22" t="s">
        <v>20</v>
      </c>
      <c r="H10" s="23">
        <v>41</v>
      </c>
      <c r="I10" s="23">
        <v>41</v>
      </c>
      <c r="J10" s="25">
        <v>0.5</v>
      </c>
      <c r="K10" s="2"/>
      <c r="L10" s="33"/>
    </row>
    <row r="11" spans="1:12" ht="15" thickBot="1" x14ac:dyDescent="0.25">
      <c r="A11" s="30"/>
      <c r="B11" s="5" t="s">
        <v>21</v>
      </c>
      <c r="C11" s="4">
        <v>39</v>
      </c>
      <c r="D11" s="4">
        <v>43</v>
      </c>
      <c r="E11" s="24">
        <v>0.47599999999999998</v>
      </c>
      <c r="G11" s="5" t="s">
        <v>23</v>
      </c>
      <c r="H11" s="4">
        <v>41</v>
      </c>
      <c r="I11" s="4">
        <v>41</v>
      </c>
      <c r="J11" s="24">
        <v>0.5</v>
      </c>
      <c r="K11" s="2"/>
      <c r="L11" s="33"/>
    </row>
    <row r="12" spans="1:12" ht="15" thickBot="1" x14ac:dyDescent="0.25">
      <c r="A12" s="30"/>
      <c r="B12" s="5" t="s">
        <v>22</v>
      </c>
      <c r="C12" s="4">
        <v>36</v>
      </c>
      <c r="D12" s="4">
        <v>46</v>
      </c>
      <c r="E12" s="24">
        <v>0.439</v>
      </c>
      <c r="G12" s="5" t="s">
        <v>21</v>
      </c>
      <c r="H12" s="4">
        <v>37</v>
      </c>
      <c r="I12" s="4">
        <v>45</v>
      </c>
      <c r="J12" s="24">
        <v>0.45100000000000001</v>
      </c>
      <c r="K12" s="2"/>
      <c r="L12" s="33"/>
    </row>
    <row r="13" spans="1:12" ht="15" thickBot="1" x14ac:dyDescent="0.25">
      <c r="A13" s="30"/>
      <c r="B13" s="5" t="s">
        <v>15</v>
      </c>
      <c r="C13" s="4">
        <v>29</v>
      </c>
      <c r="D13" s="4">
        <v>53</v>
      </c>
      <c r="E13" s="24">
        <v>0.35399999999999998</v>
      </c>
      <c r="G13" s="5" t="s">
        <v>22</v>
      </c>
      <c r="H13" s="4">
        <v>36</v>
      </c>
      <c r="I13" s="4">
        <v>46</v>
      </c>
      <c r="J13" s="24">
        <v>0.439</v>
      </c>
      <c r="K13" s="2"/>
      <c r="L13" s="33"/>
    </row>
    <row r="14" spans="1:12" ht="15" thickBot="1" x14ac:dyDescent="0.25">
      <c r="A14" s="30"/>
      <c r="B14" s="5" t="s">
        <v>14</v>
      </c>
      <c r="C14" s="4">
        <v>28</v>
      </c>
      <c r="D14" s="4">
        <v>54</v>
      </c>
      <c r="E14" s="24">
        <v>0.34100000000000003</v>
      </c>
      <c r="G14" s="5" t="s">
        <v>15</v>
      </c>
      <c r="H14" s="4">
        <v>31</v>
      </c>
      <c r="I14" s="4">
        <v>51</v>
      </c>
      <c r="J14" s="24">
        <v>0.378</v>
      </c>
      <c r="K14" s="2"/>
      <c r="L14" s="33"/>
    </row>
    <row r="15" spans="1:12" ht="15" thickBot="1" x14ac:dyDescent="0.25">
      <c r="A15" s="30"/>
      <c r="B15" s="5" t="s">
        <v>20</v>
      </c>
      <c r="C15" s="4">
        <v>27</v>
      </c>
      <c r="D15" s="4">
        <v>55</v>
      </c>
      <c r="E15" s="24">
        <v>0.32900000000000001</v>
      </c>
      <c r="G15" s="5" t="s">
        <v>1</v>
      </c>
      <c r="H15" s="4">
        <v>29</v>
      </c>
      <c r="I15" s="4">
        <v>53</v>
      </c>
      <c r="J15" s="24">
        <v>0.35399999999999998</v>
      </c>
      <c r="K15" s="2"/>
      <c r="L15" s="33"/>
    </row>
    <row r="16" spans="1:12" ht="15" thickBot="1" x14ac:dyDescent="0.25">
      <c r="A16" s="30"/>
      <c r="B16" s="5" t="s">
        <v>1</v>
      </c>
      <c r="C16" s="4">
        <v>25</v>
      </c>
      <c r="D16" s="4">
        <v>57</v>
      </c>
      <c r="E16" s="24">
        <v>0.30499999999999999</v>
      </c>
      <c r="G16" s="5" t="s">
        <v>24</v>
      </c>
      <c r="H16" s="4">
        <v>28</v>
      </c>
      <c r="I16" s="4">
        <v>54</v>
      </c>
      <c r="J16" s="24">
        <v>0.34100000000000003</v>
      </c>
      <c r="K16" s="2"/>
      <c r="L16" s="33"/>
    </row>
    <row r="17" spans="1:12" x14ac:dyDescent="0.2">
      <c r="A17" s="30"/>
      <c r="B17" s="5" t="s">
        <v>8</v>
      </c>
      <c r="C17" s="4">
        <v>24</v>
      </c>
      <c r="D17" s="4">
        <v>58</v>
      </c>
      <c r="E17" s="24">
        <v>0.29299999999999998</v>
      </c>
      <c r="G17" s="5" t="s">
        <v>14</v>
      </c>
      <c r="H17" s="4">
        <v>20</v>
      </c>
      <c r="I17" s="4">
        <v>62</v>
      </c>
      <c r="J17" s="24">
        <v>0.24399999999999999</v>
      </c>
      <c r="K17" s="10"/>
      <c r="L17" s="33"/>
    </row>
    <row r="18" spans="1:12" ht="15" thickBot="1" x14ac:dyDescent="0.25">
      <c r="L18" s="33"/>
    </row>
    <row r="19" spans="1:12" ht="15.75" thickBot="1" x14ac:dyDescent="0.25">
      <c r="B19" s="8" t="s">
        <v>27</v>
      </c>
      <c r="C19" s="7" t="s">
        <v>28</v>
      </c>
      <c r="D19" s="7" t="s">
        <v>0</v>
      </c>
      <c r="E19" s="7" t="s">
        <v>29</v>
      </c>
      <c r="G19" s="8" t="s">
        <v>27</v>
      </c>
      <c r="H19" s="7" t="s">
        <v>28</v>
      </c>
      <c r="I19" s="7" t="s">
        <v>0</v>
      </c>
      <c r="J19" s="7" t="s">
        <v>29</v>
      </c>
      <c r="K19" s="11"/>
      <c r="L19" s="33"/>
    </row>
    <row r="20" spans="1:12" ht="15" thickBot="1" x14ac:dyDescent="0.25">
      <c r="A20" s="30"/>
      <c r="B20" s="28" t="s">
        <v>2</v>
      </c>
      <c r="C20" s="4">
        <v>65</v>
      </c>
      <c r="D20" s="4">
        <v>17</v>
      </c>
      <c r="E20" s="4">
        <v>0.79300000000000004</v>
      </c>
      <c r="G20" s="5" t="s">
        <v>4</v>
      </c>
      <c r="H20" s="4">
        <v>67</v>
      </c>
      <c r="I20" s="4">
        <v>15</v>
      </c>
      <c r="J20" s="24">
        <v>0.81699999999999995</v>
      </c>
      <c r="K20" s="2"/>
      <c r="L20" s="33"/>
    </row>
    <row r="21" spans="1:12" ht="15" thickBot="1" x14ac:dyDescent="0.25">
      <c r="A21" s="30"/>
      <c r="B21" s="28" t="s">
        <v>4</v>
      </c>
      <c r="C21" s="4">
        <v>58</v>
      </c>
      <c r="D21" s="4">
        <v>24</v>
      </c>
      <c r="E21" s="4">
        <v>0.70699999999999996</v>
      </c>
      <c r="G21" s="5" t="s">
        <v>31</v>
      </c>
      <c r="H21" s="4">
        <v>61</v>
      </c>
      <c r="I21" s="4">
        <v>21</v>
      </c>
      <c r="J21" s="24">
        <v>0.74399999999999999</v>
      </c>
      <c r="K21" s="2"/>
      <c r="L21" s="33"/>
    </row>
    <row r="22" spans="1:12" ht="15" thickBot="1" x14ac:dyDescent="0.25">
      <c r="A22" s="30"/>
      <c r="B22" s="28" t="s">
        <v>18</v>
      </c>
      <c r="C22" s="4">
        <v>49</v>
      </c>
      <c r="D22" s="4">
        <v>33</v>
      </c>
      <c r="E22" s="4">
        <v>0.59799999999999998</v>
      </c>
      <c r="G22" s="5" t="s">
        <v>2</v>
      </c>
      <c r="H22" s="4">
        <v>55</v>
      </c>
      <c r="I22" s="4">
        <v>27</v>
      </c>
      <c r="J22" s="24">
        <v>0.67100000000000004</v>
      </c>
      <c r="K22" s="2"/>
      <c r="L22" s="33"/>
    </row>
    <row r="23" spans="1:12" ht="15" thickBot="1" x14ac:dyDescent="0.25">
      <c r="A23" s="30"/>
      <c r="B23" s="28" t="s">
        <v>11</v>
      </c>
      <c r="C23" s="4">
        <v>48</v>
      </c>
      <c r="D23" s="4">
        <v>34</v>
      </c>
      <c r="E23" s="4">
        <v>0.58499999999999996</v>
      </c>
      <c r="G23" s="5" t="s">
        <v>39</v>
      </c>
      <c r="H23" s="4">
        <v>51</v>
      </c>
      <c r="I23" s="4">
        <v>31</v>
      </c>
      <c r="J23" s="24">
        <v>0.622</v>
      </c>
      <c r="K23" s="2"/>
      <c r="L23" s="33"/>
    </row>
    <row r="24" spans="1:12" ht="15" thickBot="1" x14ac:dyDescent="0.25">
      <c r="A24" s="30"/>
      <c r="B24" s="28" t="s">
        <v>17</v>
      </c>
      <c r="C24" s="4">
        <v>48</v>
      </c>
      <c r="D24" s="4">
        <v>34</v>
      </c>
      <c r="E24" s="4">
        <v>0.58499999999999996</v>
      </c>
      <c r="G24" s="5" t="s">
        <v>17</v>
      </c>
      <c r="H24" s="4">
        <v>51</v>
      </c>
      <c r="I24" s="4">
        <v>31</v>
      </c>
      <c r="J24" s="24">
        <v>0.622</v>
      </c>
      <c r="K24" s="2"/>
      <c r="L24" s="33"/>
    </row>
    <row r="25" spans="1:12" ht="15" thickBot="1" x14ac:dyDescent="0.25">
      <c r="A25" s="30"/>
      <c r="B25" s="28" t="s">
        <v>7</v>
      </c>
      <c r="C25" s="4">
        <v>48</v>
      </c>
      <c r="D25" s="4">
        <v>34</v>
      </c>
      <c r="E25" s="4">
        <v>0.58499999999999996</v>
      </c>
      <c r="G25" s="5" t="s">
        <v>11</v>
      </c>
      <c r="H25" s="4">
        <v>47</v>
      </c>
      <c r="I25" s="4">
        <v>35</v>
      </c>
      <c r="J25" s="24">
        <v>0.57299999999999995</v>
      </c>
      <c r="K25" s="2"/>
      <c r="L25" s="33"/>
    </row>
    <row r="26" spans="1:12" ht="15" thickBot="1" x14ac:dyDescent="0.25">
      <c r="A26" s="30"/>
      <c r="B26" s="28" t="s">
        <v>31</v>
      </c>
      <c r="C26" s="4">
        <v>47</v>
      </c>
      <c r="D26" s="4">
        <v>35</v>
      </c>
      <c r="E26" s="4">
        <v>0.57299999999999995</v>
      </c>
      <c r="G26" s="5" t="s">
        <v>3</v>
      </c>
      <c r="H26" s="4">
        <v>43</v>
      </c>
      <c r="I26" s="4">
        <v>39</v>
      </c>
      <c r="J26" s="24">
        <v>0.52400000000000002</v>
      </c>
      <c r="K26" s="2"/>
      <c r="L26" s="33"/>
    </row>
    <row r="27" spans="1:12" ht="15" thickBot="1" x14ac:dyDescent="0.25">
      <c r="A27" s="30"/>
      <c r="B27" s="29" t="s">
        <v>10</v>
      </c>
      <c r="C27" s="23">
        <v>47</v>
      </c>
      <c r="D27" s="23">
        <v>35</v>
      </c>
      <c r="E27" s="23">
        <v>0.57299999999999995</v>
      </c>
      <c r="G27" s="22" t="s">
        <v>18</v>
      </c>
      <c r="H27" s="23">
        <v>41</v>
      </c>
      <c r="I27" s="23">
        <v>41</v>
      </c>
      <c r="J27" s="25">
        <v>0.5</v>
      </c>
      <c r="K27" s="2"/>
      <c r="L27" s="33"/>
    </row>
    <row r="28" spans="1:12" ht="15" thickBot="1" x14ac:dyDescent="0.25">
      <c r="A28" s="30"/>
      <c r="B28" s="28" t="s">
        <v>25</v>
      </c>
      <c r="C28" s="4">
        <v>46</v>
      </c>
      <c r="D28" s="4">
        <v>36</v>
      </c>
      <c r="E28" s="4">
        <v>0.56100000000000005</v>
      </c>
      <c r="G28" s="5" t="s">
        <v>25</v>
      </c>
      <c r="H28" s="4">
        <v>40</v>
      </c>
      <c r="I28" s="4">
        <v>42</v>
      </c>
      <c r="J28" s="24">
        <v>0.48799999999999999</v>
      </c>
      <c r="K28" s="2"/>
      <c r="L28" s="33"/>
    </row>
    <row r="29" spans="1:12" ht="15" thickBot="1" x14ac:dyDescent="0.25">
      <c r="A29" s="30"/>
      <c r="B29" s="28" t="s">
        <v>39</v>
      </c>
      <c r="C29" s="4">
        <v>42</v>
      </c>
      <c r="D29" s="4">
        <v>40</v>
      </c>
      <c r="E29" s="4">
        <v>0.51200000000000001</v>
      </c>
      <c r="G29" s="5" t="s">
        <v>7</v>
      </c>
      <c r="H29" s="4">
        <v>34</v>
      </c>
      <c r="I29" s="4">
        <v>48</v>
      </c>
      <c r="J29" s="24">
        <v>0.41499999999999998</v>
      </c>
      <c r="K29" s="2"/>
      <c r="L29" s="33"/>
    </row>
    <row r="30" spans="1:12" ht="15" thickBot="1" x14ac:dyDescent="0.25">
      <c r="A30" s="30"/>
      <c r="B30" s="28" t="s">
        <v>32</v>
      </c>
      <c r="C30" s="4">
        <v>35</v>
      </c>
      <c r="D30" s="4">
        <v>47</v>
      </c>
      <c r="E30" s="4">
        <v>0.42699999999999999</v>
      </c>
      <c r="G30" s="5" t="s">
        <v>16</v>
      </c>
      <c r="H30" s="4">
        <v>33</v>
      </c>
      <c r="I30" s="4">
        <v>49</v>
      </c>
      <c r="J30" s="24">
        <v>0.40200000000000002</v>
      </c>
      <c r="K30" s="2"/>
      <c r="L30" s="33"/>
    </row>
    <row r="31" spans="1:12" ht="15" thickBot="1" x14ac:dyDescent="0.25">
      <c r="A31" s="30"/>
      <c r="B31" s="28" t="s">
        <v>13</v>
      </c>
      <c r="C31" s="4">
        <v>27</v>
      </c>
      <c r="D31" s="4">
        <v>55</v>
      </c>
      <c r="E31" s="4">
        <v>0.32900000000000001</v>
      </c>
      <c r="G31" s="5" t="s">
        <v>13</v>
      </c>
      <c r="H31" s="4">
        <v>32</v>
      </c>
      <c r="I31" s="4">
        <v>50</v>
      </c>
      <c r="J31" s="24">
        <v>0.39</v>
      </c>
      <c r="K31" s="2"/>
      <c r="L31" s="33"/>
    </row>
    <row r="32" spans="1:12" ht="15" thickBot="1" x14ac:dyDescent="0.25">
      <c r="A32" s="30"/>
      <c r="B32" s="28" t="s">
        <v>16</v>
      </c>
      <c r="C32" s="4">
        <v>24</v>
      </c>
      <c r="D32" s="4">
        <v>58</v>
      </c>
      <c r="E32" s="4">
        <v>0.29299999999999998</v>
      </c>
      <c r="G32" s="5" t="s">
        <v>10</v>
      </c>
      <c r="H32" s="4">
        <v>31</v>
      </c>
      <c r="I32" s="4">
        <v>51</v>
      </c>
      <c r="J32" s="24">
        <v>0.378</v>
      </c>
      <c r="K32" s="2"/>
      <c r="L32" s="33"/>
    </row>
    <row r="33" spans="1:11" ht="15" thickBot="1" x14ac:dyDescent="0.25">
      <c r="A33" s="30"/>
      <c r="B33" s="28" t="s">
        <v>3</v>
      </c>
      <c r="C33" s="4">
        <v>22</v>
      </c>
      <c r="D33" s="4">
        <v>60</v>
      </c>
      <c r="E33" s="4">
        <v>0.26800000000000002</v>
      </c>
      <c r="G33" s="5" t="s">
        <v>32</v>
      </c>
      <c r="H33" s="4">
        <v>26</v>
      </c>
      <c r="I33" s="4">
        <v>56</v>
      </c>
      <c r="J33" s="24">
        <v>0.317</v>
      </c>
      <c r="K33" s="2"/>
    </row>
    <row r="34" spans="1:11" x14ac:dyDescent="0.2">
      <c r="A34" s="30"/>
      <c r="B34" s="28" t="s">
        <v>26</v>
      </c>
      <c r="C34" s="4">
        <v>21</v>
      </c>
      <c r="D34" s="4">
        <v>61</v>
      </c>
      <c r="E34" s="4">
        <v>0.25600000000000001</v>
      </c>
      <c r="G34" s="5" t="s">
        <v>26</v>
      </c>
      <c r="H34" s="4">
        <v>24</v>
      </c>
      <c r="I34" s="4">
        <v>58</v>
      </c>
      <c r="J34" s="24">
        <v>0.29299999999999998</v>
      </c>
      <c r="K34" s="12"/>
    </row>
  </sheetData>
  <phoneticPr fontId="33" type="noConversion"/>
  <hyperlinks>
    <hyperlink ref="H19" r:id="rId1" display="http://www.espn.com/nba/standings/_/sort/wins/season/2016" xr:uid="{00000000-0004-0000-0100-000000000000}"/>
    <hyperlink ref="I19" r:id="rId2" display="http://www.espn.com/nba/standings/_/sort/losses/season/2016" xr:uid="{00000000-0004-0000-0100-000001000000}"/>
    <hyperlink ref="J19" r:id="rId3" display="http://www.espn.com/nba/standings/_/sort/winpercent/season/2016" xr:uid="{00000000-0004-0000-0100-000002000000}"/>
    <hyperlink ref="H2" r:id="rId4" display="http://www.espn.com/nba/standings/_/sort/wins/season/2016" xr:uid="{00000000-0004-0000-0100-000003000000}"/>
    <hyperlink ref="I2" r:id="rId5" display="http://www.espn.com/nba/standings/_/sort/losses/season/2016" xr:uid="{00000000-0004-0000-0100-000004000000}"/>
    <hyperlink ref="J2" r:id="rId6" display="http://www.espn.com/nba/standings/_/sort/winpercent/season/2016" xr:uid="{00000000-0004-0000-0100-000005000000}"/>
    <hyperlink ref="C2" r:id="rId7" display="http://www.espn.com/nba/standings/_/sort/wins/season/2016" xr:uid="{00000000-0004-0000-0100-000006000000}"/>
    <hyperlink ref="D2" r:id="rId8" display="http://www.espn.com/nba/standings/_/sort/losses/season/2016" xr:uid="{00000000-0004-0000-0100-000007000000}"/>
    <hyperlink ref="E2" r:id="rId9" display="http://www.espn.com/nba/standings/_/sort/winpercent/season/2016" xr:uid="{00000000-0004-0000-0100-000008000000}"/>
    <hyperlink ref="C19" r:id="rId10" display="http://www.espn.com/nba/standings/_/sort/wins/season/2016" xr:uid="{00000000-0004-0000-0100-000009000000}"/>
    <hyperlink ref="D19" r:id="rId11" display="http://www.espn.com/nba/standings/_/sort/losses/season/2016" xr:uid="{00000000-0004-0000-0100-00000A000000}"/>
    <hyperlink ref="E19" r:id="rId12" display="http://www.espn.com/nba/standings/_/sort/winpercent/season/2016" xr:uid="{00000000-0004-0000-0100-00000B000000}"/>
  </hyperlinks>
  <pageMargins left="0.7" right="0.7" top="0.75" bottom="0.75" header="0.3" footer="0.3"/>
  <pageSetup orientation="portrait" horizontalDpi="4294967293" verticalDpi="4294967293"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12C24-333F-4232-A1D0-3B54260B9EC4}">
  <dimension ref="A1:I18"/>
  <sheetViews>
    <sheetView workbookViewId="0">
      <selection activeCell="E21" sqref="E21"/>
    </sheetView>
  </sheetViews>
  <sheetFormatPr defaultRowHeight="16.5" x14ac:dyDescent="0.3"/>
  <cols>
    <col min="1" max="1" width="19.75" bestFit="1" customWidth="1"/>
    <col min="2" max="2" width="12.75" bestFit="1" customWidth="1"/>
    <col min="3" max="3" width="14.125" bestFit="1" customWidth="1"/>
    <col min="4" max="4" width="12.75" bestFit="1" customWidth="1"/>
    <col min="5" max="5" width="13.125" bestFit="1" customWidth="1"/>
    <col min="6" max="6" width="13.625" bestFit="1" customWidth="1"/>
    <col min="7" max="9" width="12.75" bestFit="1" customWidth="1"/>
  </cols>
  <sheetData>
    <row r="1" spans="1:9" x14ac:dyDescent="0.3">
      <c r="A1" t="s">
        <v>46</v>
      </c>
    </row>
    <row r="2" spans="1:9" ht="17.25" thickBot="1" x14ac:dyDescent="0.35"/>
    <row r="3" spans="1:9" x14ac:dyDescent="0.3">
      <c r="A3" s="40" t="s">
        <v>47</v>
      </c>
      <c r="B3" s="40"/>
    </row>
    <row r="4" spans="1:9" x14ac:dyDescent="0.3">
      <c r="A4" s="37" t="s">
        <v>48</v>
      </c>
      <c r="B4" s="37">
        <v>0.45684859233098984</v>
      </c>
    </row>
    <row r="5" spans="1:9" x14ac:dyDescent="0.3">
      <c r="A5" s="48" t="s">
        <v>49</v>
      </c>
      <c r="B5" s="48">
        <v>0.20871063631480696</v>
      </c>
    </row>
    <row r="6" spans="1:9" x14ac:dyDescent="0.3">
      <c r="A6" s="37" t="s">
        <v>50</v>
      </c>
      <c r="B6" s="37">
        <v>0.18842116545108409</v>
      </c>
    </row>
    <row r="7" spans="1:9" x14ac:dyDescent="0.3">
      <c r="A7" s="37" t="s">
        <v>51</v>
      </c>
      <c r="B7" s="37">
        <v>14.149521204097017</v>
      </c>
    </row>
    <row r="8" spans="1:9" ht="17.25" thickBot="1" x14ac:dyDescent="0.35">
      <c r="A8" s="38" t="s">
        <v>52</v>
      </c>
      <c r="B8" s="38">
        <v>41</v>
      </c>
    </row>
    <row r="10" spans="1:9" ht="17.25" thickBot="1" x14ac:dyDescent="0.35">
      <c r="A10" t="s">
        <v>53</v>
      </c>
    </row>
    <row r="11" spans="1:9" x14ac:dyDescent="0.3">
      <c r="A11" s="39"/>
      <c r="B11" s="39" t="s">
        <v>58</v>
      </c>
      <c r="C11" s="39" t="s">
        <v>59</v>
      </c>
      <c r="D11" s="39" t="s">
        <v>60</v>
      </c>
      <c r="E11" s="39" t="s">
        <v>61</v>
      </c>
      <c r="F11" s="39" t="s">
        <v>62</v>
      </c>
    </row>
    <row r="12" spans="1:9" x14ac:dyDescent="0.3">
      <c r="A12" s="37" t="s">
        <v>54</v>
      </c>
      <c r="B12" s="37">
        <v>1</v>
      </c>
      <c r="C12" s="37">
        <v>2059.4789137073021</v>
      </c>
      <c r="D12" s="37">
        <v>2059.4789137073021</v>
      </c>
      <c r="E12" s="37">
        <v>10.286647577782658</v>
      </c>
      <c r="F12" s="37">
        <v>2.6769005505484261E-3</v>
      </c>
    </row>
    <row r="13" spans="1:9" x14ac:dyDescent="0.3">
      <c r="A13" s="37" t="s">
        <v>55</v>
      </c>
      <c r="B13" s="37">
        <v>39</v>
      </c>
      <c r="C13" s="37">
        <v>7808.1490619024516</v>
      </c>
      <c r="D13" s="37">
        <v>200.20895030519108</v>
      </c>
      <c r="E13" s="37"/>
      <c r="F13" s="37"/>
    </row>
    <row r="14" spans="1:9" ht="17.25" thickBot="1" x14ac:dyDescent="0.35">
      <c r="A14" s="38" t="s">
        <v>56</v>
      </c>
      <c r="B14" s="38">
        <v>40</v>
      </c>
      <c r="C14" s="38">
        <v>9867.6279756097538</v>
      </c>
      <c r="D14" s="38"/>
      <c r="E14" s="38"/>
      <c r="F14" s="38"/>
    </row>
    <row r="15" spans="1:9" ht="17.25" thickBot="1" x14ac:dyDescent="0.35"/>
    <row r="16" spans="1:9" x14ac:dyDescent="0.3">
      <c r="A16" s="39"/>
      <c r="B16" s="39" t="s">
        <v>63</v>
      </c>
      <c r="C16" s="39" t="s">
        <v>51</v>
      </c>
      <c r="D16" s="39" t="s">
        <v>64</v>
      </c>
      <c r="E16" s="39" t="s">
        <v>65</v>
      </c>
      <c r="F16" s="39" t="s">
        <v>66</v>
      </c>
      <c r="G16" s="39" t="s">
        <v>67</v>
      </c>
      <c r="H16" s="39" t="s">
        <v>68</v>
      </c>
      <c r="I16" s="39" t="s">
        <v>69</v>
      </c>
    </row>
    <row r="17" spans="1:9" x14ac:dyDescent="0.3">
      <c r="A17" s="37" t="s">
        <v>57</v>
      </c>
      <c r="B17" s="37">
        <v>52.286730865884522</v>
      </c>
      <c r="C17" s="37">
        <v>9.0620533156351879</v>
      </c>
      <c r="D17" s="37">
        <v>5.7698546945946303</v>
      </c>
      <c r="E17" s="37">
        <v>1.0812603191557834E-6</v>
      </c>
      <c r="F17" s="37">
        <v>33.95699790746022</v>
      </c>
      <c r="G17" s="37">
        <v>70.616463824308823</v>
      </c>
      <c r="H17" s="37">
        <v>33.95699790746022</v>
      </c>
      <c r="I17" s="37">
        <v>70.616463824308823</v>
      </c>
    </row>
    <row r="18" spans="1:9" ht="17.25" thickBot="1" x14ac:dyDescent="0.35">
      <c r="A18" s="38" t="s">
        <v>44</v>
      </c>
      <c r="B18" s="49">
        <v>54.701284351717504</v>
      </c>
      <c r="C18" s="38">
        <v>17.055348299346544</v>
      </c>
      <c r="D18" s="38">
        <v>3.2072804021137062</v>
      </c>
      <c r="E18" s="49">
        <v>2.6769005505484153E-3</v>
      </c>
      <c r="F18" s="38">
        <v>20.203586208564857</v>
      </c>
      <c r="G18" s="38">
        <v>89.198982494870151</v>
      </c>
      <c r="H18" s="38">
        <v>20.203586208564857</v>
      </c>
      <c r="I18" s="38">
        <v>89.198982494870151</v>
      </c>
    </row>
  </sheetData>
  <phoneticPr fontId="3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C0DF5-0104-46DC-A8CE-4DBEF68F790F}">
  <dimension ref="A1:Q35"/>
  <sheetViews>
    <sheetView workbookViewId="0">
      <selection activeCell="K36" sqref="K36"/>
    </sheetView>
  </sheetViews>
  <sheetFormatPr defaultColWidth="8.75" defaultRowHeight="14.25" x14ac:dyDescent="0.2"/>
  <cols>
    <col min="1" max="1" width="3.125" style="5" customWidth="1"/>
    <col min="2" max="2" width="25.375" style="5" customWidth="1"/>
    <col min="3" max="5" width="8.75" style="5"/>
    <col min="6" max="6" width="3.25" style="5" customWidth="1"/>
    <col min="7" max="7" width="25.25" style="5" bestFit="1" customWidth="1"/>
    <col min="8" max="10" width="8.75" style="4"/>
    <col min="11" max="11" width="8.75" style="5"/>
    <col min="12" max="12" width="7.875" style="5" bestFit="1" customWidth="1"/>
    <col min="13" max="13" width="9" style="5" bestFit="1" customWidth="1"/>
    <col min="14" max="14" width="22.875" style="5" bestFit="1" customWidth="1"/>
    <col min="15" max="15" width="22.875" style="5" customWidth="1"/>
    <col min="16" max="16" width="10.5" style="5" bestFit="1" customWidth="1"/>
    <col min="17" max="17" width="15.375" style="5" bestFit="1" customWidth="1"/>
    <col min="18" max="16384" width="8.75" style="5"/>
  </cols>
  <sheetData>
    <row r="1" spans="1:17" x14ac:dyDescent="0.2">
      <c r="B1" s="5" t="s">
        <v>42</v>
      </c>
    </row>
    <row r="2" spans="1:17" ht="15" thickBot="1" x14ac:dyDescent="0.25">
      <c r="B2" s="3" t="s">
        <v>40</v>
      </c>
      <c r="C2" s="4"/>
      <c r="D2" s="4"/>
      <c r="E2" s="4"/>
      <c r="G2" s="3" t="s">
        <v>38</v>
      </c>
      <c r="L2" s="32"/>
    </row>
    <row r="3" spans="1:17" ht="15.75" thickBot="1" x14ac:dyDescent="0.3">
      <c r="A3" s="31"/>
      <c r="B3" s="8" t="s">
        <v>37</v>
      </c>
      <c r="C3" s="6" t="s">
        <v>28</v>
      </c>
      <c r="D3" s="6" t="s">
        <v>0</v>
      </c>
      <c r="E3" s="6" t="s">
        <v>29</v>
      </c>
      <c r="G3" s="8" t="s">
        <v>37</v>
      </c>
      <c r="H3" s="6" t="s">
        <v>28</v>
      </c>
      <c r="I3" s="6" t="s">
        <v>0</v>
      </c>
      <c r="J3" s="6" t="s">
        <v>29</v>
      </c>
      <c r="K3" s="9"/>
      <c r="N3" s="8" t="s">
        <v>37</v>
      </c>
      <c r="O3" s="47" t="s">
        <v>74</v>
      </c>
      <c r="P3" s="47" t="s">
        <v>73</v>
      </c>
      <c r="Q3" s="50" t="s">
        <v>72</v>
      </c>
    </row>
    <row r="4" spans="1:17" ht="15" thickBot="1" x14ac:dyDescent="0.25">
      <c r="A4" s="30"/>
      <c r="B4" s="5" t="s">
        <v>12</v>
      </c>
      <c r="C4" s="4">
        <v>59</v>
      </c>
      <c r="D4" s="4">
        <v>23</v>
      </c>
      <c r="E4" s="24">
        <v>0.72</v>
      </c>
      <c r="G4" s="5" t="s">
        <v>5</v>
      </c>
      <c r="H4" s="4">
        <v>53</v>
      </c>
      <c r="I4" s="4">
        <v>29</v>
      </c>
      <c r="J4" s="24">
        <v>0.64600000000000002</v>
      </c>
      <c r="K4" s="1"/>
      <c r="L4" s="33"/>
      <c r="N4" s="5" t="s">
        <v>12</v>
      </c>
      <c r="O4" s="5">
        <f>VLOOKUP(N4,$G$4:$J$18,4,0)</f>
        <v>0.622</v>
      </c>
      <c r="P4" s="5">
        <f>VLOOKUP(N4,$B$4:$E$18,4,0)</f>
        <v>0.72</v>
      </c>
      <c r="Q4" s="36">
        <f>AVERAGE(O4:P4)</f>
        <v>0.67100000000000004</v>
      </c>
    </row>
    <row r="5" spans="1:17" ht="15" thickBot="1" x14ac:dyDescent="0.25">
      <c r="A5" s="30"/>
      <c r="B5" s="5" t="s">
        <v>5</v>
      </c>
      <c r="C5" s="4">
        <v>55</v>
      </c>
      <c r="D5" s="4">
        <v>27</v>
      </c>
      <c r="E5" s="24">
        <v>0.67100000000000004</v>
      </c>
      <c r="G5" s="5" t="s">
        <v>6</v>
      </c>
      <c r="H5" s="4">
        <v>51</v>
      </c>
      <c r="I5" s="4">
        <v>31</v>
      </c>
      <c r="J5" s="24">
        <v>0.622</v>
      </c>
      <c r="K5" s="2"/>
      <c r="L5" s="33"/>
      <c r="N5" s="5" t="s">
        <v>5</v>
      </c>
      <c r="O5" s="5">
        <f>VLOOKUP(N5,$G$4:$J$18,4,0)</f>
        <v>0.64600000000000002</v>
      </c>
      <c r="P5" s="5">
        <f>VLOOKUP(N5,$B$4:$E$18,4,0)</f>
        <v>0.67100000000000004</v>
      </c>
      <c r="Q5" s="36">
        <f t="shared" ref="Q5:Q35" si="0">AVERAGE(O5:P5)</f>
        <v>0.65850000000000009</v>
      </c>
    </row>
    <row r="6" spans="1:17" ht="15" thickBot="1" x14ac:dyDescent="0.25">
      <c r="A6" s="30"/>
      <c r="B6" s="5" t="s">
        <v>24</v>
      </c>
      <c r="C6" s="4">
        <v>52</v>
      </c>
      <c r="D6" s="4">
        <v>30</v>
      </c>
      <c r="E6" s="24">
        <v>0.63400000000000001</v>
      </c>
      <c r="G6" s="5" t="s">
        <v>12</v>
      </c>
      <c r="H6" s="4">
        <v>51</v>
      </c>
      <c r="I6" s="4">
        <v>31</v>
      </c>
      <c r="J6" s="24">
        <v>0.622</v>
      </c>
      <c r="K6" s="2"/>
      <c r="L6" s="33"/>
      <c r="N6" s="5" t="s">
        <v>24</v>
      </c>
      <c r="O6" s="5">
        <f>VLOOKUP(N6,$G$4:$J$18,4,0)</f>
        <v>0.34100000000000003</v>
      </c>
      <c r="P6" s="5">
        <f>VLOOKUP(N6,$B$4:$E$18,4,0)</f>
        <v>0.63400000000000001</v>
      </c>
      <c r="Q6" s="36">
        <f t="shared" si="0"/>
        <v>0.48750000000000004</v>
      </c>
    </row>
    <row r="7" spans="1:17" ht="15" thickBot="1" x14ac:dyDescent="0.25">
      <c r="A7" s="30"/>
      <c r="B7" s="5" t="s">
        <v>6</v>
      </c>
      <c r="C7" s="4">
        <v>50</v>
      </c>
      <c r="D7" s="4">
        <v>32</v>
      </c>
      <c r="E7" s="24">
        <v>0.61</v>
      </c>
      <c r="G7" s="5" t="s">
        <v>30</v>
      </c>
      <c r="H7" s="4">
        <v>49</v>
      </c>
      <c r="I7" s="4">
        <v>33</v>
      </c>
      <c r="J7" s="24">
        <v>0.59799999999999998</v>
      </c>
      <c r="K7" s="2"/>
      <c r="L7" s="33"/>
      <c r="N7" s="5" t="s">
        <v>6</v>
      </c>
      <c r="O7" s="5">
        <f>VLOOKUP(N7,$G$4:$J$18,4,0)</f>
        <v>0.622</v>
      </c>
      <c r="P7" s="5">
        <f>VLOOKUP(N7,$B$4:$E$18,4,0)</f>
        <v>0.61</v>
      </c>
      <c r="Q7" s="36">
        <f t="shared" si="0"/>
        <v>0.61599999999999999</v>
      </c>
    </row>
    <row r="8" spans="1:17" ht="15" thickBot="1" x14ac:dyDescent="0.25">
      <c r="A8" s="30"/>
      <c r="B8" s="5" t="s">
        <v>9</v>
      </c>
      <c r="C8" s="4">
        <v>48</v>
      </c>
      <c r="D8" s="4">
        <v>34</v>
      </c>
      <c r="E8" s="24">
        <v>0.58499999999999996</v>
      </c>
      <c r="G8" s="5" t="s">
        <v>8</v>
      </c>
      <c r="H8" s="4">
        <v>43</v>
      </c>
      <c r="I8" s="4">
        <v>39</v>
      </c>
      <c r="J8" s="24">
        <v>0.52400000000000002</v>
      </c>
      <c r="K8" s="2"/>
      <c r="L8" s="33"/>
      <c r="N8" s="5" t="s">
        <v>9</v>
      </c>
      <c r="O8" s="5">
        <f>VLOOKUP(N8,$G$4:$J$18,4,0)</f>
        <v>0.51200000000000001</v>
      </c>
      <c r="P8" s="5">
        <f>VLOOKUP(N8,$B$4:$E$18,4,0)</f>
        <v>0.58499999999999996</v>
      </c>
      <c r="Q8" s="36">
        <f t="shared" si="0"/>
        <v>0.54849999999999999</v>
      </c>
    </row>
    <row r="9" spans="1:17" ht="15" thickBot="1" x14ac:dyDescent="0.25">
      <c r="A9" s="30"/>
      <c r="B9" s="5" t="s">
        <v>23</v>
      </c>
      <c r="C9" s="4">
        <v>44</v>
      </c>
      <c r="D9" s="4">
        <v>38</v>
      </c>
      <c r="E9" s="24">
        <v>0.53700000000000003</v>
      </c>
      <c r="G9" s="5" t="s">
        <v>19</v>
      </c>
      <c r="H9" s="4">
        <v>42</v>
      </c>
      <c r="I9" s="4">
        <v>40</v>
      </c>
      <c r="J9" s="24">
        <v>0.51200000000000001</v>
      </c>
      <c r="K9" s="2"/>
      <c r="L9" s="33"/>
      <c r="N9" s="5" t="s">
        <v>23</v>
      </c>
      <c r="O9" s="5">
        <f>VLOOKUP(N9,$G$4:$J$18,4,0)</f>
        <v>0.5</v>
      </c>
      <c r="P9" s="5">
        <f>VLOOKUP(N9,$B$4:$E$18,4,0)</f>
        <v>0.53700000000000003</v>
      </c>
      <c r="Q9" s="36">
        <f t="shared" si="0"/>
        <v>0.51849999999999996</v>
      </c>
    </row>
    <row r="10" spans="1:17" ht="15" thickBot="1" x14ac:dyDescent="0.25">
      <c r="A10" s="30"/>
      <c r="B10" s="5" t="s">
        <v>19</v>
      </c>
      <c r="C10" s="4">
        <v>44</v>
      </c>
      <c r="D10" s="4">
        <v>38</v>
      </c>
      <c r="E10" s="24">
        <v>0.53700000000000003</v>
      </c>
      <c r="G10" s="5" t="s">
        <v>9</v>
      </c>
      <c r="H10" s="4">
        <v>42</v>
      </c>
      <c r="I10" s="4">
        <v>40</v>
      </c>
      <c r="J10" s="24">
        <v>0.51200000000000001</v>
      </c>
      <c r="K10" s="2"/>
      <c r="L10" s="33"/>
      <c r="N10" s="5" t="s">
        <v>19</v>
      </c>
      <c r="O10" s="5">
        <f>VLOOKUP(N10,$G$4:$J$18,4,0)</f>
        <v>0.51200000000000001</v>
      </c>
      <c r="P10" s="5">
        <f>VLOOKUP(N10,$B$4:$E$18,4,0)</f>
        <v>0.53700000000000003</v>
      </c>
      <c r="Q10" s="36">
        <f t="shared" si="0"/>
        <v>0.52449999999999997</v>
      </c>
    </row>
    <row r="11" spans="1:17" ht="15" thickBot="1" x14ac:dyDescent="0.25">
      <c r="A11" s="30"/>
      <c r="B11" s="22" t="s">
        <v>30</v>
      </c>
      <c r="C11" s="23">
        <v>43</v>
      </c>
      <c r="D11" s="23">
        <v>39</v>
      </c>
      <c r="E11" s="25">
        <v>0.52400000000000002</v>
      </c>
      <c r="G11" s="22" t="s">
        <v>20</v>
      </c>
      <c r="H11" s="23">
        <v>41</v>
      </c>
      <c r="I11" s="23">
        <v>41</v>
      </c>
      <c r="J11" s="25">
        <v>0.5</v>
      </c>
      <c r="K11" s="2"/>
      <c r="L11" s="33"/>
      <c r="N11" s="22" t="s">
        <v>30</v>
      </c>
      <c r="O11" s="5">
        <f>VLOOKUP(N11,$G$4:$J$18,4,0)</f>
        <v>0.59799999999999998</v>
      </c>
      <c r="P11" s="5">
        <f>VLOOKUP(N11,$B$4:$E$18,4,0)</f>
        <v>0.52400000000000002</v>
      </c>
      <c r="Q11" s="36">
        <f t="shared" si="0"/>
        <v>0.56099999999999994</v>
      </c>
    </row>
    <row r="12" spans="1:17" ht="15" thickBot="1" x14ac:dyDescent="0.25">
      <c r="A12" s="30"/>
      <c r="B12" s="5" t="s">
        <v>21</v>
      </c>
      <c r="C12" s="4">
        <v>39</v>
      </c>
      <c r="D12" s="4">
        <v>43</v>
      </c>
      <c r="E12" s="24">
        <v>0.47599999999999998</v>
      </c>
      <c r="G12" s="5" t="s">
        <v>23</v>
      </c>
      <c r="H12" s="4">
        <v>41</v>
      </c>
      <c r="I12" s="4">
        <v>41</v>
      </c>
      <c r="J12" s="24">
        <v>0.5</v>
      </c>
      <c r="K12" s="2"/>
      <c r="L12" s="33"/>
      <c r="N12" s="5" t="s">
        <v>21</v>
      </c>
      <c r="O12" s="5">
        <f>VLOOKUP(N12,$G$4:$J$18,4,0)</f>
        <v>0.45100000000000001</v>
      </c>
      <c r="P12" s="5">
        <f>VLOOKUP(N12,$B$4:$E$18,4,0)</f>
        <v>0.47599999999999998</v>
      </c>
      <c r="Q12" s="36">
        <f t="shared" si="0"/>
        <v>0.46350000000000002</v>
      </c>
    </row>
    <row r="13" spans="1:17" ht="15" thickBot="1" x14ac:dyDescent="0.25">
      <c r="A13" s="30"/>
      <c r="B13" s="5" t="s">
        <v>22</v>
      </c>
      <c r="C13" s="4">
        <v>36</v>
      </c>
      <c r="D13" s="4">
        <v>46</v>
      </c>
      <c r="E13" s="24">
        <v>0.439</v>
      </c>
      <c r="G13" s="5" t="s">
        <v>21</v>
      </c>
      <c r="H13" s="4">
        <v>37</v>
      </c>
      <c r="I13" s="4">
        <v>45</v>
      </c>
      <c r="J13" s="24">
        <v>0.45100000000000001</v>
      </c>
      <c r="K13" s="2"/>
      <c r="L13" s="33"/>
      <c r="N13" s="5" t="s">
        <v>22</v>
      </c>
      <c r="O13" s="5">
        <f>VLOOKUP(N13,$G$4:$J$18,4,0)</f>
        <v>0.439</v>
      </c>
      <c r="P13" s="5">
        <f>VLOOKUP(N13,$B$4:$E$18,4,0)</f>
        <v>0.439</v>
      </c>
      <c r="Q13" s="36">
        <f t="shared" si="0"/>
        <v>0.439</v>
      </c>
    </row>
    <row r="14" spans="1:17" ht="15" thickBot="1" x14ac:dyDescent="0.25">
      <c r="A14" s="30"/>
      <c r="B14" s="5" t="s">
        <v>15</v>
      </c>
      <c r="C14" s="4">
        <v>29</v>
      </c>
      <c r="D14" s="4">
        <v>53</v>
      </c>
      <c r="E14" s="24">
        <v>0.35399999999999998</v>
      </c>
      <c r="G14" s="5" t="s">
        <v>22</v>
      </c>
      <c r="H14" s="4">
        <v>36</v>
      </c>
      <c r="I14" s="4">
        <v>46</v>
      </c>
      <c r="J14" s="24">
        <v>0.439</v>
      </c>
      <c r="K14" s="2"/>
      <c r="L14" s="33"/>
      <c r="N14" s="5" t="s">
        <v>15</v>
      </c>
      <c r="O14" s="5">
        <f>VLOOKUP(N14,$G$4:$J$18,4,0)</f>
        <v>0.378</v>
      </c>
      <c r="P14" s="5">
        <f>VLOOKUP(N14,$B$4:$E$18,4,0)</f>
        <v>0.35399999999999998</v>
      </c>
      <c r="Q14" s="36">
        <f t="shared" si="0"/>
        <v>0.36599999999999999</v>
      </c>
    </row>
    <row r="15" spans="1:17" ht="15" thickBot="1" x14ac:dyDescent="0.25">
      <c r="A15" s="30"/>
      <c r="B15" s="5" t="s">
        <v>14</v>
      </c>
      <c r="C15" s="4">
        <v>28</v>
      </c>
      <c r="D15" s="4">
        <v>54</v>
      </c>
      <c r="E15" s="24">
        <v>0.34100000000000003</v>
      </c>
      <c r="G15" s="5" t="s">
        <v>15</v>
      </c>
      <c r="H15" s="4">
        <v>31</v>
      </c>
      <c r="I15" s="4">
        <v>51</v>
      </c>
      <c r="J15" s="24">
        <v>0.378</v>
      </c>
      <c r="K15" s="2"/>
      <c r="L15" s="33"/>
      <c r="N15" s="5" t="s">
        <v>14</v>
      </c>
      <c r="O15" s="5">
        <f>VLOOKUP(N15,$G$4:$J$18,4,0)</f>
        <v>0.24399999999999999</v>
      </c>
      <c r="P15" s="5">
        <f>VLOOKUP(N15,$B$4:$E$18,4,0)</f>
        <v>0.34100000000000003</v>
      </c>
      <c r="Q15" s="36">
        <f t="shared" si="0"/>
        <v>0.29249999999999998</v>
      </c>
    </row>
    <row r="16" spans="1:17" ht="15" thickBot="1" x14ac:dyDescent="0.25">
      <c r="A16" s="30"/>
      <c r="B16" s="5" t="s">
        <v>20</v>
      </c>
      <c r="C16" s="4">
        <v>27</v>
      </c>
      <c r="D16" s="4">
        <v>55</v>
      </c>
      <c r="E16" s="24">
        <v>0.32900000000000001</v>
      </c>
      <c r="G16" s="5" t="s">
        <v>1</v>
      </c>
      <c r="H16" s="4">
        <v>29</v>
      </c>
      <c r="I16" s="4">
        <v>53</v>
      </c>
      <c r="J16" s="24">
        <v>0.35399999999999998</v>
      </c>
      <c r="K16" s="2"/>
      <c r="L16" s="33"/>
      <c r="N16" s="5" t="s">
        <v>20</v>
      </c>
      <c r="O16" s="5">
        <f>VLOOKUP(N16,$G$4:$J$18,4,0)</f>
        <v>0.5</v>
      </c>
      <c r="P16" s="5">
        <f>VLOOKUP(N16,$B$4:$E$18,4,0)</f>
        <v>0.32900000000000001</v>
      </c>
      <c r="Q16" s="36">
        <f t="shared" si="0"/>
        <v>0.41449999999999998</v>
      </c>
    </row>
    <row r="17" spans="1:17" ht="15" thickBot="1" x14ac:dyDescent="0.25">
      <c r="A17" s="30"/>
      <c r="B17" s="5" t="s">
        <v>1</v>
      </c>
      <c r="C17" s="4">
        <v>25</v>
      </c>
      <c r="D17" s="4">
        <v>57</v>
      </c>
      <c r="E17" s="24">
        <v>0.30499999999999999</v>
      </c>
      <c r="G17" s="5" t="s">
        <v>24</v>
      </c>
      <c r="H17" s="4">
        <v>28</v>
      </c>
      <c r="I17" s="4">
        <v>54</v>
      </c>
      <c r="J17" s="24">
        <v>0.34100000000000003</v>
      </c>
      <c r="K17" s="2"/>
      <c r="L17" s="33"/>
      <c r="N17" s="5" t="s">
        <v>1</v>
      </c>
      <c r="O17" s="5">
        <f>VLOOKUP(N17,$G$4:$J$18,4,0)</f>
        <v>0.35399999999999998</v>
      </c>
      <c r="P17" s="5">
        <f>VLOOKUP(N17,$B$4:$E$18,4,0)</f>
        <v>0.30499999999999999</v>
      </c>
      <c r="Q17" s="36">
        <f t="shared" si="0"/>
        <v>0.32950000000000002</v>
      </c>
    </row>
    <row r="18" spans="1:17" x14ac:dyDescent="0.2">
      <c r="A18" s="30"/>
      <c r="B18" s="5" t="s">
        <v>8</v>
      </c>
      <c r="C18" s="4">
        <v>24</v>
      </c>
      <c r="D18" s="4">
        <v>58</v>
      </c>
      <c r="E18" s="24">
        <v>0.29299999999999998</v>
      </c>
      <c r="G18" s="5" t="s">
        <v>14</v>
      </c>
      <c r="H18" s="4">
        <v>20</v>
      </c>
      <c r="I18" s="4">
        <v>62</v>
      </c>
      <c r="J18" s="24">
        <v>0.24399999999999999</v>
      </c>
      <c r="K18" s="10"/>
      <c r="L18" s="33"/>
      <c r="N18" s="5" t="s">
        <v>8</v>
      </c>
      <c r="O18" s="5">
        <f>VLOOKUP(N18,$G$4:$J$18,4,0)</f>
        <v>0.52400000000000002</v>
      </c>
      <c r="P18" s="5">
        <f>VLOOKUP(N18,$B$4:$E$18,4,0)</f>
        <v>0.29299999999999998</v>
      </c>
      <c r="Q18" s="36">
        <f t="shared" si="0"/>
        <v>0.40849999999999997</v>
      </c>
    </row>
    <row r="19" spans="1:17" ht="15" thickBot="1" x14ac:dyDescent="0.25">
      <c r="L19" s="33"/>
      <c r="Q19" s="36"/>
    </row>
    <row r="20" spans="1:17" ht="15.75" thickBot="1" x14ac:dyDescent="0.3">
      <c r="B20" s="8" t="s">
        <v>27</v>
      </c>
      <c r="C20" s="7" t="s">
        <v>28</v>
      </c>
      <c r="D20" s="7" t="s">
        <v>0</v>
      </c>
      <c r="E20" s="7" t="s">
        <v>29</v>
      </c>
      <c r="G20" s="8" t="s">
        <v>27</v>
      </c>
      <c r="H20" s="7" t="s">
        <v>28</v>
      </c>
      <c r="I20" s="7" t="s">
        <v>0</v>
      </c>
      <c r="J20" s="7" t="s">
        <v>29</v>
      </c>
      <c r="K20" s="11"/>
      <c r="L20" s="33"/>
      <c r="N20" s="8" t="s">
        <v>27</v>
      </c>
      <c r="O20" s="47" t="s">
        <v>74</v>
      </c>
      <c r="P20" s="47" t="s">
        <v>73</v>
      </c>
      <c r="Q20" s="50" t="s">
        <v>72</v>
      </c>
    </row>
    <row r="21" spans="1:17" ht="15" thickBot="1" x14ac:dyDescent="0.25">
      <c r="A21" s="30"/>
      <c r="B21" s="28" t="s">
        <v>2</v>
      </c>
      <c r="C21" s="4">
        <v>65</v>
      </c>
      <c r="D21" s="4">
        <v>17</v>
      </c>
      <c r="E21" s="4">
        <v>0.79300000000000004</v>
      </c>
      <c r="G21" s="5" t="s">
        <v>4</v>
      </c>
      <c r="H21" s="4">
        <v>67</v>
      </c>
      <c r="I21" s="4">
        <v>15</v>
      </c>
      <c r="J21" s="24">
        <v>0.81699999999999995</v>
      </c>
      <c r="K21" s="2"/>
      <c r="L21" s="33"/>
      <c r="N21" s="28" t="s">
        <v>2</v>
      </c>
      <c r="O21" s="5">
        <f>VLOOKUP(N21,$G$21:$J$35,4,0)</f>
        <v>0.67100000000000004</v>
      </c>
      <c r="P21" s="5">
        <f>VLOOKUP(N21,$B$21:$E$35,4,0)</f>
        <v>0.79300000000000004</v>
      </c>
      <c r="Q21" s="36">
        <f t="shared" si="0"/>
        <v>0.73199999999999998</v>
      </c>
    </row>
    <row r="22" spans="1:17" ht="15" thickBot="1" x14ac:dyDescent="0.25">
      <c r="A22" s="30"/>
      <c r="B22" s="28" t="s">
        <v>4</v>
      </c>
      <c r="C22" s="4">
        <v>58</v>
      </c>
      <c r="D22" s="4">
        <v>24</v>
      </c>
      <c r="E22" s="4">
        <v>0.70699999999999996</v>
      </c>
      <c r="G22" s="5" t="s">
        <v>31</v>
      </c>
      <c r="H22" s="4">
        <v>61</v>
      </c>
      <c r="I22" s="4">
        <v>21</v>
      </c>
      <c r="J22" s="24">
        <v>0.74399999999999999</v>
      </c>
      <c r="K22" s="2"/>
      <c r="L22" s="33"/>
      <c r="N22" s="28" t="s">
        <v>4</v>
      </c>
      <c r="O22" s="5">
        <f>VLOOKUP(N22,$G$21:$J$35,4,0)</f>
        <v>0.81699999999999995</v>
      </c>
      <c r="P22" s="5">
        <f t="shared" ref="P22:P35" si="1">VLOOKUP(N22,$B$21:$E$35,4,0)</f>
        <v>0.70699999999999996</v>
      </c>
      <c r="Q22" s="36">
        <f t="shared" si="0"/>
        <v>0.76200000000000001</v>
      </c>
    </row>
    <row r="23" spans="1:17" ht="15" thickBot="1" x14ac:dyDescent="0.25">
      <c r="A23" s="30"/>
      <c r="B23" s="28" t="s">
        <v>18</v>
      </c>
      <c r="C23" s="4">
        <v>49</v>
      </c>
      <c r="D23" s="4">
        <v>33</v>
      </c>
      <c r="E23" s="4">
        <v>0.59799999999999998</v>
      </c>
      <c r="G23" s="5" t="s">
        <v>2</v>
      </c>
      <c r="H23" s="4">
        <v>55</v>
      </c>
      <c r="I23" s="4">
        <v>27</v>
      </c>
      <c r="J23" s="24">
        <v>0.67100000000000004</v>
      </c>
      <c r="K23" s="2"/>
      <c r="L23" s="33"/>
      <c r="N23" s="28" t="s">
        <v>18</v>
      </c>
      <c r="O23" s="5">
        <f>VLOOKUP(N23,$G$21:$J$35,4,0)</f>
        <v>0.5</v>
      </c>
      <c r="P23" s="5">
        <f t="shared" si="1"/>
        <v>0.59799999999999998</v>
      </c>
      <c r="Q23" s="36">
        <f t="shared" si="0"/>
        <v>0.54899999999999993</v>
      </c>
    </row>
    <row r="24" spans="1:17" ht="15" thickBot="1" x14ac:dyDescent="0.25">
      <c r="A24" s="30"/>
      <c r="B24" s="28" t="s">
        <v>11</v>
      </c>
      <c r="C24" s="4">
        <v>48</v>
      </c>
      <c r="D24" s="4">
        <v>34</v>
      </c>
      <c r="E24" s="4">
        <v>0.58499999999999996</v>
      </c>
      <c r="G24" s="5" t="s">
        <v>39</v>
      </c>
      <c r="H24" s="4">
        <v>51</v>
      </c>
      <c r="I24" s="4">
        <v>31</v>
      </c>
      <c r="J24" s="24">
        <v>0.622</v>
      </c>
      <c r="K24" s="2"/>
      <c r="L24" s="33"/>
      <c r="N24" s="28" t="s">
        <v>11</v>
      </c>
      <c r="O24" s="5">
        <f>VLOOKUP(N24,$G$21:$J$35,4,0)</f>
        <v>0.57299999999999995</v>
      </c>
      <c r="P24" s="5">
        <f t="shared" si="1"/>
        <v>0.58499999999999996</v>
      </c>
      <c r="Q24" s="36">
        <f t="shared" si="0"/>
        <v>0.57899999999999996</v>
      </c>
    </row>
    <row r="25" spans="1:17" ht="15" thickBot="1" x14ac:dyDescent="0.25">
      <c r="A25" s="30"/>
      <c r="B25" s="28" t="s">
        <v>17</v>
      </c>
      <c r="C25" s="4">
        <v>48</v>
      </c>
      <c r="D25" s="4">
        <v>34</v>
      </c>
      <c r="E25" s="4">
        <v>0.58499999999999996</v>
      </c>
      <c r="G25" s="5" t="s">
        <v>17</v>
      </c>
      <c r="H25" s="4">
        <v>51</v>
      </c>
      <c r="I25" s="4">
        <v>31</v>
      </c>
      <c r="J25" s="24">
        <v>0.622</v>
      </c>
      <c r="K25" s="2"/>
      <c r="L25" s="33"/>
      <c r="N25" s="28" t="s">
        <v>17</v>
      </c>
      <c r="O25" s="5">
        <f>VLOOKUP(N25,$G$21:$J$35,4,0)</f>
        <v>0.622</v>
      </c>
      <c r="P25" s="5">
        <f t="shared" si="1"/>
        <v>0.58499999999999996</v>
      </c>
      <c r="Q25" s="36">
        <f t="shared" si="0"/>
        <v>0.60349999999999993</v>
      </c>
    </row>
    <row r="26" spans="1:17" ht="15" thickBot="1" x14ac:dyDescent="0.25">
      <c r="A26" s="30"/>
      <c r="B26" s="28" t="s">
        <v>7</v>
      </c>
      <c r="C26" s="4">
        <v>48</v>
      </c>
      <c r="D26" s="4">
        <v>34</v>
      </c>
      <c r="E26" s="4">
        <v>0.58499999999999996</v>
      </c>
      <c r="G26" s="5" t="s">
        <v>11</v>
      </c>
      <c r="H26" s="4">
        <v>47</v>
      </c>
      <c r="I26" s="4">
        <v>35</v>
      </c>
      <c r="J26" s="24">
        <v>0.57299999999999995</v>
      </c>
      <c r="K26" s="2"/>
      <c r="L26" s="33"/>
      <c r="N26" s="28" t="s">
        <v>7</v>
      </c>
      <c r="O26" s="5">
        <f>VLOOKUP(N26,$G$21:$J$35,4,0)</f>
        <v>0.41499999999999998</v>
      </c>
      <c r="P26" s="5">
        <f t="shared" si="1"/>
        <v>0.58499999999999996</v>
      </c>
      <c r="Q26" s="36">
        <f t="shared" si="0"/>
        <v>0.5</v>
      </c>
    </row>
    <row r="27" spans="1:17" ht="15" thickBot="1" x14ac:dyDescent="0.25">
      <c r="A27" s="30"/>
      <c r="B27" s="28" t="s">
        <v>31</v>
      </c>
      <c r="C27" s="4">
        <v>47</v>
      </c>
      <c r="D27" s="4">
        <v>35</v>
      </c>
      <c r="E27" s="4">
        <v>0.57299999999999995</v>
      </c>
      <c r="G27" s="5" t="s">
        <v>3</v>
      </c>
      <c r="H27" s="4">
        <v>43</v>
      </c>
      <c r="I27" s="4">
        <v>39</v>
      </c>
      <c r="J27" s="24">
        <v>0.52400000000000002</v>
      </c>
      <c r="K27" s="2"/>
      <c r="L27" s="33"/>
      <c r="N27" s="28" t="s">
        <v>31</v>
      </c>
      <c r="O27" s="5">
        <f>VLOOKUP(N27,$G$21:$J$35,4,0)</f>
        <v>0.74399999999999999</v>
      </c>
      <c r="P27" s="5">
        <f t="shared" si="1"/>
        <v>0.57299999999999995</v>
      </c>
      <c r="Q27" s="36">
        <f t="shared" si="0"/>
        <v>0.65849999999999997</v>
      </c>
    </row>
    <row r="28" spans="1:17" ht="15" thickBot="1" x14ac:dyDescent="0.25">
      <c r="A28" s="30"/>
      <c r="B28" s="29" t="s">
        <v>10</v>
      </c>
      <c r="C28" s="23">
        <v>47</v>
      </c>
      <c r="D28" s="23">
        <v>35</v>
      </c>
      <c r="E28" s="23">
        <v>0.57299999999999995</v>
      </c>
      <c r="G28" s="22" t="s">
        <v>18</v>
      </c>
      <c r="H28" s="23">
        <v>41</v>
      </c>
      <c r="I28" s="23">
        <v>41</v>
      </c>
      <c r="J28" s="25">
        <v>0.5</v>
      </c>
      <c r="K28" s="2"/>
      <c r="L28" s="33"/>
      <c r="N28" s="29" t="s">
        <v>10</v>
      </c>
      <c r="O28" s="5">
        <f>VLOOKUP(N28,$G$21:$J$35,4,0)</f>
        <v>0.378</v>
      </c>
      <c r="P28" s="5">
        <f t="shared" si="1"/>
        <v>0.57299999999999995</v>
      </c>
      <c r="Q28" s="36">
        <f t="shared" si="0"/>
        <v>0.47549999999999998</v>
      </c>
    </row>
    <row r="29" spans="1:17" ht="15" thickBot="1" x14ac:dyDescent="0.25">
      <c r="A29" s="30"/>
      <c r="B29" s="28" t="s">
        <v>25</v>
      </c>
      <c r="C29" s="4">
        <v>46</v>
      </c>
      <c r="D29" s="4">
        <v>36</v>
      </c>
      <c r="E29" s="4">
        <v>0.56100000000000005</v>
      </c>
      <c r="G29" s="5" t="s">
        <v>25</v>
      </c>
      <c r="H29" s="4">
        <v>40</v>
      </c>
      <c r="I29" s="4">
        <v>42</v>
      </c>
      <c r="J29" s="24">
        <v>0.48799999999999999</v>
      </c>
      <c r="K29" s="2"/>
      <c r="L29" s="33"/>
      <c r="N29" s="28" t="s">
        <v>25</v>
      </c>
      <c r="O29" s="5">
        <f>VLOOKUP(N29,$G$21:$J$35,4,0)</f>
        <v>0.48799999999999999</v>
      </c>
      <c r="P29" s="5">
        <f t="shared" si="1"/>
        <v>0.56100000000000005</v>
      </c>
      <c r="Q29" s="36">
        <f t="shared" si="0"/>
        <v>0.52449999999999997</v>
      </c>
    </row>
    <row r="30" spans="1:17" ht="15" thickBot="1" x14ac:dyDescent="0.25">
      <c r="A30" s="30"/>
      <c r="B30" s="28" t="s">
        <v>39</v>
      </c>
      <c r="C30" s="4">
        <v>42</v>
      </c>
      <c r="D30" s="4">
        <v>40</v>
      </c>
      <c r="E30" s="4">
        <v>0.51200000000000001</v>
      </c>
      <c r="G30" s="5" t="s">
        <v>7</v>
      </c>
      <c r="H30" s="4">
        <v>34</v>
      </c>
      <c r="I30" s="4">
        <v>48</v>
      </c>
      <c r="J30" s="24">
        <v>0.41499999999999998</v>
      </c>
      <c r="K30" s="2"/>
      <c r="L30" s="33"/>
      <c r="N30" s="28" t="s">
        <v>39</v>
      </c>
      <c r="O30" s="5">
        <f>VLOOKUP(N30,$G$21:$J$35,4,0)</f>
        <v>0.622</v>
      </c>
      <c r="P30" s="5">
        <f t="shared" si="1"/>
        <v>0.51200000000000001</v>
      </c>
      <c r="Q30" s="36">
        <f t="shared" si="0"/>
        <v>0.56699999999999995</v>
      </c>
    </row>
    <row r="31" spans="1:17" ht="15" thickBot="1" x14ac:dyDescent="0.25">
      <c r="A31" s="30"/>
      <c r="B31" s="28" t="s">
        <v>32</v>
      </c>
      <c r="C31" s="4">
        <v>35</v>
      </c>
      <c r="D31" s="4">
        <v>47</v>
      </c>
      <c r="E31" s="4">
        <v>0.42699999999999999</v>
      </c>
      <c r="G31" s="5" t="s">
        <v>16</v>
      </c>
      <c r="H31" s="4">
        <v>33</v>
      </c>
      <c r="I31" s="4">
        <v>49</v>
      </c>
      <c r="J31" s="24">
        <v>0.40200000000000002</v>
      </c>
      <c r="K31" s="2"/>
      <c r="L31" s="33"/>
      <c r="N31" s="28" t="s">
        <v>32</v>
      </c>
      <c r="O31" s="5">
        <f>VLOOKUP(N31,$G$21:$J$35,4,0)</f>
        <v>0.317</v>
      </c>
      <c r="P31" s="5">
        <f t="shared" si="1"/>
        <v>0.42699999999999999</v>
      </c>
      <c r="Q31" s="36">
        <f t="shared" si="0"/>
        <v>0.372</v>
      </c>
    </row>
    <row r="32" spans="1:17" ht="15" thickBot="1" x14ac:dyDescent="0.25">
      <c r="A32" s="30"/>
      <c r="B32" s="28" t="s">
        <v>13</v>
      </c>
      <c r="C32" s="4">
        <v>27</v>
      </c>
      <c r="D32" s="4">
        <v>55</v>
      </c>
      <c r="E32" s="4">
        <v>0.32900000000000001</v>
      </c>
      <c r="G32" s="5" t="s">
        <v>13</v>
      </c>
      <c r="H32" s="4">
        <v>32</v>
      </c>
      <c r="I32" s="4">
        <v>50</v>
      </c>
      <c r="J32" s="24">
        <v>0.39</v>
      </c>
      <c r="K32" s="2"/>
      <c r="L32" s="33"/>
      <c r="N32" s="28" t="s">
        <v>13</v>
      </c>
      <c r="O32" s="5">
        <f>VLOOKUP(N32,$G$21:$J$35,4,0)</f>
        <v>0.39</v>
      </c>
      <c r="P32" s="5">
        <f t="shared" si="1"/>
        <v>0.32900000000000001</v>
      </c>
      <c r="Q32" s="36">
        <f t="shared" si="0"/>
        <v>0.35950000000000004</v>
      </c>
    </row>
    <row r="33" spans="1:17" ht="15" thickBot="1" x14ac:dyDescent="0.25">
      <c r="A33" s="30"/>
      <c r="B33" s="28" t="s">
        <v>16</v>
      </c>
      <c r="C33" s="4">
        <v>24</v>
      </c>
      <c r="D33" s="4">
        <v>58</v>
      </c>
      <c r="E33" s="4">
        <v>0.29299999999999998</v>
      </c>
      <c r="G33" s="5" t="s">
        <v>10</v>
      </c>
      <c r="H33" s="4">
        <v>31</v>
      </c>
      <c r="I33" s="4">
        <v>51</v>
      </c>
      <c r="J33" s="24">
        <v>0.378</v>
      </c>
      <c r="K33" s="2"/>
      <c r="L33" s="33"/>
      <c r="N33" s="28" t="s">
        <v>16</v>
      </c>
      <c r="O33" s="5">
        <f>VLOOKUP(N33,$G$21:$J$35,4,0)</f>
        <v>0.40200000000000002</v>
      </c>
      <c r="P33" s="5">
        <f t="shared" si="1"/>
        <v>0.29299999999999998</v>
      </c>
      <c r="Q33" s="36">
        <f t="shared" si="0"/>
        <v>0.34750000000000003</v>
      </c>
    </row>
    <row r="34" spans="1:17" ht="15" thickBot="1" x14ac:dyDescent="0.25">
      <c r="A34" s="30"/>
      <c r="B34" s="28" t="s">
        <v>3</v>
      </c>
      <c r="C34" s="4">
        <v>22</v>
      </c>
      <c r="D34" s="4">
        <v>60</v>
      </c>
      <c r="E34" s="4">
        <v>0.26800000000000002</v>
      </c>
      <c r="G34" s="5" t="s">
        <v>32</v>
      </c>
      <c r="H34" s="4">
        <v>26</v>
      </c>
      <c r="I34" s="4">
        <v>56</v>
      </c>
      <c r="J34" s="24">
        <v>0.317</v>
      </c>
      <c r="K34" s="2"/>
      <c r="N34" s="28" t="s">
        <v>3</v>
      </c>
      <c r="O34" s="5">
        <f>VLOOKUP(N34,$G$21:$J$35,4,0)</f>
        <v>0.52400000000000002</v>
      </c>
      <c r="P34" s="5">
        <f t="shared" si="1"/>
        <v>0.26800000000000002</v>
      </c>
      <c r="Q34" s="36">
        <f t="shared" si="0"/>
        <v>0.39600000000000002</v>
      </c>
    </row>
    <row r="35" spans="1:17" x14ac:dyDescent="0.2">
      <c r="A35" s="30"/>
      <c r="B35" s="28" t="s">
        <v>26</v>
      </c>
      <c r="C35" s="4">
        <v>21</v>
      </c>
      <c r="D35" s="4">
        <v>61</v>
      </c>
      <c r="E35" s="4">
        <v>0.25600000000000001</v>
      </c>
      <c r="G35" s="5" t="s">
        <v>26</v>
      </c>
      <c r="H35" s="4">
        <v>24</v>
      </c>
      <c r="I35" s="4">
        <v>58</v>
      </c>
      <c r="J35" s="24">
        <v>0.29299999999999998</v>
      </c>
      <c r="K35" s="12"/>
      <c r="N35" s="28" t="s">
        <v>26</v>
      </c>
      <c r="O35" s="5">
        <f>VLOOKUP(N35,$G$21:$J$35,4,0)</f>
        <v>0.29299999999999998</v>
      </c>
      <c r="P35" s="5">
        <f t="shared" si="1"/>
        <v>0.25600000000000001</v>
      </c>
      <c r="Q35" s="36">
        <f t="shared" si="0"/>
        <v>0.27449999999999997</v>
      </c>
    </row>
  </sheetData>
  <phoneticPr fontId="33" type="noConversion"/>
  <hyperlinks>
    <hyperlink ref="H20" r:id="rId1" display="http://www.espn.com/nba/standings/_/sort/wins/season/2016" xr:uid="{C6C0F237-D458-4AC0-BA41-57F6300FB6AF}"/>
    <hyperlink ref="I20" r:id="rId2" display="http://www.espn.com/nba/standings/_/sort/losses/season/2016" xr:uid="{486A2517-99AB-42C0-8DB8-4202F627DC01}"/>
    <hyperlink ref="J20" r:id="rId3" display="http://www.espn.com/nba/standings/_/sort/winpercent/season/2016" xr:uid="{8F797624-94B2-4B1E-A80A-5171706F7676}"/>
    <hyperlink ref="H3" r:id="rId4" display="http://www.espn.com/nba/standings/_/sort/wins/season/2016" xr:uid="{1252D6FA-A6FD-443A-AC6C-831EEA556257}"/>
    <hyperlink ref="I3" r:id="rId5" display="http://www.espn.com/nba/standings/_/sort/losses/season/2016" xr:uid="{5BC58DF8-1EAB-433F-9DA7-327DA9917AA3}"/>
    <hyperlink ref="J3" r:id="rId6" display="http://www.espn.com/nba/standings/_/sort/winpercent/season/2016" xr:uid="{807A339F-50B9-4913-82D4-C9D911AA1340}"/>
    <hyperlink ref="C3" r:id="rId7" display="http://www.espn.com/nba/standings/_/sort/wins/season/2016" xr:uid="{954DF871-E040-41B4-8EF8-E79435AC4ACD}"/>
    <hyperlink ref="D3" r:id="rId8" display="http://www.espn.com/nba/standings/_/sort/losses/season/2016" xr:uid="{B17703FC-4B02-462F-851A-893EBEED861D}"/>
    <hyperlink ref="E3" r:id="rId9" display="http://www.espn.com/nba/standings/_/sort/winpercent/season/2016" xr:uid="{87B707B0-B9B2-4AC3-BC64-AF274522E7FF}"/>
    <hyperlink ref="C20" r:id="rId10" display="http://www.espn.com/nba/standings/_/sort/wins/season/2016" xr:uid="{53B867F7-EBE3-477C-BC29-DA6A25A85E5B}"/>
    <hyperlink ref="D20" r:id="rId11" display="http://www.espn.com/nba/standings/_/sort/losses/season/2016" xr:uid="{46C3BD2E-F99D-4BC9-948D-EB8CCB0ADAFF}"/>
    <hyperlink ref="E20" r:id="rId12" display="http://www.espn.com/nba/standings/_/sort/winpercent/season/2016" xr:uid="{E4F1845F-5FC4-4641-937D-B4CCEBE0890D}"/>
  </hyperlinks>
  <pageMargins left="0.7" right="0.7" top="0.75" bottom="0.75" header="0.3" footer="0.3"/>
  <pageSetup orientation="portrait" horizontalDpi="4294967293" verticalDpi="4294967293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Minn Schedule</vt:lpstr>
      <vt:lpstr>Win % By Team</vt:lpstr>
      <vt:lpstr>Regression Avg PCT</vt:lpstr>
      <vt:lpstr>Avg. two seasoWin % By Team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Lewis</dc:creator>
  <cp:lastModifiedBy>Sunpil Howang</cp:lastModifiedBy>
  <cp:lastPrinted>2018-11-11T22:15:48Z</cp:lastPrinted>
  <dcterms:created xsi:type="dcterms:W3CDTF">2014-11-03T02:05:25Z</dcterms:created>
  <dcterms:modified xsi:type="dcterms:W3CDTF">2021-11-12T22:43:27Z</dcterms:modified>
</cp:coreProperties>
</file>