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08"/>
  <workbookPr defaultThemeVersion="166925"/>
  <mc:AlternateContent xmlns:mc="http://schemas.openxmlformats.org/markup-compatibility/2006">
    <mc:Choice Requires="x15">
      <x15ac:absPath xmlns:x15ac="http://schemas.microsoft.com/office/spreadsheetml/2010/11/ac" url="D:\horsetrain\"/>
    </mc:Choice>
  </mc:AlternateContent>
  <xr:revisionPtr revIDLastSave="0" documentId="8_{51665C80-C9BA-4A0F-BF34-8C7DD0D1D841}" xr6:coauthVersionLast="47" xr6:coauthVersionMax="47" xr10:uidLastSave="{00000000-0000-0000-0000-000000000000}"/>
  <bookViews>
    <workbookView xWindow="-108" yWindow="-108" windowWidth="23256" windowHeight="12456" firstSheet="6" activeTab="6" xr2:uid="{A34FD61D-BDE2-4B15-9F58-0A98102E14D1}"/>
  </bookViews>
  <sheets>
    <sheet name="Guidelines" sheetId="2" r:id="rId1"/>
    <sheet name="Relative Weighting Comparision" sheetId="3" state="hidden" r:id="rId2"/>
    <sheet name="Priority Decision" sheetId="10" r:id="rId3"/>
    <sheet name="Consolidated Rating" sheetId="4" r:id="rId4"/>
    <sheet name="Additional Considerations" sheetId="22" r:id="rId5"/>
    <sheet name="Core Technical" sheetId="13" r:id="rId6"/>
    <sheet name="Requirement Management" sheetId="12" r:id="rId7"/>
    <sheet name="Verification &amp; Validation" sheetId="18" r:id="rId8"/>
    <sheet name="SCM" sheetId="15" r:id="rId9"/>
    <sheet name="Change Management" sheetId="17" r:id="rId10"/>
    <sheet name="Problem(Issue-Defect)Management" sheetId="19" r:id="rId11"/>
    <sheet name="Variant Management" sheetId="14" r:id="rId12"/>
    <sheet name="Project Management" sheetId="21" r:id="rId13"/>
    <sheet name="Product Release Management" sheetId="16" r:id="rId14"/>
  </sheets>
  <externalReferences>
    <externalReference r:id="rId15"/>
    <externalReference r:id="rId16"/>
  </externalReferences>
  <definedNames>
    <definedName name="_xlnm._FilterDatabase" localSheetId="3" hidden="1">'Consolidated Rating'!$B$2:$I$11</definedName>
    <definedName name="_xlnm._FilterDatabase" localSheetId="1" hidden="1">'Relative Weighting Comparision'!$S$15:$T$15</definedName>
    <definedName name="Difficulty">#REF!</definedName>
    <definedName name="Goal">'[1] Validation Data'!$B$3:$B$4</definedName>
    <definedName name="Priority">'[2]Validation Data'!$G$3:$G$5</definedName>
    <definedName name="ReqType">'[2]Validation Data'!$B$3:$B$11</definedName>
    <definedName name="RequirementStatus">'[2]Validation Data'!$E$3:$E$7</definedName>
    <definedName name="Risk">'[2]Validation Data'!$I$3:$I$5</definedName>
    <definedName name="SOIVM">'[2]Validation Data'!$O$3:$O$6</definedName>
    <definedName name="SOIVR">'[2]Validation Data'!#REF!</definedName>
    <definedName name="Source">'[1] Validation Data'!$C$3:$C$7</definedName>
    <definedName name="Stability">'[2]Validation Data'!$M$3:$M$4</definedName>
    <definedName name="Support">#REF!</definedName>
    <definedName name="TrueFalse">'[2]Validation Data'!$K$3:$K$4</definedName>
    <definedName name="Upgrade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44" i="3" l="1"/>
  <c r="P58" i="21"/>
  <c r="M58" i="21"/>
  <c r="J58" i="21"/>
  <c r="E58" i="21"/>
  <c r="I57" i="21"/>
  <c r="H57" i="21"/>
  <c r="G57" i="21"/>
  <c r="F57" i="21"/>
  <c r="I56" i="21"/>
  <c r="H56" i="21"/>
  <c r="G56" i="21"/>
  <c r="F56" i="21"/>
  <c r="I55" i="21"/>
  <c r="H55" i="21"/>
  <c r="G55" i="21"/>
  <c r="F55" i="21"/>
  <c r="I54" i="21"/>
  <c r="H54" i="21"/>
  <c r="G54" i="21"/>
  <c r="F54" i="21"/>
  <c r="I53" i="21"/>
  <c r="H53" i="21"/>
  <c r="G53" i="21"/>
  <c r="F53" i="21"/>
  <c r="I52" i="21"/>
  <c r="H52" i="21"/>
  <c r="G52" i="21"/>
  <c r="F52" i="21"/>
  <c r="I51" i="21"/>
  <c r="H51" i="21"/>
  <c r="G51" i="21"/>
  <c r="F51" i="21"/>
  <c r="I50" i="21"/>
  <c r="H50" i="21"/>
  <c r="G50" i="21"/>
  <c r="F50" i="21"/>
  <c r="I49" i="21"/>
  <c r="H49" i="21"/>
  <c r="G49" i="21"/>
  <c r="F49" i="21"/>
  <c r="I48" i="21"/>
  <c r="H48" i="21"/>
  <c r="G48" i="21"/>
  <c r="F48" i="21"/>
  <c r="I47" i="21"/>
  <c r="H47" i="21"/>
  <c r="G47" i="21"/>
  <c r="F47" i="21"/>
  <c r="I46" i="21"/>
  <c r="H46" i="21"/>
  <c r="G46" i="21"/>
  <c r="F46" i="21"/>
  <c r="I45" i="21"/>
  <c r="H45" i="21"/>
  <c r="G45" i="21"/>
  <c r="F45" i="21"/>
  <c r="I44" i="21"/>
  <c r="H44" i="21"/>
  <c r="G44" i="21"/>
  <c r="F44" i="21"/>
  <c r="I43" i="21"/>
  <c r="H43" i="21"/>
  <c r="G43" i="21"/>
  <c r="F43" i="21"/>
  <c r="I42" i="21"/>
  <c r="H42" i="21"/>
  <c r="G42" i="21"/>
  <c r="F42" i="21"/>
  <c r="I41" i="21"/>
  <c r="H41" i="21"/>
  <c r="G41" i="21"/>
  <c r="F41" i="21"/>
  <c r="I40" i="21"/>
  <c r="H40" i="21"/>
  <c r="G40" i="21"/>
  <c r="F40" i="21"/>
  <c r="I39" i="21"/>
  <c r="H39" i="21"/>
  <c r="G39" i="21"/>
  <c r="F39" i="21"/>
  <c r="I38" i="21"/>
  <c r="H38" i="21"/>
  <c r="G38" i="21"/>
  <c r="F38" i="21"/>
  <c r="I37" i="21"/>
  <c r="H37" i="21"/>
  <c r="G37" i="21"/>
  <c r="F37" i="21"/>
  <c r="I36" i="21"/>
  <c r="H36" i="21"/>
  <c r="G36" i="21"/>
  <c r="F36" i="21"/>
  <c r="I35" i="21"/>
  <c r="H35" i="21"/>
  <c r="G35" i="21"/>
  <c r="F35" i="21"/>
  <c r="I34" i="21"/>
  <c r="H34" i="21"/>
  <c r="G34" i="21"/>
  <c r="F34" i="21"/>
  <c r="I33" i="21"/>
  <c r="H33" i="21"/>
  <c r="G33" i="21"/>
  <c r="F33" i="21"/>
  <c r="I32" i="21"/>
  <c r="H32" i="21"/>
  <c r="G32" i="21"/>
  <c r="F32" i="21"/>
  <c r="I31" i="21"/>
  <c r="H31" i="21"/>
  <c r="G31" i="21"/>
  <c r="F31" i="21"/>
  <c r="I30" i="21"/>
  <c r="H30" i="21"/>
  <c r="G30" i="21"/>
  <c r="F30" i="21"/>
  <c r="I29" i="21"/>
  <c r="H29" i="21"/>
  <c r="G29" i="21"/>
  <c r="F29" i="21"/>
  <c r="I28" i="21"/>
  <c r="H28" i="21"/>
  <c r="G28" i="21"/>
  <c r="F28" i="21"/>
  <c r="I27" i="21"/>
  <c r="H27" i="21"/>
  <c r="G27" i="21"/>
  <c r="F27" i="21"/>
  <c r="I26" i="21"/>
  <c r="H26" i="21"/>
  <c r="G26" i="21"/>
  <c r="F26" i="21"/>
  <c r="I25" i="21"/>
  <c r="H25" i="21"/>
  <c r="G25" i="21"/>
  <c r="F25" i="21"/>
  <c r="I24" i="21"/>
  <c r="H24" i="21"/>
  <c r="G24" i="21"/>
  <c r="F24" i="21"/>
  <c r="I23" i="21"/>
  <c r="H23" i="21"/>
  <c r="G23" i="21"/>
  <c r="F23" i="21"/>
  <c r="I22" i="21"/>
  <c r="H22" i="21"/>
  <c r="G22" i="21"/>
  <c r="F22" i="21"/>
  <c r="I21" i="21"/>
  <c r="H21" i="21"/>
  <c r="G21" i="21"/>
  <c r="F21" i="21"/>
  <c r="I20" i="21"/>
  <c r="H20" i="21"/>
  <c r="G20" i="21"/>
  <c r="F20" i="21"/>
  <c r="I19" i="21"/>
  <c r="H19" i="21"/>
  <c r="G19" i="21"/>
  <c r="F19" i="21"/>
  <c r="I18" i="21"/>
  <c r="H18" i="21"/>
  <c r="G18" i="21"/>
  <c r="F18" i="21"/>
  <c r="I17" i="21"/>
  <c r="H17" i="21"/>
  <c r="G17" i="21"/>
  <c r="F17" i="21"/>
  <c r="I16" i="21"/>
  <c r="H16" i="21"/>
  <c r="G16" i="21"/>
  <c r="F16" i="21"/>
  <c r="I15" i="21"/>
  <c r="H15" i="21"/>
  <c r="G15" i="21"/>
  <c r="F15" i="21"/>
  <c r="I14" i="21"/>
  <c r="H14" i="21"/>
  <c r="G14" i="21"/>
  <c r="F14" i="21"/>
  <c r="I13" i="21"/>
  <c r="H13" i="21"/>
  <c r="G13" i="21"/>
  <c r="F13" i="21"/>
  <c r="I12" i="21"/>
  <c r="H12" i="21"/>
  <c r="G12" i="21"/>
  <c r="F12" i="21"/>
  <c r="I11" i="21"/>
  <c r="H11" i="21"/>
  <c r="G11" i="21"/>
  <c r="F11" i="21"/>
  <c r="I10" i="21"/>
  <c r="H10" i="21"/>
  <c r="G10" i="21"/>
  <c r="F10" i="21"/>
  <c r="I9" i="21"/>
  <c r="H9" i="21"/>
  <c r="G9" i="21"/>
  <c r="F9" i="21"/>
  <c r="I8" i="21"/>
  <c r="H8" i="21"/>
  <c r="G8" i="21"/>
  <c r="F8" i="21"/>
  <c r="I7" i="21"/>
  <c r="H7" i="21"/>
  <c r="G7" i="21"/>
  <c r="F7" i="21"/>
  <c r="I6" i="21"/>
  <c r="H6" i="21"/>
  <c r="G6" i="21"/>
  <c r="F6" i="21"/>
  <c r="I5" i="21"/>
  <c r="H5" i="21"/>
  <c r="G5" i="21"/>
  <c r="F5" i="21"/>
  <c r="I4" i="21"/>
  <c r="H4" i="21"/>
  <c r="G4" i="21"/>
  <c r="F4" i="21"/>
  <c r="I3" i="21"/>
  <c r="H3" i="21"/>
  <c r="G3" i="21"/>
  <c r="F3" i="21"/>
  <c r="R1" i="21"/>
  <c r="Q1" i="21"/>
  <c r="P1" i="21"/>
  <c r="O1" i="21"/>
  <c r="N1" i="21"/>
  <c r="M1" i="21"/>
  <c r="L1" i="21"/>
  <c r="K1" i="21"/>
  <c r="J1" i="21"/>
  <c r="I1" i="21"/>
  <c r="H1" i="21"/>
  <c r="G1" i="21"/>
  <c r="P58" i="19"/>
  <c r="M58" i="19"/>
  <c r="J58" i="19"/>
  <c r="E58" i="19"/>
  <c r="I57" i="19"/>
  <c r="H57" i="19"/>
  <c r="G57" i="19"/>
  <c r="F57" i="19"/>
  <c r="I56" i="19"/>
  <c r="H56" i="19"/>
  <c r="G56" i="19"/>
  <c r="F56" i="19"/>
  <c r="I55" i="19"/>
  <c r="H55" i="19"/>
  <c r="G55" i="19"/>
  <c r="F55" i="19"/>
  <c r="I54" i="19"/>
  <c r="H54" i="19"/>
  <c r="G54" i="19"/>
  <c r="F54" i="19"/>
  <c r="I53" i="19"/>
  <c r="H53" i="19"/>
  <c r="G53" i="19"/>
  <c r="F53" i="19"/>
  <c r="I52" i="19"/>
  <c r="H52" i="19"/>
  <c r="G52" i="19"/>
  <c r="F52" i="19"/>
  <c r="I51" i="19"/>
  <c r="H51" i="19"/>
  <c r="G51" i="19"/>
  <c r="F51" i="19"/>
  <c r="I50" i="19"/>
  <c r="H50" i="19"/>
  <c r="G50" i="19"/>
  <c r="F50" i="19"/>
  <c r="I49" i="19"/>
  <c r="H49" i="19"/>
  <c r="G49" i="19"/>
  <c r="F49" i="19"/>
  <c r="I48" i="19"/>
  <c r="H48" i="19"/>
  <c r="G48" i="19"/>
  <c r="F48" i="19"/>
  <c r="I47" i="19"/>
  <c r="H47" i="19"/>
  <c r="G47" i="19"/>
  <c r="F47" i="19"/>
  <c r="I46" i="19"/>
  <c r="H46" i="19"/>
  <c r="G46" i="19"/>
  <c r="F46" i="19"/>
  <c r="I45" i="19"/>
  <c r="H45" i="19"/>
  <c r="G45" i="19"/>
  <c r="F45" i="19"/>
  <c r="I44" i="19"/>
  <c r="H44" i="19"/>
  <c r="G44" i="19"/>
  <c r="F44" i="19"/>
  <c r="I43" i="19"/>
  <c r="H43" i="19"/>
  <c r="G43" i="19"/>
  <c r="F43" i="19"/>
  <c r="I42" i="19"/>
  <c r="H42" i="19"/>
  <c r="G42" i="19"/>
  <c r="F42" i="19"/>
  <c r="I41" i="19"/>
  <c r="H41" i="19"/>
  <c r="G41" i="19"/>
  <c r="F41" i="19"/>
  <c r="I40" i="19"/>
  <c r="H40" i="19"/>
  <c r="G40" i="19"/>
  <c r="F40" i="19"/>
  <c r="I39" i="19"/>
  <c r="H39" i="19"/>
  <c r="G39" i="19"/>
  <c r="F39" i="19"/>
  <c r="I38" i="19"/>
  <c r="H38" i="19"/>
  <c r="G38" i="19"/>
  <c r="F38" i="19"/>
  <c r="I37" i="19"/>
  <c r="H37" i="19"/>
  <c r="G37" i="19"/>
  <c r="F37" i="19"/>
  <c r="I36" i="19"/>
  <c r="H36" i="19"/>
  <c r="G36" i="19"/>
  <c r="F36" i="19"/>
  <c r="I35" i="19"/>
  <c r="H35" i="19"/>
  <c r="G35" i="19"/>
  <c r="F35" i="19"/>
  <c r="I34" i="19"/>
  <c r="H34" i="19"/>
  <c r="G34" i="19"/>
  <c r="F34" i="19"/>
  <c r="I33" i="19"/>
  <c r="H33" i="19"/>
  <c r="G33" i="19"/>
  <c r="F33" i="19"/>
  <c r="I32" i="19"/>
  <c r="H32" i="19"/>
  <c r="G32" i="19"/>
  <c r="F32" i="19"/>
  <c r="I31" i="19"/>
  <c r="H31" i="19"/>
  <c r="G31" i="19"/>
  <c r="F31" i="19"/>
  <c r="I30" i="19"/>
  <c r="H30" i="19"/>
  <c r="G30" i="19"/>
  <c r="F30" i="19"/>
  <c r="I29" i="19"/>
  <c r="H29" i="19"/>
  <c r="G29" i="19"/>
  <c r="F29" i="19"/>
  <c r="I28" i="19"/>
  <c r="H28" i="19"/>
  <c r="G28" i="19"/>
  <c r="F28" i="19"/>
  <c r="I27" i="19"/>
  <c r="H27" i="19"/>
  <c r="G27" i="19"/>
  <c r="F27" i="19"/>
  <c r="I26" i="19"/>
  <c r="H26" i="19"/>
  <c r="G26" i="19"/>
  <c r="F26" i="19"/>
  <c r="I25" i="19"/>
  <c r="H25" i="19"/>
  <c r="G25" i="19"/>
  <c r="F25" i="19"/>
  <c r="I24" i="19"/>
  <c r="H24" i="19"/>
  <c r="G24" i="19"/>
  <c r="F24" i="19"/>
  <c r="I23" i="19"/>
  <c r="H23" i="19"/>
  <c r="G23" i="19"/>
  <c r="F23" i="19"/>
  <c r="I22" i="19"/>
  <c r="H22" i="19"/>
  <c r="G22" i="19"/>
  <c r="F22" i="19"/>
  <c r="I21" i="19"/>
  <c r="H21" i="19"/>
  <c r="G21" i="19"/>
  <c r="F21" i="19"/>
  <c r="I20" i="19"/>
  <c r="H20" i="19"/>
  <c r="G20" i="19"/>
  <c r="F20" i="19"/>
  <c r="I19" i="19"/>
  <c r="H19" i="19"/>
  <c r="G19" i="19"/>
  <c r="F19" i="19"/>
  <c r="I18" i="19"/>
  <c r="H18" i="19"/>
  <c r="G18" i="19"/>
  <c r="F18" i="19"/>
  <c r="I17" i="19"/>
  <c r="H17" i="19"/>
  <c r="G17" i="19"/>
  <c r="F17" i="19"/>
  <c r="I16" i="19"/>
  <c r="H16" i="19"/>
  <c r="G16" i="19"/>
  <c r="F16" i="19"/>
  <c r="I15" i="19"/>
  <c r="H15" i="19"/>
  <c r="G15" i="19"/>
  <c r="F15" i="19"/>
  <c r="I14" i="19"/>
  <c r="H14" i="19"/>
  <c r="G14" i="19"/>
  <c r="F14" i="19"/>
  <c r="I13" i="19"/>
  <c r="H13" i="19"/>
  <c r="G13" i="19"/>
  <c r="F13" i="19"/>
  <c r="I12" i="19"/>
  <c r="H12" i="19"/>
  <c r="G12" i="19"/>
  <c r="F12" i="19"/>
  <c r="I11" i="19"/>
  <c r="H11" i="19"/>
  <c r="G11" i="19"/>
  <c r="F11" i="19"/>
  <c r="I10" i="19"/>
  <c r="H10" i="19"/>
  <c r="G10" i="19"/>
  <c r="F10" i="19"/>
  <c r="I9" i="19"/>
  <c r="H9" i="19"/>
  <c r="G9" i="19"/>
  <c r="F9" i="19"/>
  <c r="I8" i="19"/>
  <c r="H8" i="19"/>
  <c r="G8" i="19"/>
  <c r="F8" i="19"/>
  <c r="I7" i="19"/>
  <c r="H7" i="19"/>
  <c r="G7" i="19"/>
  <c r="F7" i="19"/>
  <c r="I6" i="19"/>
  <c r="H6" i="19"/>
  <c r="G6" i="19"/>
  <c r="F6" i="19"/>
  <c r="I5" i="19"/>
  <c r="H5" i="19"/>
  <c r="G5" i="19"/>
  <c r="F5" i="19"/>
  <c r="I4" i="19"/>
  <c r="H4" i="19"/>
  <c r="G4" i="19"/>
  <c r="F4" i="19"/>
  <c r="I3" i="19"/>
  <c r="H3" i="19"/>
  <c r="G3" i="19"/>
  <c r="F3" i="19"/>
  <c r="R1" i="19"/>
  <c r="Q1" i="19"/>
  <c r="P1" i="19"/>
  <c r="O1" i="19"/>
  <c r="N1" i="19"/>
  <c r="M1" i="19"/>
  <c r="L1" i="19"/>
  <c r="K1" i="19"/>
  <c r="J1" i="19"/>
  <c r="I1" i="19"/>
  <c r="H1" i="19"/>
  <c r="G1" i="19"/>
  <c r="P58" i="18"/>
  <c r="M58" i="18"/>
  <c r="J58" i="18"/>
  <c r="E58" i="18"/>
  <c r="I57" i="18"/>
  <c r="H57" i="18"/>
  <c r="G57" i="18"/>
  <c r="F57" i="18"/>
  <c r="I56" i="18"/>
  <c r="H56" i="18"/>
  <c r="G56" i="18"/>
  <c r="F56" i="18"/>
  <c r="I55" i="18"/>
  <c r="H55" i="18"/>
  <c r="G55" i="18"/>
  <c r="F55" i="18"/>
  <c r="I54" i="18"/>
  <c r="H54" i="18"/>
  <c r="G54" i="18"/>
  <c r="F54" i="18"/>
  <c r="I53" i="18"/>
  <c r="H53" i="18"/>
  <c r="G53" i="18"/>
  <c r="F53" i="18"/>
  <c r="I52" i="18"/>
  <c r="H52" i="18"/>
  <c r="G52" i="18"/>
  <c r="F52" i="18"/>
  <c r="I51" i="18"/>
  <c r="H51" i="18"/>
  <c r="G51" i="18"/>
  <c r="F51" i="18"/>
  <c r="I50" i="18"/>
  <c r="H50" i="18"/>
  <c r="G50" i="18"/>
  <c r="F50" i="18"/>
  <c r="I49" i="18"/>
  <c r="H49" i="18"/>
  <c r="G49" i="18"/>
  <c r="F49" i="18"/>
  <c r="I48" i="18"/>
  <c r="H48" i="18"/>
  <c r="G48" i="18"/>
  <c r="F48" i="18"/>
  <c r="I47" i="18"/>
  <c r="H47" i="18"/>
  <c r="G47" i="18"/>
  <c r="F47" i="18"/>
  <c r="I46" i="18"/>
  <c r="H46" i="18"/>
  <c r="G46" i="18"/>
  <c r="F46" i="18"/>
  <c r="I45" i="18"/>
  <c r="H45" i="18"/>
  <c r="G45" i="18"/>
  <c r="F45" i="18"/>
  <c r="I44" i="18"/>
  <c r="H44" i="18"/>
  <c r="G44" i="18"/>
  <c r="F44" i="18"/>
  <c r="I43" i="18"/>
  <c r="H43" i="18"/>
  <c r="G43" i="18"/>
  <c r="F43" i="18"/>
  <c r="I42" i="18"/>
  <c r="H42" i="18"/>
  <c r="G42" i="18"/>
  <c r="F42" i="18"/>
  <c r="I41" i="18"/>
  <c r="H41" i="18"/>
  <c r="G41" i="18"/>
  <c r="F41" i="18"/>
  <c r="I40" i="18"/>
  <c r="H40" i="18"/>
  <c r="G40" i="18"/>
  <c r="F40" i="18"/>
  <c r="I39" i="18"/>
  <c r="H39" i="18"/>
  <c r="G39" i="18"/>
  <c r="F39" i="18"/>
  <c r="I38" i="18"/>
  <c r="H38" i="18"/>
  <c r="G38" i="18"/>
  <c r="F38" i="18"/>
  <c r="I37" i="18"/>
  <c r="H37" i="18"/>
  <c r="G37" i="18"/>
  <c r="F37" i="18"/>
  <c r="I36" i="18"/>
  <c r="H36" i="18"/>
  <c r="G36" i="18"/>
  <c r="F36" i="18"/>
  <c r="I35" i="18"/>
  <c r="H35" i="18"/>
  <c r="G35" i="18"/>
  <c r="F35" i="18"/>
  <c r="I34" i="18"/>
  <c r="H34" i="18"/>
  <c r="G34" i="18"/>
  <c r="F34" i="18"/>
  <c r="I33" i="18"/>
  <c r="H33" i="18"/>
  <c r="G33" i="18"/>
  <c r="F33" i="18"/>
  <c r="I32" i="18"/>
  <c r="H32" i="18"/>
  <c r="G32" i="18"/>
  <c r="F32" i="18"/>
  <c r="I31" i="18"/>
  <c r="H31" i="18"/>
  <c r="G31" i="18"/>
  <c r="F31" i="18"/>
  <c r="I30" i="18"/>
  <c r="H30" i="18"/>
  <c r="G30" i="18"/>
  <c r="F30" i="18"/>
  <c r="I29" i="18"/>
  <c r="H29" i="18"/>
  <c r="G29" i="18"/>
  <c r="F29" i="18"/>
  <c r="I28" i="18"/>
  <c r="H28" i="18"/>
  <c r="G28" i="18"/>
  <c r="F28" i="18"/>
  <c r="I27" i="18"/>
  <c r="H27" i="18"/>
  <c r="G27" i="18"/>
  <c r="F27" i="18"/>
  <c r="I26" i="18"/>
  <c r="H26" i="18"/>
  <c r="G26" i="18"/>
  <c r="F26" i="18"/>
  <c r="I25" i="18"/>
  <c r="H25" i="18"/>
  <c r="G25" i="18"/>
  <c r="F25" i="18"/>
  <c r="I24" i="18"/>
  <c r="H24" i="18"/>
  <c r="G24" i="18"/>
  <c r="F24" i="18"/>
  <c r="I23" i="18"/>
  <c r="H23" i="18"/>
  <c r="G23" i="18"/>
  <c r="F23" i="18"/>
  <c r="I22" i="18"/>
  <c r="H22" i="18"/>
  <c r="G22" i="18"/>
  <c r="F22" i="18"/>
  <c r="I21" i="18"/>
  <c r="H21" i="18"/>
  <c r="G21" i="18"/>
  <c r="F21" i="18"/>
  <c r="I20" i="18"/>
  <c r="H20" i="18"/>
  <c r="G20" i="18"/>
  <c r="F20" i="18"/>
  <c r="I19" i="18"/>
  <c r="H19" i="18"/>
  <c r="G19" i="18"/>
  <c r="F19" i="18"/>
  <c r="I18" i="18"/>
  <c r="H18" i="18"/>
  <c r="G18" i="18"/>
  <c r="F18" i="18"/>
  <c r="I17" i="18"/>
  <c r="H17" i="18"/>
  <c r="G17" i="18"/>
  <c r="F17" i="18"/>
  <c r="I16" i="18"/>
  <c r="H16" i="18"/>
  <c r="G16" i="18"/>
  <c r="F16" i="18"/>
  <c r="I15" i="18"/>
  <c r="H15" i="18"/>
  <c r="G15" i="18"/>
  <c r="F15" i="18"/>
  <c r="I14" i="18"/>
  <c r="H14" i="18"/>
  <c r="G14" i="18"/>
  <c r="F14" i="18"/>
  <c r="I13" i="18"/>
  <c r="H13" i="18"/>
  <c r="G13" i="18"/>
  <c r="F13" i="18"/>
  <c r="I12" i="18"/>
  <c r="H12" i="18"/>
  <c r="G12" i="18"/>
  <c r="F12" i="18"/>
  <c r="I11" i="18"/>
  <c r="H11" i="18"/>
  <c r="G11" i="18"/>
  <c r="F11" i="18"/>
  <c r="I10" i="18"/>
  <c r="H10" i="18"/>
  <c r="G10" i="18"/>
  <c r="F10" i="18"/>
  <c r="I9" i="18"/>
  <c r="H9" i="18"/>
  <c r="G9" i="18"/>
  <c r="F9" i="18"/>
  <c r="I8" i="18"/>
  <c r="H8" i="18"/>
  <c r="G8" i="18"/>
  <c r="F8" i="18"/>
  <c r="I7" i="18"/>
  <c r="H7" i="18"/>
  <c r="G7" i="18"/>
  <c r="F7" i="18"/>
  <c r="I6" i="18"/>
  <c r="H6" i="18"/>
  <c r="G6" i="18"/>
  <c r="F6" i="18"/>
  <c r="I5" i="18"/>
  <c r="H5" i="18"/>
  <c r="G5" i="18"/>
  <c r="F5" i="18"/>
  <c r="I4" i="18"/>
  <c r="H4" i="18"/>
  <c r="G4" i="18"/>
  <c r="F4" i="18"/>
  <c r="I3" i="18"/>
  <c r="H3" i="18"/>
  <c r="G3" i="18"/>
  <c r="F3" i="18"/>
  <c r="R1" i="18"/>
  <c r="Q1" i="18"/>
  <c r="P1" i="18"/>
  <c r="O1" i="18"/>
  <c r="N1" i="18"/>
  <c r="M1" i="18"/>
  <c r="L1" i="18"/>
  <c r="K1" i="18"/>
  <c r="J1" i="18"/>
  <c r="I1" i="18"/>
  <c r="H1" i="18"/>
  <c r="G1" i="18"/>
  <c r="P58" i="17"/>
  <c r="M58" i="17"/>
  <c r="J58" i="17"/>
  <c r="E58" i="17"/>
  <c r="I57" i="17"/>
  <c r="H57" i="17"/>
  <c r="G57" i="17"/>
  <c r="F57" i="17"/>
  <c r="I56" i="17"/>
  <c r="H56" i="17"/>
  <c r="G56" i="17"/>
  <c r="F56" i="17"/>
  <c r="I55" i="17"/>
  <c r="H55" i="17"/>
  <c r="G55" i="17"/>
  <c r="F55" i="17"/>
  <c r="I54" i="17"/>
  <c r="H54" i="17"/>
  <c r="G54" i="17"/>
  <c r="F54" i="17"/>
  <c r="I53" i="17"/>
  <c r="H53" i="17"/>
  <c r="G53" i="17"/>
  <c r="F53" i="17"/>
  <c r="I52" i="17"/>
  <c r="H52" i="17"/>
  <c r="G52" i="17"/>
  <c r="F52" i="17"/>
  <c r="I51" i="17"/>
  <c r="H51" i="17"/>
  <c r="G51" i="17"/>
  <c r="F51" i="17"/>
  <c r="I50" i="17"/>
  <c r="H50" i="17"/>
  <c r="G50" i="17"/>
  <c r="F50" i="17"/>
  <c r="I49" i="17"/>
  <c r="H49" i="17"/>
  <c r="G49" i="17"/>
  <c r="F49" i="17"/>
  <c r="I48" i="17"/>
  <c r="H48" i="17"/>
  <c r="G48" i="17"/>
  <c r="F48" i="17"/>
  <c r="I47" i="17"/>
  <c r="H47" i="17"/>
  <c r="G47" i="17"/>
  <c r="F47" i="17"/>
  <c r="I46" i="17"/>
  <c r="H46" i="17"/>
  <c r="G46" i="17"/>
  <c r="F46" i="17"/>
  <c r="I45" i="17"/>
  <c r="H45" i="17"/>
  <c r="G45" i="17"/>
  <c r="F45" i="17"/>
  <c r="I44" i="17"/>
  <c r="H44" i="17"/>
  <c r="G44" i="17"/>
  <c r="F44" i="17"/>
  <c r="I43" i="17"/>
  <c r="H43" i="17"/>
  <c r="G43" i="17"/>
  <c r="F43" i="17"/>
  <c r="I42" i="17"/>
  <c r="H42" i="17"/>
  <c r="G42" i="17"/>
  <c r="F42" i="17"/>
  <c r="I41" i="17"/>
  <c r="H41" i="17"/>
  <c r="G41" i="17"/>
  <c r="F41" i="17"/>
  <c r="I40" i="17"/>
  <c r="H40" i="17"/>
  <c r="G40" i="17"/>
  <c r="F40" i="17"/>
  <c r="I39" i="17"/>
  <c r="H39" i="17"/>
  <c r="G39" i="17"/>
  <c r="F39" i="17"/>
  <c r="I38" i="17"/>
  <c r="H38" i="17"/>
  <c r="G38" i="17"/>
  <c r="F38" i="17"/>
  <c r="I37" i="17"/>
  <c r="H37" i="17"/>
  <c r="G37" i="17"/>
  <c r="F37" i="17"/>
  <c r="I36" i="17"/>
  <c r="H36" i="17"/>
  <c r="G36" i="17"/>
  <c r="F36" i="17"/>
  <c r="I35" i="17"/>
  <c r="H35" i="17"/>
  <c r="G35" i="17"/>
  <c r="F35" i="17"/>
  <c r="I34" i="17"/>
  <c r="H34" i="17"/>
  <c r="G34" i="17"/>
  <c r="F34" i="17"/>
  <c r="I33" i="17"/>
  <c r="H33" i="17"/>
  <c r="G33" i="17"/>
  <c r="F33" i="17"/>
  <c r="I32" i="17"/>
  <c r="H32" i="17"/>
  <c r="G32" i="17"/>
  <c r="F32" i="17"/>
  <c r="I31" i="17"/>
  <c r="H31" i="17"/>
  <c r="G31" i="17"/>
  <c r="F31" i="17"/>
  <c r="I30" i="17"/>
  <c r="H30" i="17"/>
  <c r="G30" i="17"/>
  <c r="F30" i="17"/>
  <c r="I29" i="17"/>
  <c r="H29" i="17"/>
  <c r="G29" i="17"/>
  <c r="F29" i="17"/>
  <c r="I28" i="17"/>
  <c r="H28" i="17"/>
  <c r="G28" i="17"/>
  <c r="F28" i="17"/>
  <c r="I27" i="17"/>
  <c r="H27" i="17"/>
  <c r="G27" i="17"/>
  <c r="F27" i="17"/>
  <c r="I26" i="17"/>
  <c r="H26" i="17"/>
  <c r="G26" i="17"/>
  <c r="F26" i="17"/>
  <c r="I25" i="17"/>
  <c r="H25" i="17"/>
  <c r="G25" i="17"/>
  <c r="F25" i="17"/>
  <c r="I24" i="17"/>
  <c r="H24" i="17"/>
  <c r="G24" i="17"/>
  <c r="F24" i="17"/>
  <c r="I23" i="17"/>
  <c r="H23" i="17"/>
  <c r="G23" i="17"/>
  <c r="F23" i="17"/>
  <c r="I22" i="17"/>
  <c r="H22" i="17"/>
  <c r="G22" i="17"/>
  <c r="F22" i="17"/>
  <c r="I21" i="17"/>
  <c r="H21" i="17"/>
  <c r="G21" i="17"/>
  <c r="F21" i="17"/>
  <c r="I20" i="17"/>
  <c r="H20" i="17"/>
  <c r="G20" i="17"/>
  <c r="F20" i="17"/>
  <c r="I19" i="17"/>
  <c r="H19" i="17"/>
  <c r="G19" i="17"/>
  <c r="F19" i="17"/>
  <c r="I18" i="17"/>
  <c r="H18" i="17"/>
  <c r="G18" i="17"/>
  <c r="F18" i="17"/>
  <c r="I17" i="17"/>
  <c r="H17" i="17"/>
  <c r="G17" i="17"/>
  <c r="F17" i="17"/>
  <c r="I16" i="17"/>
  <c r="H16" i="17"/>
  <c r="G16" i="17"/>
  <c r="F16" i="17"/>
  <c r="I15" i="17"/>
  <c r="H15" i="17"/>
  <c r="G15" i="17"/>
  <c r="F15" i="17"/>
  <c r="I14" i="17"/>
  <c r="H14" i="17"/>
  <c r="G14" i="17"/>
  <c r="F14" i="17"/>
  <c r="I13" i="17"/>
  <c r="H13" i="17"/>
  <c r="G13" i="17"/>
  <c r="F13" i="17"/>
  <c r="I12" i="17"/>
  <c r="H12" i="17"/>
  <c r="G12" i="17"/>
  <c r="F12" i="17"/>
  <c r="I11" i="17"/>
  <c r="H11" i="17"/>
  <c r="G11" i="17"/>
  <c r="F11" i="17"/>
  <c r="I10" i="17"/>
  <c r="H10" i="17"/>
  <c r="G10" i="17"/>
  <c r="F10" i="17"/>
  <c r="I9" i="17"/>
  <c r="H9" i="17"/>
  <c r="G9" i="17"/>
  <c r="F9" i="17"/>
  <c r="I8" i="17"/>
  <c r="H8" i="17"/>
  <c r="G8" i="17"/>
  <c r="F8" i="17"/>
  <c r="I7" i="17"/>
  <c r="H7" i="17"/>
  <c r="G7" i="17"/>
  <c r="F7" i="17"/>
  <c r="I6" i="17"/>
  <c r="H6" i="17"/>
  <c r="G6" i="17"/>
  <c r="F6" i="17"/>
  <c r="I5" i="17"/>
  <c r="H5" i="17"/>
  <c r="G5" i="17"/>
  <c r="F5" i="17"/>
  <c r="I4" i="17"/>
  <c r="H4" i="17"/>
  <c r="G4" i="17"/>
  <c r="F4" i="17"/>
  <c r="I3" i="17"/>
  <c r="H3" i="17"/>
  <c r="G3" i="17"/>
  <c r="F3" i="17"/>
  <c r="R1" i="17"/>
  <c r="Q1" i="17"/>
  <c r="P1" i="17"/>
  <c r="O1" i="17"/>
  <c r="N1" i="17"/>
  <c r="M1" i="17"/>
  <c r="L1" i="17"/>
  <c r="K1" i="17"/>
  <c r="J1" i="17"/>
  <c r="I1" i="17"/>
  <c r="H1" i="17"/>
  <c r="G1" i="17"/>
  <c r="P57" i="16"/>
  <c r="M57" i="16"/>
  <c r="J57" i="16"/>
  <c r="E57" i="16"/>
  <c r="I56" i="16"/>
  <c r="H56" i="16"/>
  <c r="G56" i="16"/>
  <c r="F56" i="16"/>
  <c r="I55" i="16"/>
  <c r="H55" i="16"/>
  <c r="G55" i="16"/>
  <c r="F55" i="16"/>
  <c r="I54" i="16"/>
  <c r="H54" i="16"/>
  <c r="G54" i="16"/>
  <c r="F54" i="16"/>
  <c r="I53" i="16"/>
  <c r="H53" i="16"/>
  <c r="G53" i="16"/>
  <c r="F53" i="16"/>
  <c r="I52" i="16"/>
  <c r="H52" i="16"/>
  <c r="G52" i="16"/>
  <c r="F52" i="16"/>
  <c r="I51" i="16"/>
  <c r="H51" i="16"/>
  <c r="G51" i="16"/>
  <c r="F51" i="16"/>
  <c r="I50" i="16"/>
  <c r="H50" i="16"/>
  <c r="G50" i="16"/>
  <c r="F50" i="16"/>
  <c r="I49" i="16"/>
  <c r="H49" i="16"/>
  <c r="G49" i="16"/>
  <c r="F49" i="16"/>
  <c r="I48" i="16"/>
  <c r="H48" i="16"/>
  <c r="G48" i="16"/>
  <c r="F48" i="16"/>
  <c r="I47" i="16"/>
  <c r="H47" i="16"/>
  <c r="G47" i="16"/>
  <c r="F47" i="16"/>
  <c r="I46" i="16"/>
  <c r="H46" i="16"/>
  <c r="G46" i="16"/>
  <c r="F46" i="16"/>
  <c r="I45" i="16"/>
  <c r="H45" i="16"/>
  <c r="G45" i="16"/>
  <c r="F45" i="16"/>
  <c r="I44" i="16"/>
  <c r="H44" i="16"/>
  <c r="G44" i="16"/>
  <c r="F44" i="16"/>
  <c r="I43" i="16"/>
  <c r="H43" i="16"/>
  <c r="G43" i="16"/>
  <c r="F43" i="16"/>
  <c r="I42" i="16"/>
  <c r="H42" i="16"/>
  <c r="G42" i="16"/>
  <c r="F42" i="16"/>
  <c r="I41" i="16"/>
  <c r="H41" i="16"/>
  <c r="G41" i="16"/>
  <c r="F41" i="16"/>
  <c r="I40" i="16"/>
  <c r="H40" i="16"/>
  <c r="G40" i="16"/>
  <c r="F40" i="16"/>
  <c r="I39" i="16"/>
  <c r="H39" i="16"/>
  <c r="G39" i="16"/>
  <c r="F39" i="16"/>
  <c r="I38" i="16"/>
  <c r="H38" i="16"/>
  <c r="G38" i="16"/>
  <c r="F38" i="16"/>
  <c r="I37" i="16"/>
  <c r="H37" i="16"/>
  <c r="G37" i="16"/>
  <c r="F37" i="16"/>
  <c r="I36" i="16"/>
  <c r="H36" i="16"/>
  <c r="G36" i="16"/>
  <c r="F36" i="16"/>
  <c r="I35" i="16"/>
  <c r="H35" i="16"/>
  <c r="G35" i="16"/>
  <c r="F35" i="16"/>
  <c r="I34" i="16"/>
  <c r="H34" i="16"/>
  <c r="G34" i="16"/>
  <c r="F34" i="16"/>
  <c r="I33" i="16"/>
  <c r="H33" i="16"/>
  <c r="G33" i="16"/>
  <c r="F33" i="16"/>
  <c r="I32" i="16"/>
  <c r="H32" i="16"/>
  <c r="G32" i="16"/>
  <c r="F32" i="16"/>
  <c r="I31" i="16"/>
  <c r="H31" i="16"/>
  <c r="G31" i="16"/>
  <c r="F31" i="16"/>
  <c r="I30" i="16"/>
  <c r="H30" i="16"/>
  <c r="G30" i="16"/>
  <c r="F30" i="16"/>
  <c r="I29" i="16"/>
  <c r="H29" i="16"/>
  <c r="G29" i="16"/>
  <c r="F29" i="16"/>
  <c r="I28" i="16"/>
  <c r="H28" i="16"/>
  <c r="G28" i="16"/>
  <c r="F28" i="16"/>
  <c r="I27" i="16"/>
  <c r="H27" i="16"/>
  <c r="G27" i="16"/>
  <c r="F27" i="16"/>
  <c r="I26" i="16"/>
  <c r="H26" i="16"/>
  <c r="G26" i="16"/>
  <c r="F26" i="16"/>
  <c r="I25" i="16"/>
  <c r="H25" i="16"/>
  <c r="G25" i="16"/>
  <c r="F25" i="16"/>
  <c r="I24" i="16"/>
  <c r="H24" i="16"/>
  <c r="G24" i="16"/>
  <c r="F24" i="16"/>
  <c r="I23" i="16"/>
  <c r="H23" i="16"/>
  <c r="G23" i="16"/>
  <c r="F23" i="16"/>
  <c r="I22" i="16"/>
  <c r="H22" i="16"/>
  <c r="G22" i="16"/>
  <c r="F22" i="16"/>
  <c r="I21" i="16"/>
  <c r="H21" i="16"/>
  <c r="G21" i="16"/>
  <c r="F21" i="16"/>
  <c r="I20" i="16"/>
  <c r="H20" i="16"/>
  <c r="G20" i="16"/>
  <c r="F20" i="16"/>
  <c r="I19" i="16"/>
  <c r="H19" i="16"/>
  <c r="G19" i="16"/>
  <c r="F19" i="16"/>
  <c r="I18" i="16"/>
  <c r="H18" i="16"/>
  <c r="G18" i="16"/>
  <c r="F18" i="16"/>
  <c r="I17" i="16"/>
  <c r="H17" i="16"/>
  <c r="G17" i="16"/>
  <c r="F17" i="16"/>
  <c r="I16" i="16"/>
  <c r="H16" i="16"/>
  <c r="G16" i="16"/>
  <c r="F16" i="16"/>
  <c r="I15" i="16"/>
  <c r="H15" i="16"/>
  <c r="G15" i="16"/>
  <c r="F15" i="16"/>
  <c r="I14" i="16"/>
  <c r="H14" i="16"/>
  <c r="G14" i="16"/>
  <c r="F14" i="16"/>
  <c r="I13" i="16"/>
  <c r="H13" i="16"/>
  <c r="G13" i="16"/>
  <c r="F13" i="16"/>
  <c r="I12" i="16"/>
  <c r="H12" i="16"/>
  <c r="G12" i="16"/>
  <c r="F12" i="16"/>
  <c r="I11" i="16"/>
  <c r="H11" i="16"/>
  <c r="G11" i="16"/>
  <c r="F11" i="16"/>
  <c r="I10" i="16"/>
  <c r="H10" i="16"/>
  <c r="G10" i="16"/>
  <c r="F10" i="16"/>
  <c r="I9" i="16"/>
  <c r="H9" i="16"/>
  <c r="G9" i="16"/>
  <c r="F9" i="16"/>
  <c r="I8" i="16"/>
  <c r="H8" i="16"/>
  <c r="G8" i="16"/>
  <c r="F8" i="16"/>
  <c r="I7" i="16"/>
  <c r="H7" i="16"/>
  <c r="G7" i="16"/>
  <c r="F7" i="16"/>
  <c r="I6" i="16"/>
  <c r="H6" i="16"/>
  <c r="G6" i="16"/>
  <c r="F6" i="16"/>
  <c r="I5" i="16"/>
  <c r="H5" i="16"/>
  <c r="G5" i="16"/>
  <c r="F5" i="16"/>
  <c r="I4" i="16"/>
  <c r="H4" i="16"/>
  <c r="G4" i="16"/>
  <c r="F4" i="16"/>
  <c r="I3" i="16"/>
  <c r="H3" i="16"/>
  <c r="G3" i="16"/>
  <c r="F3" i="16"/>
  <c r="R1" i="16"/>
  <c r="Q1" i="16"/>
  <c r="P1" i="16"/>
  <c r="O1" i="16"/>
  <c r="N1" i="16"/>
  <c r="M1" i="16"/>
  <c r="L1" i="16"/>
  <c r="K1" i="16"/>
  <c r="J1" i="16"/>
  <c r="I1" i="16"/>
  <c r="H1" i="16"/>
  <c r="G1" i="16"/>
  <c r="P58" i="15"/>
  <c r="M58" i="15"/>
  <c r="J58" i="15"/>
  <c r="E58" i="15"/>
  <c r="I57" i="15"/>
  <c r="H57" i="15"/>
  <c r="G57" i="15"/>
  <c r="F57" i="15"/>
  <c r="I56" i="15"/>
  <c r="H56" i="15"/>
  <c r="G56" i="15"/>
  <c r="F56" i="15"/>
  <c r="I55" i="15"/>
  <c r="H55" i="15"/>
  <c r="G55" i="15"/>
  <c r="F55" i="15"/>
  <c r="I54" i="15"/>
  <c r="H54" i="15"/>
  <c r="G54" i="15"/>
  <c r="F54" i="15"/>
  <c r="I53" i="15"/>
  <c r="H53" i="15"/>
  <c r="G53" i="15"/>
  <c r="F53" i="15"/>
  <c r="I52" i="15"/>
  <c r="H52" i="15"/>
  <c r="G52" i="15"/>
  <c r="F52" i="15"/>
  <c r="I51" i="15"/>
  <c r="H51" i="15"/>
  <c r="G51" i="15"/>
  <c r="F51" i="15"/>
  <c r="I50" i="15"/>
  <c r="H50" i="15"/>
  <c r="G50" i="15"/>
  <c r="F50" i="15"/>
  <c r="I49" i="15"/>
  <c r="H49" i="15"/>
  <c r="G49" i="15"/>
  <c r="F49" i="15"/>
  <c r="I48" i="15"/>
  <c r="H48" i="15"/>
  <c r="G48" i="15"/>
  <c r="F48" i="15"/>
  <c r="I47" i="15"/>
  <c r="H47" i="15"/>
  <c r="G47" i="15"/>
  <c r="F47" i="15"/>
  <c r="I46" i="15"/>
  <c r="H46" i="15"/>
  <c r="G46" i="15"/>
  <c r="F46" i="15"/>
  <c r="I45" i="15"/>
  <c r="H45" i="15"/>
  <c r="G45" i="15"/>
  <c r="F45" i="15"/>
  <c r="I44" i="15"/>
  <c r="H44" i="15"/>
  <c r="G44" i="15"/>
  <c r="F44" i="15"/>
  <c r="I43" i="15"/>
  <c r="H43" i="15"/>
  <c r="G43" i="15"/>
  <c r="F43" i="15"/>
  <c r="I42" i="15"/>
  <c r="H42" i="15"/>
  <c r="G42" i="15"/>
  <c r="F42" i="15"/>
  <c r="I41" i="15"/>
  <c r="H41" i="15"/>
  <c r="G41" i="15"/>
  <c r="F41" i="15"/>
  <c r="I40" i="15"/>
  <c r="H40" i="15"/>
  <c r="G40" i="15"/>
  <c r="F40" i="15"/>
  <c r="I39" i="15"/>
  <c r="H39" i="15"/>
  <c r="G39" i="15"/>
  <c r="F39" i="15"/>
  <c r="I38" i="15"/>
  <c r="H38" i="15"/>
  <c r="G38" i="15"/>
  <c r="F38" i="15"/>
  <c r="I37" i="15"/>
  <c r="H37" i="15"/>
  <c r="G37" i="15"/>
  <c r="F37" i="15"/>
  <c r="I36" i="15"/>
  <c r="H36" i="15"/>
  <c r="G36" i="15"/>
  <c r="F36" i="15"/>
  <c r="I35" i="15"/>
  <c r="H35" i="15"/>
  <c r="G35" i="15"/>
  <c r="F35" i="15"/>
  <c r="I34" i="15"/>
  <c r="H34" i="15"/>
  <c r="G34" i="15"/>
  <c r="F34" i="15"/>
  <c r="I33" i="15"/>
  <c r="H33" i="15"/>
  <c r="G33" i="15"/>
  <c r="F33" i="15"/>
  <c r="I32" i="15"/>
  <c r="H32" i="15"/>
  <c r="G32" i="15"/>
  <c r="F32" i="15"/>
  <c r="I31" i="15"/>
  <c r="H31" i="15"/>
  <c r="G31" i="15"/>
  <c r="F31" i="15"/>
  <c r="I30" i="15"/>
  <c r="H30" i="15"/>
  <c r="G30" i="15"/>
  <c r="F30" i="15"/>
  <c r="I29" i="15"/>
  <c r="H29" i="15"/>
  <c r="G29" i="15"/>
  <c r="F29" i="15"/>
  <c r="I28" i="15"/>
  <c r="H28" i="15"/>
  <c r="G28" i="15"/>
  <c r="F28" i="15"/>
  <c r="I27" i="15"/>
  <c r="H27" i="15"/>
  <c r="G27" i="15"/>
  <c r="F27" i="15"/>
  <c r="I26" i="15"/>
  <c r="H26" i="15"/>
  <c r="G26" i="15"/>
  <c r="F26" i="15"/>
  <c r="I25" i="15"/>
  <c r="H25" i="15"/>
  <c r="G25" i="15"/>
  <c r="F25" i="15"/>
  <c r="I24" i="15"/>
  <c r="H24" i="15"/>
  <c r="G24" i="15"/>
  <c r="F24" i="15"/>
  <c r="I23" i="15"/>
  <c r="H23" i="15"/>
  <c r="G23" i="15"/>
  <c r="F23" i="15"/>
  <c r="I22" i="15"/>
  <c r="H22" i="15"/>
  <c r="G22" i="15"/>
  <c r="F22" i="15"/>
  <c r="I21" i="15"/>
  <c r="H21" i="15"/>
  <c r="G21" i="15"/>
  <c r="F21" i="15"/>
  <c r="I20" i="15"/>
  <c r="H20" i="15"/>
  <c r="G20" i="15"/>
  <c r="F20" i="15"/>
  <c r="I19" i="15"/>
  <c r="H19" i="15"/>
  <c r="G19" i="15"/>
  <c r="F19" i="15"/>
  <c r="I18" i="15"/>
  <c r="H18" i="15"/>
  <c r="G18" i="15"/>
  <c r="F18" i="15"/>
  <c r="I17" i="15"/>
  <c r="H17" i="15"/>
  <c r="G17" i="15"/>
  <c r="F17" i="15"/>
  <c r="I16" i="15"/>
  <c r="H16" i="15"/>
  <c r="G16" i="15"/>
  <c r="F16" i="15"/>
  <c r="I15" i="15"/>
  <c r="H15" i="15"/>
  <c r="G15" i="15"/>
  <c r="F15" i="15"/>
  <c r="I14" i="15"/>
  <c r="H14" i="15"/>
  <c r="G14" i="15"/>
  <c r="F14" i="15"/>
  <c r="I13" i="15"/>
  <c r="H13" i="15"/>
  <c r="G13" i="15"/>
  <c r="F13" i="15"/>
  <c r="I12" i="15"/>
  <c r="H12" i="15"/>
  <c r="G12" i="15"/>
  <c r="F12" i="15"/>
  <c r="I11" i="15"/>
  <c r="H11" i="15"/>
  <c r="G11" i="15"/>
  <c r="F11" i="15"/>
  <c r="I10" i="15"/>
  <c r="H10" i="15"/>
  <c r="G10" i="15"/>
  <c r="F10" i="15"/>
  <c r="I9" i="15"/>
  <c r="H9" i="15"/>
  <c r="G9" i="15"/>
  <c r="F9" i="15"/>
  <c r="I8" i="15"/>
  <c r="H8" i="15"/>
  <c r="G8" i="15"/>
  <c r="F8" i="15"/>
  <c r="I7" i="15"/>
  <c r="H7" i="15"/>
  <c r="G7" i="15"/>
  <c r="F7" i="15"/>
  <c r="I6" i="15"/>
  <c r="H6" i="15"/>
  <c r="G6" i="15"/>
  <c r="F6" i="15"/>
  <c r="I5" i="15"/>
  <c r="H5" i="15"/>
  <c r="G5" i="15"/>
  <c r="F5" i="15"/>
  <c r="I4" i="15"/>
  <c r="H4" i="15"/>
  <c r="G4" i="15"/>
  <c r="F4" i="15"/>
  <c r="I3" i="15"/>
  <c r="H3" i="15"/>
  <c r="G3" i="15"/>
  <c r="F3" i="15"/>
  <c r="R1" i="15"/>
  <c r="Q1" i="15"/>
  <c r="P1" i="15"/>
  <c r="O1" i="15"/>
  <c r="N1" i="15"/>
  <c r="M1" i="15"/>
  <c r="L1" i="15"/>
  <c r="K1" i="15"/>
  <c r="J1" i="15"/>
  <c r="I1" i="15"/>
  <c r="H1" i="15"/>
  <c r="G1" i="15"/>
  <c r="P58" i="14"/>
  <c r="M58" i="14"/>
  <c r="J58" i="14"/>
  <c r="E58" i="14"/>
  <c r="I57" i="14"/>
  <c r="H57" i="14"/>
  <c r="G57" i="14"/>
  <c r="F57" i="14"/>
  <c r="I56" i="14"/>
  <c r="H56" i="14"/>
  <c r="G56" i="14"/>
  <c r="F56" i="14"/>
  <c r="I55" i="14"/>
  <c r="H55" i="14"/>
  <c r="G55" i="14"/>
  <c r="F55" i="14"/>
  <c r="I54" i="14"/>
  <c r="H54" i="14"/>
  <c r="G54" i="14"/>
  <c r="F54" i="14"/>
  <c r="I53" i="14"/>
  <c r="H53" i="14"/>
  <c r="G53" i="14"/>
  <c r="F53" i="14"/>
  <c r="I52" i="14"/>
  <c r="H52" i="14"/>
  <c r="G52" i="14"/>
  <c r="F52" i="14"/>
  <c r="I51" i="14"/>
  <c r="H51" i="14"/>
  <c r="G51" i="14"/>
  <c r="F51" i="14"/>
  <c r="I50" i="14"/>
  <c r="H50" i="14"/>
  <c r="G50" i="14"/>
  <c r="F50" i="14"/>
  <c r="I49" i="14"/>
  <c r="H49" i="14"/>
  <c r="G49" i="14"/>
  <c r="F49" i="14"/>
  <c r="I48" i="14"/>
  <c r="H48" i="14"/>
  <c r="G48" i="14"/>
  <c r="F48" i="14"/>
  <c r="I47" i="14"/>
  <c r="H47" i="14"/>
  <c r="G47" i="14"/>
  <c r="F47" i="14"/>
  <c r="I46" i="14"/>
  <c r="H46" i="14"/>
  <c r="G46" i="14"/>
  <c r="F46" i="14"/>
  <c r="I45" i="14"/>
  <c r="H45" i="14"/>
  <c r="G45" i="14"/>
  <c r="F45" i="14"/>
  <c r="I44" i="14"/>
  <c r="H44" i="14"/>
  <c r="G44" i="14"/>
  <c r="F44" i="14"/>
  <c r="I43" i="14"/>
  <c r="H43" i="14"/>
  <c r="G43" i="14"/>
  <c r="F43" i="14"/>
  <c r="I42" i="14"/>
  <c r="H42" i="14"/>
  <c r="G42" i="14"/>
  <c r="F42" i="14"/>
  <c r="I41" i="14"/>
  <c r="H41" i="14"/>
  <c r="G41" i="14"/>
  <c r="F41" i="14"/>
  <c r="I40" i="14"/>
  <c r="H40" i="14"/>
  <c r="G40" i="14"/>
  <c r="F40" i="14"/>
  <c r="I39" i="14"/>
  <c r="H39" i="14"/>
  <c r="G39" i="14"/>
  <c r="F39" i="14"/>
  <c r="I38" i="14"/>
  <c r="H38" i="14"/>
  <c r="G38" i="14"/>
  <c r="F38" i="14"/>
  <c r="I37" i="14"/>
  <c r="H37" i="14"/>
  <c r="G37" i="14"/>
  <c r="F37" i="14"/>
  <c r="I36" i="14"/>
  <c r="H36" i="14"/>
  <c r="G36" i="14"/>
  <c r="F36" i="14"/>
  <c r="I35" i="14"/>
  <c r="H35" i="14"/>
  <c r="G35" i="14"/>
  <c r="F35" i="14"/>
  <c r="I34" i="14"/>
  <c r="H34" i="14"/>
  <c r="G34" i="14"/>
  <c r="F34" i="14"/>
  <c r="I33" i="14"/>
  <c r="H33" i="14"/>
  <c r="G33" i="14"/>
  <c r="F33" i="14"/>
  <c r="I32" i="14"/>
  <c r="H32" i="14"/>
  <c r="G32" i="14"/>
  <c r="F32" i="14"/>
  <c r="I31" i="14"/>
  <c r="H31" i="14"/>
  <c r="G31" i="14"/>
  <c r="F31" i="14"/>
  <c r="I30" i="14"/>
  <c r="H30" i="14"/>
  <c r="G30" i="14"/>
  <c r="F30" i="14"/>
  <c r="I29" i="14"/>
  <c r="H29" i="14"/>
  <c r="G29" i="14"/>
  <c r="F29" i="14"/>
  <c r="I28" i="14"/>
  <c r="H28" i="14"/>
  <c r="G28" i="14"/>
  <c r="F28" i="14"/>
  <c r="I27" i="14"/>
  <c r="H27" i="14"/>
  <c r="G27" i="14"/>
  <c r="F27" i="14"/>
  <c r="I26" i="14"/>
  <c r="H26" i="14"/>
  <c r="G26" i="14"/>
  <c r="F26" i="14"/>
  <c r="I25" i="14"/>
  <c r="H25" i="14"/>
  <c r="G25" i="14"/>
  <c r="F25" i="14"/>
  <c r="I24" i="14"/>
  <c r="H24" i="14"/>
  <c r="G24" i="14"/>
  <c r="F24" i="14"/>
  <c r="I23" i="14"/>
  <c r="H23" i="14"/>
  <c r="G23" i="14"/>
  <c r="F23" i="14"/>
  <c r="I22" i="14"/>
  <c r="H22" i="14"/>
  <c r="G22" i="14"/>
  <c r="F22" i="14"/>
  <c r="I21" i="14"/>
  <c r="H21" i="14"/>
  <c r="G21" i="14"/>
  <c r="F21" i="14"/>
  <c r="I20" i="14"/>
  <c r="H20" i="14"/>
  <c r="G20" i="14"/>
  <c r="F20" i="14"/>
  <c r="I19" i="14"/>
  <c r="H19" i="14"/>
  <c r="G19" i="14"/>
  <c r="F19" i="14"/>
  <c r="I18" i="14"/>
  <c r="H18" i="14"/>
  <c r="G18" i="14"/>
  <c r="F18" i="14"/>
  <c r="I17" i="14"/>
  <c r="H17" i="14"/>
  <c r="G17" i="14"/>
  <c r="F17" i="14"/>
  <c r="I16" i="14"/>
  <c r="H16" i="14"/>
  <c r="G16" i="14"/>
  <c r="F16" i="14"/>
  <c r="I15" i="14"/>
  <c r="H15" i="14"/>
  <c r="G15" i="14"/>
  <c r="F15" i="14"/>
  <c r="I14" i="14"/>
  <c r="H14" i="14"/>
  <c r="G14" i="14"/>
  <c r="F14" i="14"/>
  <c r="I13" i="14"/>
  <c r="H13" i="14"/>
  <c r="G13" i="14"/>
  <c r="F13" i="14"/>
  <c r="I12" i="14"/>
  <c r="H12" i="14"/>
  <c r="G12" i="14"/>
  <c r="F12" i="14"/>
  <c r="I11" i="14"/>
  <c r="H11" i="14"/>
  <c r="G11" i="14"/>
  <c r="F11" i="14"/>
  <c r="I10" i="14"/>
  <c r="H10" i="14"/>
  <c r="G10" i="14"/>
  <c r="F10" i="14"/>
  <c r="I9" i="14"/>
  <c r="H9" i="14"/>
  <c r="G9" i="14"/>
  <c r="F9" i="14"/>
  <c r="I8" i="14"/>
  <c r="H8" i="14"/>
  <c r="G8" i="14"/>
  <c r="F8" i="14"/>
  <c r="I7" i="14"/>
  <c r="H7" i="14"/>
  <c r="G7" i="14"/>
  <c r="F7" i="14"/>
  <c r="I6" i="14"/>
  <c r="H6" i="14"/>
  <c r="G6" i="14"/>
  <c r="F6" i="14"/>
  <c r="I5" i="14"/>
  <c r="H5" i="14"/>
  <c r="G5" i="14"/>
  <c r="F5" i="14"/>
  <c r="I4" i="14"/>
  <c r="H4" i="14"/>
  <c r="G4" i="14"/>
  <c r="F4" i="14"/>
  <c r="I3" i="14"/>
  <c r="H3" i="14"/>
  <c r="G3" i="14"/>
  <c r="F3" i="14"/>
  <c r="R1" i="14"/>
  <c r="Q1" i="14"/>
  <c r="P1" i="14"/>
  <c r="O1" i="14"/>
  <c r="N1" i="14"/>
  <c r="M1" i="14"/>
  <c r="L1" i="14"/>
  <c r="K1" i="14"/>
  <c r="J1" i="14"/>
  <c r="I1" i="14"/>
  <c r="H1" i="14"/>
  <c r="G1" i="14"/>
  <c r="I45" i="12"/>
  <c r="H45" i="12"/>
  <c r="G45" i="12"/>
  <c r="F45" i="12"/>
  <c r="I44" i="12"/>
  <c r="H44" i="12"/>
  <c r="G44" i="12"/>
  <c r="F44" i="12"/>
  <c r="I43" i="12"/>
  <c r="H43" i="12"/>
  <c r="G43" i="12"/>
  <c r="F43" i="12"/>
  <c r="I42" i="12"/>
  <c r="H42" i="12"/>
  <c r="G42" i="12"/>
  <c r="F42" i="12"/>
  <c r="I41" i="12"/>
  <c r="H41" i="12"/>
  <c r="G41" i="12"/>
  <c r="F41" i="12"/>
  <c r="I40" i="12"/>
  <c r="H40" i="12"/>
  <c r="G40" i="12"/>
  <c r="F40" i="12"/>
  <c r="I39" i="12"/>
  <c r="H39" i="12"/>
  <c r="G39" i="12"/>
  <c r="F39" i="12"/>
  <c r="I38" i="12"/>
  <c r="H38" i="12"/>
  <c r="G38" i="12"/>
  <c r="F38" i="12"/>
  <c r="I37" i="12"/>
  <c r="H37" i="12"/>
  <c r="G37" i="12"/>
  <c r="F37" i="12"/>
  <c r="I36" i="12"/>
  <c r="H36" i="12"/>
  <c r="G36" i="12"/>
  <c r="F36" i="12"/>
  <c r="I35" i="12"/>
  <c r="H35" i="12"/>
  <c r="G35" i="12"/>
  <c r="F35" i="12"/>
  <c r="I34" i="12"/>
  <c r="H34" i="12"/>
  <c r="G34" i="12"/>
  <c r="F34" i="12"/>
  <c r="I33" i="12"/>
  <c r="H33" i="12"/>
  <c r="G33" i="12"/>
  <c r="F33" i="12"/>
  <c r="I32" i="12"/>
  <c r="H32" i="12"/>
  <c r="G32" i="12"/>
  <c r="F32" i="12"/>
  <c r="I31" i="12"/>
  <c r="H31" i="12"/>
  <c r="G31" i="12"/>
  <c r="F31" i="12"/>
  <c r="I30" i="12"/>
  <c r="H30" i="12"/>
  <c r="G30" i="12"/>
  <c r="F30" i="12"/>
  <c r="I29" i="12"/>
  <c r="H29" i="12"/>
  <c r="G29" i="12"/>
  <c r="F29" i="12"/>
  <c r="I28" i="12"/>
  <c r="H28" i="12"/>
  <c r="G28" i="12"/>
  <c r="F28" i="12"/>
  <c r="I27" i="12"/>
  <c r="H27" i="12"/>
  <c r="G27" i="12"/>
  <c r="F27" i="12"/>
  <c r="I26" i="12"/>
  <c r="H26" i="12"/>
  <c r="G26" i="12"/>
  <c r="F26" i="12"/>
  <c r="I25" i="12"/>
  <c r="H25" i="12"/>
  <c r="G25" i="12"/>
  <c r="F25" i="12"/>
  <c r="I24" i="12"/>
  <c r="H24" i="12"/>
  <c r="G24" i="12"/>
  <c r="F24" i="12"/>
  <c r="I52" i="13"/>
  <c r="H52" i="13"/>
  <c r="G52" i="13"/>
  <c r="F52" i="13"/>
  <c r="I51" i="13"/>
  <c r="H51" i="13"/>
  <c r="G51" i="13"/>
  <c r="F51" i="13"/>
  <c r="I50" i="13"/>
  <c r="H50" i="13"/>
  <c r="G50" i="13"/>
  <c r="F50" i="13"/>
  <c r="I49" i="13"/>
  <c r="H49" i="13"/>
  <c r="G49" i="13"/>
  <c r="F49" i="13"/>
  <c r="I54" i="13"/>
  <c r="H54" i="13"/>
  <c r="G54" i="13"/>
  <c r="F54" i="13"/>
  <c r="I53" i="13"/>
  <c r="H53" i="13"/>
  <c r="G53" i="13"/>
  <c r="F53" i="13"/>
  <c r="I55" i="13"/>
  <c r="H55" i="13"/>
  <c r="G55" i="13"/>
  <c r="F55" i="13"/>
  <c r="I55" i="12"/>
  <c r="H55" i="12"/>
  <c r="G55" i="12"/>
  <c r="F55" i="12"/>
  <c r="I54" i="12"/>
  <c r="H54" i="12"/>
  <c r="G54" i="12"/>
  <c r="F54" i="12"/>
  <c r="I56" i="12"/>
  <c r="H56" i="12"/>
  <c r="G56" i="12"/>
  <c r="F56" i="12"/>
  <c r="G4" i="13"/>
  <c r="G5" i="13"/>
  <c r="G6" i="13"/>
  <c r="G7" i="13"/>
  <c r="G8" i="13"/>
  <c r="G9" i="13"/>
  <c r="G10" i="13"/>
  <c r="G11" i="13"/>
  <c r="G12" i="13"/>
  <c r="G13" i="13"/>
  <c r="G14" i="13"/>
  <c r="G15" i="13"/>
  <c r="G16" i="13"/>
  <c r="G17" i="13"/>
  <c r="G18" i="13"/>
  <c r="G19" i="13"/>
  <c r="G20" i="13"/>
  <c r="G21" i="13"/>
  <c r="G22" i="13"/>
  <c r="G23" i="13"/>
  <c r="G24" i="13"/>
  <c r="G25" i="13"/>
  <c r="G26" i="13"/>
  <c r="G27" i="13"/>
  <c r="G28" i="13"/>
  <c r="G29" i="13"/>
  <c r="G30" i="13"/>
  <c r="G31" i="13"/>
  <c r="G32" i="13"/>
  <c r="G33" i="13"/>
  <c r="G34" i="13"/>
  <c r="G35" i="13"/>
  <c r="G36" i="13"/>
  <c r="G37" i="13"/>
  <c r="G38" i="13"/>
  <c r="G39" i="13"/>
  <c r="G40" i="13"/>
  <c r="G41" i="13"/>
  <c r="G42" i="13"/>
  <c r="G43" i="13"/>
  <c r="G44" i="13"/>
  <c r="G45" i="13"/>
  <c r="G46" i="13"/>
  <c r="G47" i="13"/>
  <c r="G48" i="13"/>
  <c r="G56" i="13"/>
  <c r="G57" i="13"/>
  <c r="I48" i="13"/>
  <c r="H48" i="13"/>
  <c r="F48" i="13"/>
  <c r="I47" i="13"/>
  <c r="H47" i="13"/>
  <c r="F47" i="13"/>
  <c r="I46" i="13"/>
  <c r="H46" i="13"/>
  <c r="F46" i="13"/>
  <c r="I45" i="13"/>
  <c r="H45" i="13"/>
  <c r="F45" i="13"/>
  <c r="I44" i="13"/>
  <c r="H44" i="13"/>
  <c r="F44" i="13"/>
  <c r="I43" i="13"/>
  <c r="H43" i="13"/>
  <c r="F43" i="13"/>
  <c r="I42" i="13"/>
  <c r="H42" i="13"/>
  <c r="F42" i="13"/>
  <c r="I41" i="13"/>
  <c r="H41" i="13"/>
  <c r="F41" i="13"/>
  <c r="I40" i="13"/>
  <c r="H40" i="13"/>
  <c r="F40" i="13"/>
  <c r="I39" i="13"/>
  <c r="H39" i="13"/>
  <c r="F39" i="13"/>
  <c r="I38" i="13"/>
  <c r="H38" i="13"/>
  <c r="F38" i="13"/>
  <c r="I37" i="13"/>
  <c r="H37" i="13"/>
  <c r="F37" i="13"/>
  <c r="I36" i="13"/>
  <c r="H36" i="13"/>
  <c r="F36" i="13"/>
  <c r="I35" i="13"/>
  <c r="H35" i="13"/>
  <c r="F35" i="13"/>
  <c r="I34" i="13"/>
  <c r="H34" i="13"/>
  <c r="F34" i="13"/>
  <c r="I33" i="13"/>
  <c r="H33" i="13"/>
  <c r="F33" i="13"/>
  <c r="I32" i="13"/>
  <c r="H32" i="13"/>
  <c r="F32" i="13"/>
  <c r="I31" i="13"/>
  <c r="H31" i="13"/>
  <c r="F31" i="13"/>
  <c r="P58" i="13"/>
  <c r="M58" i="13"/>
  <c r="J58" i="13"/>
  <c r="E58" i="13"/>
  <c r="I57" i="13"/>
  <c r="H57" i="13"/>
  <c r="F57" i="13"/>
  <c r="I56" i="13"/>
  <c r="H56" i="13"/>
  <c r="F56" i="13"/>
  <c r="I30" i="13"/>
  <c r="H30" i="13"/>
  <c r="F30" i="13"/>
  <c r="I29" i="13"/>
  <c r="H29" i="13"/>
  <c r="F29" i="13"/>
  <c r="I28" i="13"/>
  <c r="H28" i="13"/>
  <c r="F28" i="13"/>
  <c r="I27" i="13"/>
  <c r="H27" i="13"/>
  <c r="F27" i="13"/>
  <c r="I26" i="13"/>
  <c r="H26" i="13"/>
  <c r="F26" i="13"/>
  <c r="I25" i="13"/>
  <c r="H25" i="13"/>
  <c r="F25" i="13"/>
  <c r="I24" i="13"/>
  <c r="H24" i="13"/>
  <c r="F24" i="13"/>
  <c r="I23" i="13"/>
  <c r="H23" i="13"/>
  <c r="F23" i="13"/>
  <c r="I22" i="13"/>
  <c r="H22" i="13"/>
  <c r="F22" i="13"/>
  <c r="I21" i="13"/>
  <c r="H21" i="13"/>
  <c r="F21" i="13"/>
  <c r="I20" i="13"/>
  <c r="H20" i="13"/>
  <c r="F20" i="13"/>
  <c r="I19" i="13"/>
  <c r="H19" i="13"/>
  <c r="F19" i="13"/>
  <c r="I18" i="13"/>
  <c r="H18" i="13"/>
  <c r="F18" i="13"/>
  <c r="I17" i="13"/>
  <c r="H17" i="13"/>
  <c r="F17" i="13"/>
  <c r="I16" i="13"/>
  <c r="H16" i="13"/>
  <c r="F16" i="13"/>
  <c r="I15" i="13"/>
  <c r="H15" i="13"/>
  <c r="F15" i="13"/>
  <c r="I14" i="13"/>
  <c r="H14" i="13"/>
  <c r="F14" i="13"/>
  <c r="I13" i="13"/>
  <c r="H13" i="13"/>
  <c r="F13" i="13"/>
  <c r="I12" i="13"/>
  <c r="H12" i="13"/>
  <c r="F12" i="13"/>
  <c r="I11" i="13"/>
  <c r="H11" i="13"/>
  <c r="F11" i="13"/>
  <c r="I10" i="13"/>
  <c r="H10" i="13"/>
  <c r="F10" i="13"/>
  <c r="I9" i="13"/>
  <c r="H9" i="13"/>
  <c r="F9" i="13"/>
  <c r="I8" i="13"/>
  <c r="H8" i="13"/>
  <c r="F8" i="13"/>
  <c r="I7" i="13"/>
  <c r="H7" i="13"/>
  <c r="F7" i="13"/>
  <c r="I6" i="13"/>
  <c r="H6" i="13"/>
  <c r="F6" i="13"/>
  <c r="I5" i="13"/>
  <c r="H5" i="13"/>
  <c r="F5" i="13"/>
  <c r="I4" i="13"/>
  <c r="H4" i="13"/>
  <c r="F4" i="13"/>
  <c r="I3" i="13"/>
  <c r="H3" i="13"/>
  <c r="G3" i="13"/>
  <c r="F3" i="13"/>
  <c r="R1" i="13"/>
  <c r="Q1" i="13"/>
  <c r="P1" i="13"/>
  <c r="O1" i="13"/>
  <c r="N1" i="13"/>
  <c r="M1" i="13"/>
  <c r="L1" i="13"/>
  <c r="K1" i="13"/>
  <c r="J1" i="13"/>
  <c r="I1" i="13"/>
  <c r="H1" i="13"/>
  <c r="G1" i="13"/>
  <c r="P58" i="12"/>
  <c r="M58" i="12"/>
  <c r="J58" i="12"/>
  <c r="E58" i="12"/>
  <c r="I57" i="12"/>
  <c r="H57" i="12"/>
  <c r="G57" i="12"/>
  <c r="F57" i="12"/>
  <c r="I53" i="12"/>
  <c r="H53" i="12"/>
  <c r="G53" i="12"/>
  <c r="F53" i="12"/>
  <c r="I52" i="12"/>
  <c r="H52" i="12"/>
  <c r="G52" i="12"/>
  <c r="F52" i="12"/>
  <c r="I51" i="12"/>
  <c r="H51" i="12"/>
  <c r="G51" i="12"/>
  <c r="F51" i="12"/>
  <c r="I50" i="12"/>
  <c r="H50" i="12"/>
  <c r="G50" i="12"/>
  <c r="F50" i="12"/>
  <c r="I49" i="12"/>
  <c r="H49" i="12"/>
  <c r="G49" i="12"/>
  <c r="F49" i="12"/>
  <c r="I48" i="12"/>
  <c r="H48" i="12"/>
  <c r="G48" i="12"/>
  <c r="F48" i="12"/>
  <c r="I47" i="12"/>
  <c r="H47" i="12"/>
  <c r="G47" i="12"/>
  <c r="F47" i="12"/>
  <c r="I46" i="12"/>
  <c r="H46" i="12"/>
  <c r="G46" i="12"/>
  <c r="F46" i="12"/>
  <c r="I23" i="12"/>
  <c r="H23" i="12"/>
  <c r="G23" i="12"/>
  <c r="F23" i="12"/>
  <c r="I22" i="12"/>
  <c r="H22" i="12"/>
  <c r="G22" i="12"/>
  <c r="F22" i="12"/>
  <c r="I21" i="12"/>
  <c r="H21" i="12"/>
  <c r="G21" i="12"/>
  <c r="F21" i="12"/>
  <c r="I20" i="12"/>
  <c r="H20" i="12"/>
  <c r="G20" i="12"/>
  <c r="F20" i="12"/>
  <c r="I19" i="12"/>
  <c r="H19" i="12"/>
  <c r="G19" i="12"/>
  <c r="F19" i="12"/>
  <c r="I18" i="12"/>
  <c r="H18" i="12"/>
  <c r="G18" i="12"/>
  <c r="F18" i="12"/>
  <c r="I17" i="12"/>
  <c r="H17" i="12"/>
  <c r="G17" i="12"/>
  <c r="F17" i="12"/>
  <c r="I16" i="12"/>
  <c r="H16" i="12"/>
  <c r="G16" i="12"/>
  <c r="F16" i="12"/>
  <c r="I15" i="12"/>
  <c r="H15" i="12"/>
  <c r="G15" i="12"/>
  <c r="F15" i="12"/>
  <c r="I14" i="12"/>
  <c r="H14" i="12"/>
  <c r="G14" i="12"/>
  <c r="F14" i="12"/>
  <c r="I13" i="12"/>
  <c r="H13" i="12"/>
  <c r="G13" i="12"/>
  <c r="F13" i="12"/>
  <c r="I12" i="12"/>
  <c r="H12" i="12"/>
  <c r="G12" i="12"/>
  <c r="F12" i="12"/>
  <c r="I11" i="12"/>
  <c r="H11" i="12"/>
  <c r="G11" i="12"/>
  <c r="F11" i="12"/>
  <c r="I10" i="12"/>
  <c r="H10" i="12"/>
  <c r="G10" i="12"/>
  <c r="F10" i="12"/>
  <c r="I9" i="12"/>
  <c r="H9" i="12"/>
  <c r="G9" i="12"/>
  <c r="F9" i="12"/>
  <c r="I8" i="12"/>
  <c r="H8" i="12"/>
  <c r="G8" i="12"/>
  <c r="F8" i="12"/>
  <c r="I7" i="12"/>
  <c r="H7" i="12"/>
  <c r="G7" i="12"/>
  <c r="F7" i="12"/>
  <c r="I6" i="12"/>
  <c r="H6" i="12"/>
  <c r="G6" i="12"/>
  <c r="F6" i="12"/>
  <c r="I5" i="12"/>
  <c r="H5" i="12"/>
  <c r="G5" i="12"/>
  <c r="F5" i="12"/>
  <c r="I4" i="12"/>
  <c r="H4" i="12"/>
  <c r="G4" i="12"/>
  <c r="F4" i="12"/>
  <c r="I3" i="12"/>
  <c r="H3" i="12"/>
  <c r="G3" i="12"/>
  <c r="F3" i="12"/>
  <c r="R1" i="12"/>
  <c r="Q1" i="12"/>
  <c r="P1" i="12"/>
  <c r="O1" i="12"/>
  <c r="N1" i="12"/>
  <c r="M1" i="12"/>
  <c r="L1" i="12"/>
  <c r="K1" i="12"/>
  <c r="J1" i="12"/>
  <c r="I1" i="12"/>
  <c r="H1" i="12"/>
  <c r="G1" i="12"/>
  <c r="I58" i="21" l="1"/>
  <c r="G10" i="4" s="1"/>
  <c r="G58" i="21"/>
  <c r="E10" i="4" s="1"/>
  <c r="H58" i="21"/>
  <c r="F10" i="4" s="1"/>
  <c r="G58" i="19"/>
  <c r="E9" i="4" s="1"/>
  <c r="I58" i="19"/>
  <c r="G9" i="4" s="1"/>
  <c r="H58" i="19"/>
  <c r="F9" i="4" s="1"/>
  <c r="H58" i="17"/>
  <c r="F8" i="4" s="1"/>
  <c r="G58" i="17"/>
  <c r="E8" i="4" s="1"/>
  <c r="I58" i="17"/>
  <c r="G8" i="4" s="1"/>
  <c r="G58" i="18"/>
  <c r="E4" i="4" s="1"/>
  <c r="H58" i="18"/>
  <c r="F4" i="4" s="1"/>
  <c r="I58" i="18"/>
  <c r="G4" i="4" s="1"/>
  <c r="I57" i="16"/>
  <c r="G7" i="4" s="1"/>
  <c r="H57" i="16"/>
  <c r="F7" i="4" s="1"/>
  <c r="G57" i="16"/>
  <c r="E7" i="4" s="1"/>
  <c r="G58" i="15"/>
  <c r="E6" i="4" s="1"/>
  <c r="I58" i="15"/>
  <c r="G6" i="4" s="1"/>
  <c r="H58" i="15"/>
  <c r="F6" i="4" s="1"/>
  <c r="G58" i="14"/>
  <c r="E5" i="4" s="1"/>
  <c r="H58" i="14"/>
  <c r="F5" i="4" s="1"/>
  <c r="I58" i="14"/>
  <c r="G5" i="4" s="1"/>
  <c r="G58" i="12"/>
  <c r="E3" i="4" s="1"/>
  <c r="H58" i="12"/>
  <c r="F3" i="4" s="1"/>
  <c r="I58" i="12"/>
  <c r="G3" i="4" s="1"/>
  <c r="I58" i="13"/>
  <c r="G11" i="4" s="1"/>
  <c r="H58" i="13"/>
  <c r="F11" i="4" s="1"/>
  <c r="G58" i="13"/>
  <c r="E11" i="4" s="1"/>
  <c r="M12" i="4" l="1"/>
  <c r="D27" i="4" l="1"/>
  <c r="D28" i="4"/>
  <c r="D26" i="4"/>
  <c r="K11" i="3" l="1"/>
  <c r="K10" i="3"/>
  <c r="J10" i="3"/>
  <c r="K9" i="3"/>
  <c r="J9" i="3"/>
  <c r="I9" i="3"/>
  <c r="K8" i="3"/>
  <c r="J8" i="3"/>
  <c r="I8" i="3"/>
  <c r="H8" i="3"/>
  <c r="K7" i="3"/>
  <c r="J7" i="3"/>
  <c r="I7" i="3"/>
  <c r="H7" i="3"/>
  <c r="G7" i="3"/>
  <c r="K6" i="3"/>
  <c r="J6" i="3"/>
  <c r="I6" i="3"/>
  <c r="H6" i="3"/>
  <c r="G6" i="3"/>
  <c r="F6" i="3"/>
  <c r="K5" i="3"/>
  <c r="J5" i="3"/>
  <c r="I5" i="3"/>
  <c r="H5" i="3"/>
  <c r="G5" i="3"/>
  <c r="F5" i="3"/>
  <c r="E5" i="3"/>
  <c r="K4" i="3"/>
  <c r="J4" i="3"/>
  <c r="I4" i="3"/>
  <c r="H4" i="3"/>
  <c r="G4" i="3"/>
  <c r="F4" i="3"/>
  <c r="E4" i="3" l="1"/>
  <c r="D4" i="3"/>
  <c r="E9" i="3" l="1"/>
  <c r="B16" i="3" l="1"/>
  <c r="B17" i="3"/>
  <c r="B33" i="3" s="1"/>
  <c r="B18" i="3"/>
  <c r="B34" i="3" s="1"/>
  <c r="B19" i="3"/>
  <c r="B35" i="3" s="1"/>
  <c r="B20" i="3"/>
  <c r="B36" i="3" s="1"/>
  <c r="B21" i="3"/>
  <c r="B37" i="3" s="1"/>
  <c r="B22" i="3"/>
  <c r="B38" i="3" s="1"/>
  <c r="B23" i="3"/>
  <c r="B39" i="3" s="1"/>
  <c r="B24" i="3"/>
  <c r="B40" i="3" s="1"/>
  <c r="K3" i="3"/>
  <c r="J3" i="3"/>
  <c r="I3" i="3"/>
  <c r="H3" i="3"/>
  <c r="G3" i="3"/>
  <c r="F3" i="3"/>
  <c r="E3" i="3"/>
  <c r="D3" i="3"/>
  <c r="C3" i="3"/>
  <c r="B27" i="4"/>
  <c r="B28" i="4"/>
  <c r="B26" i="4"/>
  <c r="I2" i="4"/>
  <c r="J2" i="4"/>
  <c r="K2" i="4"/>
  <c r="B32" i="3" l="1"/>
  <c r="G11" i="3"/>
  <c r="G9" i="3"/>
  <c r="F9" i="3"/>
  <c r="F8" i="3"/>
  <c r="E8" i="3"/>
  <c r="I11" i="3"/>
  <c r="H11" i="3"/>
  <c r="F11" i="3"/>
  <c r="E11" i="3"/>
  <c r="D11" i="3"/>
  <c r="C11" i="3"/>
  <c r="H10" i="3"/>
  <c r="G10" i="3"/>
  <c r="F10" i="3"/>
  <c r="E10" i="3"/>
  <c r="D10" i="3"/>
  <c r="C10" i="3"/>
  <c r="D9" i="3"/>
  <c r="C9" i="3"/>
  <c r="D8" i="3"/>
  <c r="C8" i="3"/>
  <c r="E7" i="3"/>
  <c r="D7" i="3"/>
  <c r="C7" i="3"/>
  <c r="D6" i="3"/>
  <c r="C6" i="3"/>
  <c r="C5" i="3"/>
  <c r="L9" i="3" l="1"/>
  <c r="I12" i="3"/>
  <c r="C12" i="3"/>
  <c r="L4" i="3"/>
  <c r="L7" i="3"/>
  <c r="H12" i="3"/>
  <c r="L11" i="3"/>
  <c r="L5" i="3"/>
  <c r="F12" i="3"/>
  <c r="D12" i="3"/>
  <c r="E12" i="3"/>
  <c r="L10" i="3"/>
  <c r="L8" i="3"/>
  <c r="L6" i="3"/>
  <c r="G12" i="3"/>
  <c r="J12" i="3"/>
  <c r="K13" i="3" l="1"/>
  <c r="F13" i="3"/>
  <c r="D13" i="3"/>
  <c r="C13" i="3"/>
  <c r="E13" i="3"/>
  <c r="L12" i="3"/>
  <c r="G13" i="3"/>
  <c r="I13" i="3"/>
  <c r="J13" i="3"/>
  <c r="H13" i="3"/>
  <c r="K24" i="3" l="1"/>
  <c r="K21" i="3"/>
  <c r="E24" i="3"/>
  <c r="F18" i="3"/>
  <c r="K22" i="3"/>
  <c r="K23" i="3"/>
  <c r="K17" i="3"/>
  <c r="K16" i="3"/>
  <c r="K18" i="3"/>
  <c r="K20" i="3"/>
  <c r="K19" i="3"/>
  <c r="F20" i="3"/>
  <c r="F21" i="3"/>
  <c r="F23" i="3"/>
  <c r="F22" i="3"/>
  <c r="F24" i="3"/>
  <c r="F19" i="3"/>
  <c r="F16" i="3"/>
  <c r="F17" i="3"/>
  <c r="I24" i="3"/>
  <c r="C24" i="3"/>
  <c r="D24" i="3"/>
  <c r="G17" i="3"/>
  <c r="G19" i="3"/>
  <c r="G20" i="3"/>
  <c r="G16" i="3"/>
  <c r="G18" i="3"/>
  <c r="G21" i="3"/>
  <c r="G22" i="3"/>
  <c r="G23" i="3"/>
  <c r="H24" i="3"/>
  <c r="J16" i="3"/>
  <c r="J19" i="3"/>
  <c r="J22" i="3"/>
  <c r="J18" i="3"/>
  <c r="J21" i="3"/>
  <c r="J17" i="3"/>
  <c r="J20" i="3"/>
  <c r="J23" i="3"/>
  <c r="E17" i="3"/>
  <c r="E16" i="3"/>
  <c r="E18" i="3"/>
  <c r="E22" i="3"/>
  <c r="E19" i="3"/>
  <c r="E23" i="3"/>
  <c r="E21" i="3"/>
  <c r="E20" i="3"/>
  <c r="H16" i="3"/>
  <c r="H19" i="3"/>
  <c r="H18" i="3"/>
  <c r="H21" i="3"/>
  <c r="H17" i="3"/>
  <c r="H20" i="3"/>
  <c r="H22" i="3"/>
  <c r="H23" i="3"/>
  <c r="J24" i="3"/>
  <c r="C16" i="3"/>
  <c r="C17" i="3"/>
  <c r="C20" i="3"/>
  <c r="C23" i="3"/>
  <c r="C18" i="3"/>
  <c r="C19" i="3"/>
  <c r="C21" i="3"/>
  <c r="C22" i="3"/>
  <c r="D17" i="3"/>
  <c r="D16" i="3"/>
  <c r="D19" i="3"/>
  <c r="D23" i="3"/>
  <c r="D18" i="3"/>
  <c r="D21" i="3"/>
  <c r="D22" i="3"/>
  <c r="D20" i="3"/>
  <c r="I16" i="3"/>
  <c r="I19" i="3"/>
  <c r="I22" i="3"/>
  <c r="I18" i="3"/>
  <c r="I21" i="3"/>
  <c r="I17" i="3"/>
  <c r="I20" i="3"/>
  <c r="I23" i="3"/>
  <c r="G24" i="3"/>
  <c r="M9" i="3" l="1"/>
  <c r="H4" i="4" s="1"/>
  <c r="M5" i="3"/>
  <c r="H5" i="4" s="1"/>
  <c r="M12" i="3"/>
  <c r="H11" i="4" s="1"/>
  <c r="M8" i="3"/>
  <c r="H8" i="4" s="1"/>
  <c r="M4" i="3"/>
  <c r="H3" i="4" s="1"/>
  <c r="M10" i="3"/>
  <c r="H9" i="4" s="1"/>
  <c r="M7" i="3"/>
  <c r="H7" i="4" s="1"/>
  <c r="M6" i="3"/>
  <c r="H6" i="4" s="1"/>
  <c r="M11" i="3"/>
  <c r="H10" i="4" s="1"/>
  <c r="K25" i="3"/>
  <c r="F25" i="3"/>
  <c r="M20" i="3"/>
  <c r="G38" i="3" s="1"/>
  <c r="M24" i="3"/>
  <c r="M17" i="3"/>
  <c r="E25" i="3"/>
  <c r="M19" i="3"/>
  <c r="M18" i="3"/>
  <c r="M23" i="3"/>
  <c r="M16" i="3"/>
  <c r="M22" i="3"/>
  <c r="M21" i="3"/>
  <c r="C25" i="3"/>
  <c r="I25" i="3"/>
  <c r="J25" i="3"/>
  <c r="G25" i="3"/>
  <c r="H25" i="3"/>
  <c r="D25" i="3"/>
  <c r="N6" i="3" l="1"/>
  <c r="A6" i="3"/>
  <c r="N7" i="3"/>
  <c r="A7" i="3"/>
  <c r="N10" i="3"/>
  <c r="A10" i="3"/>
  <c r="N4" i="3"/>
  <c r="A4" i="3"/>
  <c r="N5" i="3"/>
  <c r="A5" i="3"/>
  <c r="N11" i="3"/>
  <c r="A11" i="3"/>
  <c r="N8" i="3"/>
  <c r="A8" i="3"/>
  <c r="N12" i="3"/>
  <c r="A12" i="3"/>
  <c r="N9" i="3"/>
  <c r="A9" i="3"/>
  <c r="C32" i="3"/>
  <c r="C35" i="3"/>
  <c r="C33" i="3"/>
  <c r="C39" i="3"/>
  <c r="C36" i="3"/>
  <c r="C37" i="3"/>
  <c r="C38" i="3"/>
  <c r="C34" i="3"/>
  <c r="C40" i="3"/>
  <c r="F34" i="3"/>
  <c r="F35" i="3"/>
  <c r="F33" i="3"/>
  <c r="F32" i="3"/>
  <c r="F37" i="3"/>
  <c r="F38" i="3"/>
  <c r="F36" i="3"/>
  <c r="F39" i="3"/>
  <c r="F40" i="3"/>
  <c r="D32" i="3"/>
  <c r="D33" i="3"/>
  <c r="D36" i="3"/>
  <c r="D35" i="3"/>
  <c r="D38" i="3"/>
  <c r="D37" i="3"/>
  <c r="D39" i="3"/>
  <c r="D34" i="3"/>
  <c r="D40" i="3"/>
  <c r="J38" i="3"/>
  <c r="J34" i="3"/>
  <c r="J35" i="3"/>
  <c r="J39" i="3"/>
  <c r="J32" i="3"/>
  <c r="J36" i="3"/>
  <c r="J33" i="3"/>
  <c r="J37" i="3"/>
  <c r="J40" i="3"/>
  <c r="K36" i="3"/>
  <c r="K34" i="3"/>
  <c r="K37" i="3"/>
  <c r="K32" i="3"/>
  <c r="K38" i="3"/>
  <c r="K39" i="3"/>
  <c r="K40" i="3"/>
  <c r="K33" i="3"/>
  <c r="K35" i="3"/>
  <c r="G33" i="3"/>
  <c r="G34" i="3"/>
  <c r="G35" i="3"/>
  <c r="G36" i="3"/>
  <c r="G32" i="3"/>
  <c r="G37" i="3"/>
  <c r="G39" i="3"/>
  <c r="G40" i="3"/>
  <c r="E32" i="3"/>
  <c r="E33" i="3"/>
  <c r="E34" i="3"/>
  <c r="E37" i="3"/>
  <c r="E39" i="3"/>
  <c r="E38" i="3"/>
  <c r="E36" i="3"/>
  <c r="E35" i="3"/>
  <c r="E40" i="3"/>
  <c r="H37" i="3"/>
  <c r="H33" i="3"/>
  <c r="H34" i="3"/>
  <c r="H32" i="3"/>
  <c r="H35" i="3"/>
  <c r="H36" i="3"/>
  <c r="H38" i="3"/>
  <c r="H39" i="3"/>
  <c r="H40" i="3"/>
  <c r="I32" i="3"/>
  <c r="I38" i="3"/>
  <c r="I37" i="3"/>
  <c r="I35" i="3"/>
  <c r="I36" i="3"/>
  <c r="I33" i="3"/>
  <c r="I34" i="3"/>
  <c r="I39" i="3"/>
  <c r="I40" i="3"/>
  <c r="N22" i="3" a="1"/>
  <c r="N22" i="3" s="1"/>
  <c r="N16" i="3" a="1"/>
  <c r="N16" i="3" s="1"/>
  <c r="N23" i="3" a="1"/>
  <c r="N23" i="3" s="1"/>
  <c r="N24" i="3" a="1"/>
  <c r="N24" i="3" s="1"/>
  <c r="N21" i="3" a="1"/>
  <c r="N21" i="3" s="1"/>
  <c r="N17" i="3" a="1"/>
  <c r="N17" i="3" s="1"/>
  <c r="N18" i="3" a="1"/>
  <c r="N18" i="3" s="1"/>
  <c r="N19" i="3" a="1"/>
  <c r="N19" i="3" s="1"/>
  <c r="N20" i="3" a="1"/>
  <c r="N20" i="3" s="1"/>
  <c r="M25" i="3"/>
  <c r="J11" i="4" l="1"/>
  <c r="J10" i="4"/>
  <c r="I3" i="4"/>
  <c r="I5" i="4"/>
  <c r="I9" i="4"/>
  <c r="I7" i="4"/>
  <c r="J6" i="4"/>
  <c r="I6" i="4"/>
  <c r="K6" i="4"/>
  <c r="J3" i="4"/>
  <c r="K3" i="4"/>
  <c r="J7" i="4"/>
  <c r="J9" i="4"/>
  <c r="K7" i="4"/>
  <c r="J8" i="4"/>
  <c r="K8" i="4"/>
  <c r="K10" i="4"/>
  <c r="K9" i="4"/>
  <c r="I8" i="4"/>
  <c r="I10" i="4"/>
  <c r="K5" i="4"/>
  <c r="J5" i="4"/>
  <c r="T16" i="3" a="1"/>
  <c r="T16" i="3" s="1"/>
  <c r="J4" i="4"/>
  <c r="K4" i="4"/>
  <c r="I4" i="4"/>
  <c r="L34" i="3"/>
  <c r="M34" i="3" s="1"/>
  <c r="L38" i="3"/>
  <c r="M38" i="3" s="1"/>
  <c r="L37" i="3"/>
  <c r="M37" i="3" s="1"/>
  <c r="L36" i="3"/>
  <c r="M36" i="3" s="1"/>
  <c r="L40" i="3"/>
  <c r="M40" i="3" s="1"/>
  <c r="L39" i="3"/>
  <c r="M39" i="3" s="1"/>
  <c r="L33" i="3"/>
  <c r="M33" i="3" s="1"/>
  <c r="L35" i="3"/>
  <c r="M35" i="3" s="1"/>
  <c r="L32" i="3"/>
  <c r="M13" i="3"/>
  <c r="N25" i="3"/>
  <c r="M27" i="3" l="1"/>
  <c r="M29" i="3" s="1"/>
  <c r="I11" i="4"/>
  <c r="I12" i="4" s="1"/>
  <c r="C26" i="4" s="1"/>
  <c r="H12" i="4"/>
  <c r="K11" i="4"/>
  <c r="K12" i="4" s="1"/>
  <c r="C28" i="4" s="1"/>
  <c r="J12" i="4"/>
  <c r="C27" i="4" s="1"/>
  <c r="M32" i="3"/>
  <c r="M41" i="3" s="1"/>
  <c r="M44" i="3" l="1"/>
  <c r="M46" i="3" s="1"/>
  <c r="G2" i="10" s="1"/>
  <c r="H2" i="10"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<sst xmlns="http://schemas.openxmlformats.org/spreadsheetml/2006/main" count="1502" uniqueCount="549">
  <si>
    <t>Target Benchmark Value</t>
  </si>
  <si>
    <t>Description</t>
  </si>
  <si>
    <t>Wont Have. Functions/Features that provides no value to organization and you can give up on</t>
  </si>
  <si>
    <t>Could Have. The "Nice to Have" functions/Features</t>
  </si>
  <si>
    <t>Should Have. Functions/Features you consider as Important, but not Very Important</t>
  </si>
  <si>
    <t>Should Have. Functions/Features you consider as Very Important, but not Critical.</t>
  </si>
  <si>
    <t>Must Have. The most critical Functions/Features you cant live without</t>
  </si>
  <si>
    <t xml:space="preserve">Functional Requirements Rating </t>
  </si>
  <si>
    <t>Description for Functional Requirements Rating</t>
  </si>
  <si>
    <t>Requirement is not achievable in the application</t>
  </si>
  <si>
    <t>Tool does not provide any OOTB functions/features to address the given Requirement. 
However,  the expected outcome can be achieved with the help of major customization</t>
  </si>
  <si>
    <t>Tool provides limited OOTB functions/features however, the expected outcome can be achieved with the help of moderate customization</t>
  </si>
  <si>
    <t xml:space="preserve">Tool provides limited OOTB functions/features however, the expected outcome can be achieved with the help of minor customization
                                                                                      OR
3rd Party Integrations are available to achieve the expected outcome with customization </t>
  </si>
  <si>
    <t>Tool provides OOTB functions/features to address the given Requirement without any  customization
                                                                                      OR
3rd Party Integrations are available  to achieve the expected outcome with configurations</t>
  </si>
  <si>
    <t>Tool provides OOTB functions/features to address the given Requirement without any  customization/3rd party Integration</t>
  </si>
  <si>
    <t>Core Technical Requirements Rating</t>
  </si>
  <si>
    <t>Description for Core Technical Requirements Rating</t>
  </si>
  <si>
    <t>Requirement is not achievable</t>
  </si>
  <si>
    <t>Requirement criteria is partially achievable</t>
  </si>
  <si>
    <t>Requirement criteria is mostly achievable</t>
  </si>
  <si>
    <t>Requirement criteria is significantly achievable</t>
  </si>
  <si>
    <t>Requirement criteria is fully achievable</t>
  </si>
  <si>
    <t>Sr.No</t>
  </si>
  <si>
    <t>Criteria</t>
  </si>
  <si>
    <t>Total</t>
  </si>
  <si>
    <t>Weightage</t>
  </si>
  <si>
    <t>Evaluation Criteria</t>
  </si>
  <si>
    <t>Requirement Management</t>
  </si>
  <si>
    <t>1 (Rows) Over A (Columns)</t>
  </si>
  <si>
    <t>Row and column equally important</t>
  </si>
  <si>
    <t>A (Columns) Over 1 (Rows)</t>
  </si>
  <si>
    <t>1/1</t>
  </si>
  <si>
    <t>Variant Management</t>
  </si>
  <si>
    <t>Row equally important to moderately more important</t>
  </si>
  <si>
    <t>1/2</t>
  </si>
  <si>
    <t>Column equally important to moderately more important</t>
  </si>
  <si>
    <t>Source Code Management</t>
  </si>
  <si>
    <t>Row moderately more important</t>
  </si>
  <si>
    <t>1/3</t>
  </si>
  <si>
    <t>Column moderately more important</t>
  </si>
  <si>
    <t>Product Release Management</t>
  </si>
  <si>
    <t>Row moderately to strongly more important</t>
  </si>
  <si>
    <t>1/4</t>
  </si>
  <si>
    <t>Column moderately to strongly more important</t>
  </si>
  <si>
    <t>Change Management</t>
  </si>
  <si>
    <t>Row strongly more important</t>
  </si>
  <si>
    <t>1/5</t>
  </si>
  <si>
    <t>Column strongly more important</t>
  </si>
  <si>
    <t>Verification &amp; Validation</t>
  </si>
  <si>
    <t>Row strongly to very strongly more important</t>
  </si>
  <si>
    <t>1/6</t>
  </si>
  <si>
    <t>Column strongly to very strongly more important</t>
  </si>
  <si>
    <t>Problem (Issue/Defect) Management</t>
  </si>
  <si>
    <t>Row very strongly more important</t>
  </si>
  <si>
    <t>1/7</t>
  </si>
  <si>
    <t>Column very strongly more important</t>
  </si>
  <si>
    <t>Project Management</t>
  </si>
  <si>
    <t>Row very strongly to extremely more important</t>
  </si>
  <si>
    <t>1/8</t>
  </si>
  <si>
    <t>Column very strongly to extremely more important</t>
  </si>
  <si>
    <t>Core Technical</t>
  </si>
  <si>
    <t>Row extremely more important</t>
  </si>
  <si>
    <t>1/9</t>
  </si>
  <si>
    <t>Column extremely more important</t>
  </si>
  <si>
    <t>Normalised Input (Priority Vector)</t>
  </si>
  <si>
    <t>Consistency Measure</t>
  </si>
  <si>
    <t>Rank</t>
  </si>
  <si>
    <t>Module</t>
  </si>
  <si>
    <t>Consistency Index (CI)</t>
  </si>
  <si>
    <t>Random Index (RI)</t>
  </si>
  <si>
    <t>Consistency Ratio</t>
  </si>
  <si>
    <t>Sum</t>
  </si>
  <si>
    <t>Sum/Weightage</t>
  </si>
  <si>
    <t>n</t>
  </si>
  <si>
    <t>A</t>
  </si>
  <si>
    <t>B</t>
  </si>
  <si>
    <t>Important Criteria
A Or B</t>
  </si>
  <si>
    <t>Scale</t>
  </si>
  <si>
    <t xml:space="preserve"> Product Release Management</t>
  </si>
  <si>
    <t>equally important</t>
  </si>
  <si>
    <t>equally important to moderately more important</t>
  </si>
  <si>
    <t>moderately more important</t>
  </si>
  <si>
    <t>moderately to strongly more important</t>
  </si>
  <si>
    <t>strongly more important</t>
  </si>
  <si>
    <t>strongly to very strongly more important</t>
  </si>
  <si>
    <t>very strongly more important</t>
  </si>
  <si>
    <t>very strongly to extremely more important</t>
  </si>
  <si>
    <t xml:space="preserve">Category Name </t>
  </si>
  <si>
    <t>Evaluation Status</t>
  </si>
  <si>
    <t>Category Type</t>
  </si>
  <si>
    <t>Dassault 
Systemes</t>
  </si>
  <si>
    <t>PTC</t>
  </si>
  <si>
    <t>Siemens</t>
  </si>
  <si>
    <t>Category Relative Weightage</t>
  </si>
  <si>
    <t>Comment/Review</t>
  </si>
  <si>
    <t>Baseline Target</t>
  </si>
  <si>
    <t>Baseline Weighted Score</t>
  </si>
  <si>
    <t>Yet to Start</t>
  </si>
  <si>
    <t>Functional</t>
  </si>
  <si>
    <t>Non Functional</t>
  </si>
  <si>
    <t>Total Score</t>
  </si>
  <si>
    <t>Max Score Limit</t>
  </si>
  <si>
    <t>ALM Tools</t>
  </si>
  <si>
    <t>Technical Functional Score</t>
  </si>
  <si>
    <t>Benchmark</t>
  </si>
  <si>
    <t>Additional Considerations</t>
  </si>
  <si>
    <t>Future Digital Strategy (MBSE/MBD, AI/ML)</t>
  </si>
  <si>
    <t>Licensing Model</t>
  </si>
  <si>
    <t>Cloud Strategy and implementation scalability</t>
  </si>
  <si>
    <t>Integration- 3rd Party dependency</t>
  </si>
  <si>
    <t>Presence in Auto Industry (OEM &amp; Tier 1)</t>
  </si>
  <si>
    <t>Ecosystem Maturity – Implementation, Support, training</t>
  </si>
  <si>
    <t xml:space="preserve">Ease Of Updates/ Upgrades </t>
  </si>
  <si>
    <t>Industrial Std. Benchmark</t>
  </si>
  <si>
    <t>Functional Category</t>
  </si>
  <si>
    <t>Evaluation Category</t>
  </si>
  <si>
    <t>Requirement
ID</t>
  </si>
  <si>
    <t>Requirements</t>
  </si>
  <si>
    <t>Benchmark Value</t>
  </si>
  <si>
    <t>Weighted Score</t>
  </si>
  <si>
    <t>Final Rating</t>
  </si>
  <si>
    <t>Application/Module Name</t>
  </si>
  <si>
    <t>Rating Justification</t>
  </si>
  <si>
    <t>License Management</t>
  </si>
  <si>
    <t>RE01</t>
  </si>
  <si>
    <r>
      <t xml:space="preserve">Provide </t>
    </r>
    <r>
      <rPr>
        <b/>
        <sz val="11"/>
        <color theme="1"/>
        <rFont val="Calibri"/>
        <family val="2"/>
        <scheme val="minor"/>
      </rPr>
      <t xml:space="preserve">perpetual and subscription license model </t>
    </r>
    <r>
      <rPr>
        <sz val="11"/>
        <color theme="1"/>
        <rFont val="Calibri"/>
        <family val="2"/>
        <scheme val="minor"/>
      </rPr>
      <t>as per local and global usage policy</t>
    </r>
  </si>
  <si>
    <t>RE02</t>
  </si>
  <si>
    <r>
      <rPr>
        <b/>
        <sz val="11"/>
        <color theme="1"/>
        <rFont val="Calibri"/>
        <family val="2"/>
        <scheme val="minor"/>
      </rPr>
      <t xml:space="preserve">Ownership and accountability </t>
    </r>
    <r>
      <rPr>
        <sz val="11"/>
        <color theme="1"/>
        <rFont val="Calibri"/>
        <family val="2"/>
        <scheme val="minor"/>
      </rPr>
      <t>of licensing mechanism and licensing support</t>
    </r>
  </si>
  <si>
    <t>RE03</t>
  </si>
  <si>
    <r>
      <t xml:space="preserve">Supports the </t>
    </r>
    <r>
      <rPr>
        <b/>
        <sz val="11"/>
        <color theme="1"/>
        <rFont val="Calibri"/>
        <family val="2"/>
        <scheme val="minor"/>
      </rPr>
      <t>virtual servers</t>
    </r>
    <r>
      <rPr>
        <sz val="11"/>
        <color theme="1"/>
        <rFont val="Calibri"/>
        <family val="2"/>
        <scheme val="minor"/>
      </rPr>
      <t xml:space="preserve"> to host the licenses</t>
    </r>
  </si>
  <si>
    <t>RE04</t>
  </si>
  <si>
    <r>
      <t xml:space="preserve">Supports the </t>
    </r>
    <r>
      <rPr>
        <b/>
        <sz val="11"/>
        <color theme="1"/>
        <rFont val="Calibri"/>
        <family val="2"/>
        <scheme val="minor"/>
      </rPr>
      <t>High Availability Cluster</t>
    </r>
    <r>
      <rPr>
        <sz val="11"/>
        <color theme="1"/>
        <rFont val="Calibri"/>
        <family val="2"/>
        <scheme val="minor"/>
      </rPr>
      <t xml:space="preserve"> to avoid/minimize the downtime</t>
    </r>
  </si>
  <si>
    <t>RE05</t>
  </si>
  <si>
    <r>
      <t>Provides the</t>
    </r>
    <r>
      <rPr>
        <b/>
        <sz val="11"/>
        <color theme="1"/>
        <rFont val="Calibri"/>
        <family val="2"/>
        <scheme val="minor"/>
      </rPr>
      <t xml:space="preserve"> license utilization reports</t>
    </r>
    <r>
      <rPr>
        <sz val="11"/>
        <color theme="1"/>
        <rFont val="Calibri"/>
        <family val="2"/>
        <scheme val="minor"/>
      </rPr>
      <t xml:space="preserve"> with following features,
- User wise report
- License module wise Report
- Hourly, Daily, Monthly, Yearly usage Report
- License denied report etc.
- Peak Usage Report</t>
    </r>
  </si>
  <si>
    <t>RE06</t>
  </si>
  <si>
    <r>
      <t xml:space="preserve">Ability to manage license </t>
    </r>
    <r>
      <rPr>
        <b/>
        <sz val="11"/>
        <color theme="1"/>
        <rFont val="Calibri"/>
        <family val="2"/>
        <scheme val="minor"/>
      </rPr>
      <t xml:space="preserve">authorization </t>
    </r>
    <r>
      <rPr>
        <sz val="11"/>
        <color theme="1"/>
        <rFont val="Calibri"/>
        <family val="2"/>
        <scheme val="minor"/>
      </rPr>
      <t>&amp; access control</t>
    </r>
  </si>
  <si>
    <t>RE07</t>
  </si>
  <si>
    <r>
      <t xml:space="preserve"> Ease of use and flexibility </t>
    </r>
    <r>
      <rPr>
        <sz val="11"/>
        <color theme="1"/>
        <rFont val="Calibri"/>
        <family val="2"/>
        <scheme val="minor"/>
      </rPr>
      <t xml:space="preserve">to adopt the Licensing </t>
    </r>
    <r>
      <rPr>
        <b/>
        <sz val="11"/>
        <color theme="1"/>
        <rFont val="Calibri"/>
        <family val="2"/>
        <scheme val="minor"/>
      </rPr>
      <t xml:space="preserve">
</t>
    </r>
    <r>
      <rPr>
        <sz val="11"/>
        <color theme="1"/>
        <rFont val="Calibri"/>
        <family val="2"/>
        <scheme val="minor"/>
      </rPr>
      <t xml:space="preserve">-Ability to provide easy licensing technique
- Locking/unlocking/sharing of licenses, Should be no issue for multiple license for single feature/module
- Ability to release the license if software is not in use (idle) for certain time period </t>
    </r>
  </si>
  <si>
    <t>Implementation</t>
  </si>
  <si>
    <t>RE08</t>
  </si>
  <si>
    <r>
      <rPr>
        <b/>
        <sz val="11"/>
        <color theme="1"/>
        <rFont val="Calibri"/>
        <family val="2"/>
        <scheme val="minor"/>
      </rPr>
      <t xml:space="preserve">Database compatibility </t>
    </r>
    <r>
      <rPr>
        <sz val="11"/>
        <color theme="1"/>
        <rFont val="Calibri"/>
        <family val="2"/>
        <scheme val="minor"/>
      </rPr>
      <t xml:space="preserve">with all leading database applications for implementation i.e. Oracle, MS SQL, DB2 etc. </t>
    </r>
  </si>
  <si>
    <t>RE09</t>
  </si>
  <si>
    <r>
      <t xml:space="preserve">Supports the </t>
    </r>
    <r>
      <rPr>
        <b/>
        <sz val="11"/>
        <color theme="1"/>
        <rFont val="Calibri"/>
        <family val="2"/>
        <scheme val="minor"/>
      </rPr>
      <t>multisite implementation</t>
    </r>
    <r>
      <rPr>
        <sz val="11"/>
        <color theme="1"/>
        <rFont val="Calibri"/>
        <family val="2"/>
        <scheme val="minor"/>
      </rPr>
      <t xml:space="preserve"> by using Master-slave replication</t>
    </r>
  </si>
  <si>
    <t>RE10</t>
  </si>
  <si>
    <r>
      <t xml:space="preserve">Flexible and ease of use to implement a </t>
    </r>
    <r>
      <rPr>
        <b/>
        <sz val="11"/>
        <color theme="1"/>
        <rFont val="Calibri"/>
        <family val="2"/>
        <scheme val="minor"/>
      </rPr>
      <t>complex customized data model</t>
    </r>
  </si>
  <si>
    <t>RE11</t>
  </si>
  <si>
    <r>
      <t xml:space="preserve">Flexibility to use the applications based on </t>
    </r>
    <r>
      <rPr>
        <b/>
        <sz val="11"/>
        <color theme="1"/>
        <rFont val="Calibri"/>
        <family val="2"/>
        <scheme val="minor"/>
      </rPr>
      <t>heavy and light users</t>
    </r>
  </si>
  <si>
    <t>RE12</t>
  </si>
  <si>
    <r>
      <t xml:space="preserve">Possibility to </t>
    </r>
    <r>
      <rPr>
        <b/>
        <sz val="11"/>
        <color theme="1"/>
        <rFont val="Calibri"/>
        <family val="2"/>
        <scheme val="minor"/>
      </rPr>
      <t>replicate the data</t>
    </r>
    <r>
      <rPr>
        <sz val="11"/>
        <color theme="1"/>
        <rFont val="Calibri"/>
        <family val="2"/>
        <scheme val="minor"/>
      </rPr>
      <t xml:space="preserve"> between sites smoothly</t>
    </r>
  </si>
  <si>
    <t>RE13</t>
  </si>
  <si>
    <r>
      <t xml:space="preserve"> Complies with </t>
    </r>
    <r>
      <rPr>
        <b/>
        <sz val="11"/>
        <color theme="1"/>
        <rFont val="Calibri"/>
        <family val="2"/>
        <scheme val="minor"/>
      </rPr>
      <t>security and access control norms</t>
    </r>
    <r>
      <rPr>
        <sz val="11"/>
        <color theme="1"/>
        <rFont val="Calibri"/>
        <family val="2"/>
        <scheme val="minor"/>
      </rPr>
      <t xml:space="preserve"> to access the data</t>
    </r>
  </si>
  <si>
    <t>RE14</t>
  </si>
  <si>
    <r>
      <rPr>
        <sz val="11"/>
        <color theme="1"/>
        <rFont val="Calibri"/>
        <family val="2"/>
        <scheme val="minor"/>
      </rPr>
      <t xml:space="preserve">Offer </t>
    </r>
    <r>
      <rPr>
        <b/>
        <sz val="11"/>
        <color theme="1"/>
        <rFont val="Calibri"/>
        <family val="2"/>
        <scheme val="minor"/>
      </rPr>
      <t>Security layer</t>
    </r>
    <r>
      <rPr>
        <sz val="11"/>
        <color theme="1"/>
        <rFont val="Calibri"/>
        <family val="2"/>
        <scheme val="minor"/>
      </rPr>
      <t xml:space="preserve"> on Files access. Based on user locations, Project &amp; Roles</t>
    </r>
  </si>
  <si>
    <t>RE15</t>
  </si>
  <si>
    <r>
      <t xml:space="preserve"> Comply various </t>
    </r>
    <r>
      <rPr>
        <b/>
        <sz val="11"/>
        <color theme="1"/>
        <rFont val="Calibri"/>
        <family val="2"/>
        <scheme val="minor"/>
      </rPr>
      <t>Automotive standards templates</t>
    </r>
    <r>
      <rPr>
        <sz val="11"/>
        <color theme="1"/>
        <rFont val="Calibri"/>
        <family val="2"/>
        <scheme val="minor"/>
      </rPr>
      <t xml:space="preserve"> for users as part of OOTB configuration e.g. ASPIC, IATF 16949, AEC-Q100, AEC-Q200, etc.</t>
    </r>
  </si>
  <si>
    <t>RE16</t>
  </si>
  <si>
    <r>
      <t xml:space="preserve"> Ability to deploy the code using </t>
    </r>
    <r>
      <rPr>
        <b/>
        <sz val="11"/>
        <color theme="1"/>
        <rFont val="Calibri"/>
        <family val="2"/>
        <scheme val="minor"/>
      </rPr>
      <t xml:space="preserve">standard CI/CD process. Build packages - </t>
    </r>
    <r>
      <rPr>
        <sz val="11"/>
        <color theme="1"/>
        <rFont val="Calibri"/>
        <family val="2"/>
        <scheme val="minor"/>
      </rPr>
      <t>easily deployable in dev/test/prod server, Schedule build and deployment process. It also support containerization.</t>
    </r>
  </si>
  <si>
    <t>Implementation
Software Architecture</t>
  </si>
  <si>
    <t>RE17</t>
  </si>
  <si>
    <r>
      <rPr>
        <sz val="11"/>
        <color theme="1"/>
        <rFont val="Calibri"/>
        <family val="2"/>
        <scheme val="minor"/>
      </rPr>
      <t>Offers</t>
    </r>
    <r>
      <rPr>
        <b/>
        <sz val="11"/>
        <color theme="1"/>
        <rFont val="Calibri"/>
        <family val="2"/>
        <scheme val="minor"/>
      </rPr>
      <t xml:space="preserve"> FAILOVER configuration</t>
    </r>
    <r>
      <rPr>
        <sz val="11"/>
        <color theme="1"/>
        <rFont val="Calibri"/>
        <family val="2"/>
        <scheme val="minor"/>
      </rPr>
      <t xml:space="preserve"> for the Production database Core servers. This will ensure that system is highly available even in the event of server failure.</t>
    </r>
  </si>
  <si>
    <t>RE18</t>
  </si>
  <si>
    <r>
      <t xml:space="preserve">Provide </t>
    </r>
    <r>
      <rPr>
        <b/>
        <sz val="11"/>
        <color theme="1"/>
        <rFont val="Calibri"/>
        <family val="2"/>
        <scheme val="minor"/>
      </rPr>
      <t>scalability</t>
    </r>
    <r>
      <rPr>
        <sz val="11"/>
        <color theme="1"/>
        <rFont val="Calibri"/>
        <family val="2"/>
        <scheme val="minor"/>
      </rPr>
      <t xml:space="preserve"> to deploy users/sites incrementally</t>
    </r>
  </si>
  <si>
    <t>Customization
Application Configurability</t>
  </si>
  <si>
    <t>RE19</t>
  </si>
  <si>
    <r>
      <t xml:space="preserve">Requires </t>
    </r>
    <r>
      <rPr>
        <b/>
        <sz val="11"/>
        <color theme="1"/>
        <rFont val="Calibri"/>
        <family val="2"/>
        <scheme val="minor"/>
      </rPr>
      <t>minimal configurations</t>
    </r>
    <r>
      <rPr>
        <sz val="11"/>
        <color theme="1"/>
        <rFont val="Calibri"/>
        <family val="2"/>
        <scheme val="minor"/>
      </rPr>
      <t xml:space="preserve"> for Workflows, UI's, data model and administration activities. 
Provides high level of configurability as per BW process adoption</t>
    </r>
  </si>
  <si>
    <t>Customization</t>
  </si>
  <si>
    <t>RE20</t>
  </si>
  <si>
    <r>
      <rPr>
        <b/>
        <sz val="11"/>
        <color theme="1"/>
        <rFont val="Calibri"/>
        <family val="2"/>
        <scheme val="minor"/>
      </rPr>
      <t>Open API support</t>
    </r>
    <r>
      <rPr>
        <sz val="11"/>
        <color theme="1"/>
        <rFont val="Calibri"/>
        <family val="2"/>
        <scheme val="minor"/>
      </rPr>
      <t xml:space="preserve"> for quick customization
Standard integration support mechanism as per global standards</t>
    </r>
  </si>
  <si>
    <t>Cloud Deployment</t>
  </si>
  <si>
    <t>RE21</t>
  </si>
  <si>
    <r>
      <t xml:space="preserve">Deployment support on all </t>
    </r>
    <r>
      <rPr>
        <b/>
        <sz val="11"/>
        <color theme="1"/>
        <rFont val="Calibri"/>
        <family val="2"/>
        <scheme val="minor"/>
      </rPr>
      <t>leading cloud service providers</t>
    </r>
    <r>
      <rPr>
        <sz val="11"/>
        <color theme="1"/>
        <rFont val="Calibri"/>
        <family val="2"/>
        <scheme val="minor"/>
      </rPr>
      <t xml:space="preserve"> platform</t>
    </r>
  </si>
  <si>
    <t>RE22</t>
  </si>
  <si>
    <r>
      <t xml:space="preserve">Ability to integrate </t>
    </r>
    <r>
      <rPr>
        <b/>
        <sz val="11"/>
        <color theme="1"/>
        <rFont val="Calibri"/>
        <family val="2"/>
        <scheme val="minor"/>
      </rPr>
      <t>on cloud applications</t>
    </r>
    <r>
      <rPr>
        <sz val="11"/>
        <color theme="1"/>
        <rFont val="Calibri"/>
        <family val="2"/>
        <scheme val="minor"/>
      </rPr>
      <t xml:space="preserve"> with </t>
    </r>
    <r>
      <rPr>
        <b/>
        <sz val="11"/>
        <color theme="1"/>
        <rFont val="Calibri"/>
        <family val="2"/>
        <scheme val="minor"/>
      </rPr>
      <t>other on-premise applications</t>
    </r>
  </si>
  <si>
    <t>RE23</t>
  </si>
  <si>
    <r>
      <t>Possibility to migrate data between</t>
    </r>
    <r>
      <rPr>
        <b/>
        <sz val="11"/>
        <color theme="1"/>
        <rFont val="Calibri"/>
        <family val="2"/>
        <scheme val="minor"/>
      </rPr>
      <t xml:space="preserve"> cloud</t>
    </r>
    <r>
      <rPr>
        <sz val="11"/>
        <color theme="1"/>
        <rFont val="Calibri"/>
        <family val="2"/>
        <scheme val="minor"/>
      </rPr>
      <t xml:space="preserve"> and </t>
    </r>
    <r>
      <rPr>
        <b/>
        <sz val="11"/>
        <color theme="1"/>
        <rFont val="Calibri"/>
        <family val="2"/>
        <scheme val="minor"/>
      </rPr>
      <t>on premise</t>
    </r>
    <r>
      <rPr>
        <sz val="11"/>
        <color theme="1"/>
        <rFont val="Calibri"/>
        <family val="2"/>
        <scheme val="minor"/>
      </rPr>
      <t xml:space="preserve"> environments and vice versa</t>
    </r>
  </si>
  <si>
    <t>RE24</t>
  </si>
  <si>
    <r>
      <t xml:space="preserve">Ability to support </t>
    </r>
    <r>
      <rPr>
        <b/>
        <sz val="11"/>
        <color theme="1"/>
        <rFont val="Calibri"/>
        <family val="2"/>
        <scheme val="minor"/>
      </rPr>
      <t>public</t>
    </r>
    <r>
      <rPr>
        <sz val="11"/>
        <color theme="1"/>
        <rFont val="Calibri"/>
        <family val="2"/>
        <scheme val="minor"/>
      </rPr>
      <t xml:space="preserve"> and </t>
    </r>
    <r>
      <rPr>
        <b/>
        <sz val="11"/>
        <color theme="1"/>
        <rFont val="Calibri"/>
        <family val="2"/>
        <scheme val="minor"/>
      </rPr>
      <t>private</t>
    </r>
    <r>
      <rPr>
        <sz val="11"/>
        <color theme="1"/>
        <rFont val="Calibri"/>
        <family val="2"/>
        <scheme val="minor"/>
      </rPr>
      <t xml:space="preserve"> cloud deployment</t>
    </r>
  </si>
  <si>
    <t>RE25</t>
  </si>
  <si>
    <r>
      <t>Ability to provide</t>
    </r>
    <r>
      <rPr>
        <b/>
        <sz val="11"/>
        <color theme="1"/>
        <rFont val="Calibri"/>
        <family val="2"/>
        <scheme val="minor"/>
      </rPr>
      <t xml:space="preserve"> seamless integration and data migration</t>
    </r>
    <r>
      <rPr>
        <sz val="11"/>
        <color theme="1"/>
        <rFont val="Calibri"/>
        <family val="2"/>
        <scheme val="minor"/>
      </rPr>
      <t xml:space="preserve"> across different cloud platforms without constraints</t>
    </r>
  </si>
  <si>
    <t>Administration</t>
  </si>
  <si>
    <t>RE26</t>
  </si>
  <si>
    <r>
      <t xml:space="preserve">Ability to </t>
    </r>
    <r>
      <rPr>
        <b/>
        <sz val="11"/>
        <color theme="1"/>
        <rFont val="Calibri"/>
        <family val="2"/>
        <scheme val="minor"/>
      </rPr>
      <t>create organization, user groups, roles</t>
    </r>
    <r>
      <rPr>
        <sz val="11"/>
        <color theme="1"/>
        <rFont val="Calibri"/>
        <family val="2"/>
        <scheme val="minor"/>
      </rPr>
      <t xml:space="preserve"> and object based access &amp; privileges</t>
    </r>
  </si>
  <si>
    <t>RE27</t>
  </si>
  <si>
    <r>
      <rPr>
        <b/>
        <sz val="11"/>
        <color theme="1"/>
        <rFont val="Calibri"/>
        <family val="2"/>
        <scheme val="minor"/>
      </rPr>
      <t>Security &amp; Access control</t>
    </r>
    <r>
      <rPr>
        <sz val="11"/>
        <color theme="1"/>
        <rFont val="Calibri"/>
        <family val="2"/>
        <scheme val="minor"/>
      </rPr>
      <t xml:space="preserve"> based on the organization, Per user groups, roles and projects</t>
    </r>
  </si>
  <si>
    <t>RE28</t>
  </si>
  <si>
    <r>
      <rPr>
        <sz val="11"/>
        <color theme="1"/>
        <rFont val="Calibri"/>
        <family val="2"/>
        <scheme val="minor"/>
      </rPr>
      <t xml:space="preserve"> Role based &amp; data based</t>
    </r>
    <r>
      <rPr>
        <b/>
        <sz val="11"/>
        <color theme="1"/>
        <rFont val="Calibri"/>
        <family val="2"/>
        <scheme val="minor"/>
      </rPr>
      <t xml:space="preserve"> access control mechanism </t>
    </r>
    <r>
      <rPr>
        <sz val="11"/>
        <color theme="1"/>
        <rFont val="Calibri"/>
        <family val="2"/>
        <scheme val="minor"/>
      </rPr>
      <t>as per customer/supplier role on specific project/data.</t>
    </r>
  </si>
  <si>
    <t>RE29</t>
  </si>
  <si>
    <r>
      <rPr>
        <sz val="11"/>
        <color theme="1"/>
        <rFont val="Calibri"/>
        <family val="2"/>
        <scheme val="minor"/>
      </rPr>
      <t>Support</t>
    </r>
    <r>
      <rPr>
        <b/>
        <sz val="11"/>
        <color theme="1"/>
        <rFont val="Calibri"/>
        <family val="2"/>
        <scheme val="minor"/>
      </rPr>
      <t xml:space="preserve"> LDAP integration</t>
    </r>
  </si>
  <si>
    <t>RE30</t>
  </si>
  <si>
    <r>
      <rPr>
        <sz val="11"/>
        <color theme="1"/>
        <rFont val="Calibri"/>
        <family val="2"/>
        <scheme val="minor"/>
      </rPr>
      <t>Support</t>
    </r>
    <r>
      <rPr>
        <b/>
        <sz val="11"/>
        <color theme="1"/>
        <rFont val="Calibri"/>
        <family val="2"/>
        <scheme val="minor"/>
      </rPr>
      <t xml:space="preserve"> SSO (Single Sign-On)</t>
    </r>
  </si>
  <si>
    <t>RE31</t>
  </si>
  <si>
    <r>
      <t xml:space="preserve">Support for </t>
    </r>
    <r>
      <rPr>
        <b/>
        <sz val="10"/>
        <color theme="1"/>
        <rFont val="DM Sans"/>
      </rPr>
      <t>multiple languages</t>
    </r>
  </si>
  <si>
    <t>RE32</t>
  </si>
  <si>
    <r>
      <t xml:space="preserve">Ability to </t>
    </r>
    <r>
      <rPr>
        <b/>
        <sz val="10"/>
        <color theme="1"/>
        <rFont val="DM Sans"/>
      </rPr>
      <t>search for all the content</t>
    </r>
    <r>
      <rPr>
        <sz val="10"/>
        <color theme="1"/>
        <rFont val="DM Sans"/>
        <family val="2"/>
      </rPr>
      <t xml:space="preserve"> within the system and create content</t>
    </r>
    <r>
      <rPr>
        <sz val="10"/>
        <color rgb="FFFF0000"/>
        <rFont val="DM Sans"/>
      </rPr>
      <t xml:space="preserve"> </t>
    </r>
    <r>
      <rPr>
        <sz val="10"/>
        <rFont val="DM Sans"/>
      </rPr>
      <t>indexes</t>
    </r>
    <r>
      <rPr>
        <sz val="10"/>
        <color theme="1"/>
        <rFont val="DM Sans"/>
        <family val="2"/>
      </rPr>
      <t xml:space="preserve"> in Real time for quicker search results</t>
    </r>
  </si>
  <si>
    <t>RE33</t>
  </si>
  <si>
    <r>
      <t xml:space="preserve">Ability to generate embedded </t>
    </r>
    <r>
      <rPr>
        <b/>
        <sz val="10"/>
        <color theme="1"/>
        <rFont val="DM Sans"/>
      </rPr>
      <t>real time &amp; dynamic dashboards</t>
    </r>
    <r>
      <rPr>
        <sz val="10"/>
        <color theme="1"/>
        <rFont val="DM Sans"/>
        <family val="2"/>
      </rPr>
      <t xml:space="preserve"> as OOTB function</t>
    </r>
  </si>
  <si>
    <t>RE34</t>
  </si>
  <si>
    <t>Ability to generate configurable status reports based on roles</t>
  </si>
  <si>
    <t>Mobile Application support</t>
  </si>
  <si>
    <t>RE35</t>
  </si>
  <si>
    <t>Mobility support for the applications - e.g. Reports/Dashboard access, Reviews, approvals, and data visualization</t>
  </si>
  <si>
    <t>Integration</t>
  </si>
  <si>
    <t>RE36</t>
  </si>
  <si>
    <r>
      <t xml:space="preserve">Capability to support </t>
    </r>
    <r>
      <rPr>
        <b/>
        <sz val="10"/>
        <color theme="1"/>
        <rFont val="DM Sans"/>
      </rPr>
      <t>OSLC framework, REST,SOAP API's</t>
    </r>
    <r>
      <rPr>
        <sz val="10"/>
        <color theme="1"/>
        <rFont val="DM Sans"/>
        <family val="2"/>
      </rPr>
      <t xml:space="preserve"> to integrate other MBSE tools and offers Add-On connectors. (Please provide the list of connectors available for the key applications used in MBSE landscape. E.g. system modelling architecture, Project, Test, Change, issue, Requirement management tools)</t>
    </r>
  </si>
  <si>
    <t>RE37</t>
  </si>
  <si>
    <r>
      <t xml:space="preserve">Ability to support </t>
    </r>
    <r>
      <rPr>
        <b/>
        <sz val="10"/>
        <color theme="1"/>
        <rFont val="DM Sans"/>
      </rPr>
      <t>bi-directional integration with legacy applications</t>
    </r>
    <r>
      <rPr>
        <sz val="10"/>
        <color theme="1"/>
        <rFont val="DM Sans"/>
        <family val="2"/>
      </rPr>
      <t xml:space="preserve"> using open API</t>
    </r>
  </si>
  <si>
    <t>RE38</t>
  </si>
  <si>
    <r>
      <t xml:space="preserve">Provide add-on </t>
    </r>
    <r>
      <rPr>
        <b/>
        <sz val="10"/>
        <color theme="1"/>
        <rFont val="DM Sans"/>
      </rPr>
      <t>connectors</t>
    </r>
    <r>
      <rPr>
        <sz val="10"/>
        <color theme="1"/>
        <rFont val="DM Sans"/>
        <family val="2"/>
      </rPr>
      <t xml:space="preserve"> with </t>
    </r>
    <r>
      <rPr>
        <b/>
        <sz val="10"/>
        <color theme="1"/>
        <rFont val="DM Sans"/>
      </rPr>
      <t>MS Office applications</t>
    </r>
    <r>
      <rPr>
        <sz val="10"/>
        <color theme="1"/>
        <rFont val="DM Sans"/>
        <family val="2"/>
      </rPr>
      <t xml:space="preserve"> (SharePoint, Word, Excel, PowerPoint etc.)</t>
    </r>
  </si>
  <si>
    <t>RE39</t>
  </si>
  <si>
    <r>
      <t xml:space="preserve">Provide add-on connectors to integrate </t>
    </r>
    <r>
      <rPr>
        <b/>
        <sz val="10"/>
        <color theme="1"/>
        <rFont val="DM Sans"/>
      </rPr>
      <t>Test Automation frameworks</t>
    </r>
    <r>
      <rPr>
        <sz val="10"/>
        <color theme="1"/>
        <rFont val="DM Sans"/>
        <family val="2"/>
      </rPr>
      <t xml:space="preserve"> and various </t>
    </r>
    <r>
      <rPr>
        <b/>
        <sz val="10"/>
        <color theme="1"/>
        <rFont val="DM Sans"/>
      </rPr>
      <t>other Test Automation tool</t>
    </r>
    <r>
      <rPr>
        <sz val="10"/>
        <color theme="1"/>
        <rFont val="DM Sans"/>
        <family val="2"/>
      </rPr>
      <t>s. (SIL, MIL, HIL etc.) seamlessly.</t>
    </r>
  </si>
  <si>
    <t>Application Performance</t>
  </si>
  <si>
    <t>RE40</t>
  </si>
  <si>
    <r>
      <t xml:space="preserve">Capability &amp; scalability to handle the </t>
    </r>
    <r>
      <rPr>
        <b/>
        <sz val="10"/>
        <color theme="1"/>
        <rFont val="DM Sans"/>
      </rPr>
      <t>large number of user base</t>
    </r>
    <r>
      <rPr>
        <sz val="10"/>
        <color theme="1"/>
        <rFont val="DM Sans"/>
        <family val="2"/>
      </rPr>
      <t xml:space="preserve"> (10,000+) without impacting the application performance (Application speed, application crash etc.)</t>
    </r>
  </si>
  <si>
    <t>RE41</t>
  </si>
  <si>
    <r>
      <t xml:space="preserve">Ability to </t>
    </r>
    <r>
      <rPr>
        <b/>
        <sz val="10"/>
        <color theme="1"/>
        <rFont val="DM Sans"/>
      </rPr>
      <t>optimize the application performance</t>
    </r>
    <r>
      <rPr>
        <sz val="10"/>
        <color theme="1"/>
        <rFont val="DM Sans"/>
        <family val="2"/>
      </rPr>
      <t xml:space="preserve"> globally with the mechanisms like </t>
    </r>
    <r>
      <rPr>
        <sz val="10"/>
        <color theme="1"/>
        <rFont val="DM Sans"/>
      </rPr>
      <t>replicating the servers wi</t>
    </r>
    <r>
      <rPr>
        <sz val="10"/>
        <color theme="1"/>
        <rFont val="DM Sans"/>
        <family val="2"/>
      </rPr>
      <t xml:space="preserve">th flexible rules </t>
    </r>
  </si>
  <si>
    <t>RE42</t>
  </si>
  <si>
    <r>
      <t xml:space="preserve">Provides </t>
    </r>
    <r>
      <rPr>
        <b/>
        <sz val="10"/>
        <color theme="1"/>
        <rFont val="DM Sans"/>
      </rPr>
      <t>great user experience</t>
    </r>
    <r>
      <rPr>
        <sz val="10"/>
        <color theme="1"/>
        <rFont val="DM Sans"/>
        <family val="2"/>
      </rPr>
      <t xml:space="preserve"> through UI (Easy to use, Quick to learn, Nice looking UI, optimal access speed from all locations, etc.)</t>
    </r>
  </si>
  <si>
    <t>RE43</t>
  </si>
  <si>
    <r>
      <t xml:space="preserve">Not able to consume significant amount of end user </t>
    </r>
    <r>
      <rPr>
        <b/>
        <sz val="10"/>
        <color theme="1"/>
        <rFont val="DM Sans"/>
      </rPr>
      <t>computer resources (Memory, Processor)</t>
    </r>
    <r>
      <rPr>
        <sz val="10"/>
        <color theme="1"/>
        <rFont val="DM Sans"/>
        <family val="2"/>
      </rPr>
      <t xml:space="preserve"> and it is free from memory leaks.</t>
    </r>
  </si>
  <si>
    <t>Data Migration</t>
  </si>
  <si>
    <t>RE44</t>
  </si>
  <si>
    <r>
      <t xml:space="preserve">Provides the </t>
    </r>
    <r>
      <rPr>
        <b/>
        <sz val="10"/>
        <color theme="1"/>
        <rFont val="DM Sans"/>
      </rPr>
      <t>flexible migration mechanism</t>
    </r>
    <r>
      <rPr>
        <sz val="10"/>
        <color theme="1"/>
        <rFont val="DM Sans"/>
        <family val="2"/>
      </rPr>
      <t xml:space="preserve"> to handle the various data migration scenarios i.e. Data Migration from Legacy applications, Migration from cloud platform, and etc.</t>
    </r>
  </si>
  <si>
    <t>Support</t>
  </si>
  <si>
    <t>RE45</t>
  </si>
  <si>
    <r>
      <t xml:space="preserve">Provide </t>
    </r>
    <r>
      <rPr>
        <b/>
        <sz val="10"/>
        <color theme="1"/>
        <rFont val="DM Sans"/>
      </rPr>
      <t>simple  and user friendly</t>
    </r>
    <r>
      <rPr>
        <sz val="10"/>
        <color theme="1"/>
        <rFont val="DM Sans"/>
        <family val="2"/>
      </rPr>
      <t xml:space="preserve"> mechanisms to release the security patches, hot fixes, and updates as part of application AMC/ALC contract</t>
    </r>
  </si>
  <si>
    <t>RE46</t>
  </si>
  <si>
    <r>
      <t xml:space="preserve">Easy </t>
    </r>
    <r>
      <rPr>
        <b/>
        <sz val="10"/>
        <color theme="1"/>
        <rFont val="DM Sans"/>
      </rPr>
      <t>accessibility to download</t>
    </r>
    <r>
      <rPr>
        <sz val="10"/>
        <color theme="1"/>
        <rFont val="DM Sans"/>
        <family val="2"/>
      </rPr>
      <t xml:space="preserve"> new updates and releases</t>
    </r>
  </si>
  <si>
    <t>RE47</t>
  </si>
  <si>
    <r>
      <rPr>
        <b/>
        <sz val="10"/>
        <color theme="1"/>
        <rFont val="DM Sans"/>
      </rPr>
      <t>User friendly help documentation</t>
    </r>
    <r>
      <rPr>
        <sz val="10"/>
        <color theme="1"/>
        <rFont val="DM Sans"/>
        <family val="2"/>
      </rPr>
      <t xml:space="preserve"> and quick self-help tips</t>
    </r>
  </si>
  <si>
    <t>RE48</t>
  </si>
  <si>
    <r>
      <rPr>
        <b/>
        <sz val="10"/>
        <color theme="1"/>
        <rFont val="DM Sans"/>
      </rPr>
      <t>L1, L2 &amp; L3 Helpdesk support framework</t>
    </r>
    <r>
      <rPr>
        <sz val="10"/>
        <color theme="1"/>
        <rFont val="DM Sans"/>
        <family val="2"/>
      </rPr>
      <t xml:space="preserve"> to raise the bugs, support issues, mechanism to provide the quick solutions, and bug fixes to users</t>
    </r>
  </si>
  <si>
    <t>RE49</t>
  </si>
  <si>
    <r>
      <t xml:space="preserve">Ability to support </t>
    </r>
    <r>
      <rPr>
        <b/>
        <sz val="10"/>
        <color theme="1"/>
        <rFont val="DM Sans"/>
      </rPr>
      <t xml:space="preserve">older versions </t>
    </r>
    <r>
      <rPr>
        <sz val="10"/>
        <color theme="1"/>
        <rFont val="DM Sans"/>
        <family val="2"/>
      </rPr>
      <t>for decent amount of time (6-7 years) without additional charges</t>
    </r>
  </si>
  <si>
    <t>RE50</t>
  </si>
  <si>
    <r>
      <t xml:space="preserve">Provides </t>
    </r>
    <r>
      <rPr>
        <b/>
        <sz val="10"/>
        <color theme="1"/>
        <rFont val="DM Sans"/>
      </rPr>
      <t>24x7 support</t>
    </r>
    <r>
      <rPr>
        <sz val="10"/>
        <color theme="1"/>
        <rFont val="DM Sans"/>
        <family val="2"/>
      </rPr>
      <t xml:space="preserve"> for Production environment in case of application down time scenarios as per Industry standard SLA for leading products.</t>
    </r>
  </si>
  <si>
    <t>Reporting Capabilities</t>
  </si>
  <si>
    <t>RE51</t>
  </si>
  <si>
    <r>
      <t>A</t>
    </r>
    <r>
      <rPr>
        <b/>
        <sz val="10"/>
        <color theme="1"/>
        <rFont val="DM Sans"/>
      </rPr>
      <t>bility to generate reports, dashboards</t>
    </r>
    <r>
      <rPr>
        <sz val="10"/>
        <color theme="1"/>
        <rFont val="DM Sans"/>
        <family val="2"/>
      </rPr>
      <t>: 
- capability to maintain the Report templates to reuse
- capability to generate the custom report templates
- Automatic Report generation based on desired frequency (Daily, Weekly, Monthly, Yearly etc.)
- Generate and store the reports on cloud/network storage location of choice. Accessible to general users in Read only format
- Software report has the capability to show the development of the selected key metrics in a graphical chart and Timeline format</t>
    </r>
  </si>
  <si>
    <t>Total Rating</t>
  </si>
  <si>
    <t>Requirement templates &amp; standardization</t>
  </si>
  <si>
    <r>
      <rPr>
        <b/>
        <sz val="11"/>
        <color theme="1"/>
        <rFont val="Calibri"/>
        <family val="2"/>
        <scheme val="minor"/>
      </rPr>
      <t xml:space="preserve">Create </t>
    </r>
    <r>
      <rPr>
        <sz val="11"/>
        <color theme="1"/>
        <rFont val="Calibri"/>
        <family val="2"/>
        <scheme val="minor"/>
      </rPr>
      <t>OOTB</t>
    </r>
    <r>
      <rPr>
        <b/>
        <sz val="11"/>
        <color theme="1"/>
        <rFont val="Calibri"/>
        <family val="2"/>
        <scheme val="minor"/>
      </rPr>
      <t xml:space="preserve"> requirement template</t>
    </r>
    <r>
      <rPr>
        <sz val="11"/>
        <color theme="1"/>
        <rFont val="Calibri"/>
        <family val="2"/>
        <scheme val="minor"/>
      </rPr>
      <t xml:space="preserve"> as well as custom requirement template</t>
    </r>
  </si>
  <si>
    <t>Polarion</t>
  </si>
  <si>
    <t>Polarion provides a rich set of predefined(OOTB) requirement templates that follows industry standard such as Agile,ISO26262,ASPICE,ISO21434 etc.These templates support requirement writing and traceability with minimal setup.
Creating custom template requires a good understanding of Polarion's architecture, normal users may find it difficult</t>
  </si>
  <si>
    <r>
      <rPr>
        <b/>
        <sz val="11"/>
        <color theme="1"/>
        <rFont val="Calibri"/>
        <family val="2"/>
        <scheme val="minor"/>
      </rPr>
      <t>Classify various requirements</t>
    </r>
    <r>
      <rPr>
        <sz val="11"/>
        <color theme="1"/>
        <rFont val="Calibri"/>
        <family val="2"/>
        <scheme val="minor"/>
      </rPr>
      <t>. For example system, sub-system, component, functional, non-functional, and etc.</t>
    </r>
  </si>
  <si>
    <t>Polarion has OOTB work item types and also allows the creation of custom Work item types to represent different classifications( Eg: System Requirement, Software Requirement,Component Requirement,Functional,Non-Functional etc).These can be defined per project or globally.</t>
  </si>
  <si>
    <t>Manage standard requirement libraries for common product requirements i.e. FuSa, UDS,CAN etc.
Requirements from library should be reusable.</t>
  </si>
  <si>
    <t>Polarion doesn't have a dedicated "Library concept" but offers reuse through LiveDocs.</t>
  </si>
  <si>
    <r>
      <t>Manage</t>
    </r>
    <r>
      <rPr>
        <b/>
        <sz val="11"/>
        <color theme="1"/>
        <rFont val="Calibri"/>
        <family val="2"/>
        <scheme val="minor"/>
      </rPr>
      <t xml:space="preserve"> </t>
    </r>
    <r>
      <rPr>
        <sz val="11"/>
        <color theme="1"/>
        <rFont val="Calibri"/>
        <family val="2"/>
        <scheme val="minor"/>
      </rPr>
      <t>various</t>
    </r>
    <r>
      <rPr>
        <b/>
        <sz val="11"/>
        <color theme="1"/>
        <rFont val="Calibri"/>
        <family val="2"/>
        <scheme val="minor"/>
      </rPr>
      <t xml:space="preserve"> lifecycle statuses</t>
    </r>
    <r>
      <rPr>
        <sz val="11"/>
        <color theme="1"/>
        <rFont val="Calibri"/>
        <family val="2"/>
        <scheme val="minor"/>
      </rPr>
      <t xml:space="preserve"> of the requirement templates i.e. Active, inactive, approved, and etc.</t>
    </r>
  </si>
  <si>
    <t>Polarion provides flexible workflow configuration where each requirement can pass through custom lifecycles states such as Draft,In Review,Approved,Obsolete etc.</t>
  </si>
  <si>
    <t>Requirement Import/Export</t>
  </si>
  <si>
    <r>
      <t>Create the</t>
    </r>
    <r>
      <rPr>
        <b/>
        <sz val="11"/>
        <color theme="1"/>
        <rFont val="Calibri"/>
        <family val="2"/>
        <scheme val="minor"/>
      </rPr>
      <t xml:space="preserve"> requirements (Authoring) by importing</t>
    </r>
    <r>
      <rPr>
        <sz val="11"/>
        <color theme="1"/>
        <rFont val="Calibri"/>
        <family val="2"/>
        <scheme val="minor"/>
      </rPr>
      <t xml:space="preserve"> from Microsoft Word/Excel/PDF documents with minimal intervention or manual rework.</t>
    </r>
  </si>
  <si>
    <t>Polarion provide a built-in Word import featurethat allows structured requirement import.
Excel import is possible using CSV or structured excel templates.
During Word/Excel import users can define field mapping rules to associate document content with Polarion work items,reducing manual effort.
There is no native direct PDF import .</t>
  </si>
  <si>
    <r>
      <rPr>
        <b/>
        <sz val="11"/>
        <color theme="1"/>
        <rFont val="Calibri"/>
        <family val="2"/>
        <scheme val="minor"/>
      </rPr>
      <t xml:space="preserve">Export </t>
    </r>
    <r>
      <rPr>
        <sz val="11"/>
        <color theme="1"/>
        <rFont val="Calibri"/>
        <family val="2"/>
        <scheme val="minor"/>
      </rPr>
      <t>the requirement structure in word, excel, and pdf</t>
    </r>
  </si>
  <si>
    <t xml:space="preserve">Polarion provides robust export to Microsoft Word via LiveDocs.Users can export entire requirement documents into well formatted word files.
LiveDoc can be exported to PDF format.Users can include headers,footers and formatting.
Work Items(Requirements) can be exported to excel from table view,filters or queries
</t>
  </si>
  <si>
    <r>
      <rPr>
        <b/>
        <sz val="11"/>
        <color theme="1"/>
        <rFont val="Calibri"/>
        <family val="2"/>
        <scheme val="minor"/>
      </rPr>
      <t xml:space="preserve">Import and export </t>
    </r>
    <r>
      <rPr>
        <sz val="11"/>
        <color theme="1"/>
        <rFont val="Calibri"/>
        <family val="2"/>
        <scheme val="minor"/>
      </rPr>
      <t>the requirements in "ReqIF" format.</t>
    </r>
  </si>
  <si>
    <t>Polarion offers native support for both importing &amp; exporting requirements using the ReqIF standard,which is crucial for collaboration with OEMs,suppliers etc.
During ReqIF import/export,Polarion allows users to map ReqIF attribute to Polarion Work item fields,enabling structured data transfer and maintaining metadata like status,type or priority.</t>
  </si>
  <si>
    <t>Requirement Authoring</t>
  </si>
  <si>
    <r>
      <rPr>
        <b/>
        <sz val="11"/>
        <color theme="1"/>
        <rFont val="Calibri"/>
        <family val="2"/>
        <scheme val="minor"/>
      </rPr>
      <t xml:space="preserve">Create/Edit/update/Promote </t>
    </r>
    <r>
      <rPr>
        <sz val="11"/>
        <color theme="1"/>
        <rFont val="Calibri"/>
        <family val="2"/>
        <scheme val="minor"/>
      </rPr>
      <t>the requirement</t>
    </r>
  </si>
  <si>
    <r>
      <rPr>
        <b/>
        <sz val="11"/>
        <color theme="1"/>
        <rFont val="Calibri"/>
        <family val="2"/>
        <scheme val="minor"/>
      </rPr>
      <t>Provide intelligence/recommendations</t>
    </r>
    <r>
      <rPr>
        <sz val="11"/>
        <color theme="1"/>
        <rFont val="Calibri"/>
        <family val="2"/>
        <scheme val="minor"/>
      </rPr>
      <t xml:space="preserve"> to ensure the quality of Requirements</t>
    </r>
  </si>
  <si>
    <t>Requirement linking</t>
  </si>
  <si>
    <t>Link/De-link the decomposed requirement (multi-level) hierarchies and maintain traceability.</t>
  </si>
  <si>
    <r>
      <t>Manage the</t>
    </r>
    <r>
      <rPr>
        <b/>
        <sz val="11"/>
        <color theme="1"/>
        <rFont val="Calibri"/>
        <family val="2"/>
        <scheme val="minor"/>
      </rPr>
      <t xml:space="preserve"> initial phase</t>
    </r>
    <r>
      <rPr>
        <sz val="11"/>
        <color theme="1"/>
        <rFont val="Calibri"/>
        <family val="2"/>
        <scheme val="minor"/>
      </rPr>
      <t xml:space="preserve"> and</t>
    </r>
    <r>
      <rPr>
        <b/>
        <sz val="11"/>
        <color theme="1"/>
        <rFont val="Calibri"/>
        <family val="2"/>
        <scheme val="minor"/>
      </rPr>
      <t xml:space="preserve"> RFQ phase</t>
    </r>
    <r>
      <rPr>
        <sz val="11"/>
        <color theme="1"/>
        <rFont val="Calibri"/>
        <family val="2"/>
        <scheme val="minor"/>
      </rPr>
      <t xml:space="preserve"> requirements separately.
</t>
    </r>
    <r>
      <rPr>
        <b/>
        <sz val="11"/>
        <color theme="1"/>
        <rFont val="Calibri"/>
        <family val="2"/>
        <scheme val="minor"/>
      </rPr>
      <t>Convert RFQ requirements</t>
    </r>
    <r>
      <rPr>
        <sz val="11"/>
        <color theme="1"/>
        <rFont val="Calibri"/>
        <family val="2"/>
        <scheme val="minor"/>
      </rPr>
      <t xml:space="preserve"> into project requirements along with traceability after projects being awarded.</t>
    </r>
  </si>
  <si>
    <t>Requirement Assignment</t>
  </si>
  <si>
    <r>
      <rPr>
        <b/>
        <sz val="11"/>
        <color theme="1"/>
        <rFont val="Calibri"/>
        <family val="2"/>
        <scheme val="minor"/>
      </rPr>
      <t xml:space="preserve">Assign and Cascade </t>
    </r>
    <r>
      <rPr>
        <sz val="11"/>
        <color theme="1"/>
        <rFont val="Calibri"/>
        <family val="2"/>
        <scheme val="minor"/>
      </rPr>
      <t>requirement</t>
    </r>
    <r>
      <rPr>
        <b/>
        <sz val="11"/>
        <color theme="1"/>
        <rFont val="Calibri"/>
        <family val="2"/>
        <scheme val="minor"/>
      </rPr>
      <t xml:space="preserve"> ownership </t>
    </r>
    <r>
      <rPr>
        <sz val="11"/>
        <color theme="1"/>
        <rFont val="Calibri"/>
        <family val="2"/>
        <scheme val="minor"/>
      </rPr>
      <t>with other project team members</t>
    </r>
  </si>
  <si>
    <t>Requirement Review</t>
  </si>
  <si>
    <r>
      <t xml:space="preserve">Manage </t>
    </r>
    <r>
      <rPr>
        <b/>
        <sz val="11"/>
        <color theme="1"/>
        <rFont val="Calibri"/>
        <family val="2"/>
        <scheme val="minor"/>
      </rPr>
      <t>requirement approvals &amp; deviations</t>
    </r>
    <r>
      <rPr>
        <sz val="11"/>
        <color theme="1"/>
        <rFont val="Calibri"/>
        <family val="2"/>
        <scheme val="minor"/>
      </rPr>
      <t xml:space="preserve"> along with history</t>
    </r>
  </si>
  <si>
    <r>
      <rPr>
        <b/>
        <sz val="11"/>
        <color theme="1"/>
        <rFont val="Calibri"/>
        <family val="2"/>
        <scheme val="minor"/>
      </rPr>
      <t>Change the assignee</t>
    </r>
    <r>
      <rPr>
        <sz val="11"/>
        <color theme="1"/>
        <rFont val="Calibri"/>
        <family val="2"/>
        <scheme val="minor"/>
      </rPr>
      <t xml:space="preserve"> (Approver/Reviewer) in case of user unavailability within existing workflows</t>
    </r>
  </si>
  <si>
    <r>
      <t xml:space="preserve">Identify </t>
    </r>
    <r>
      <rPr>
        <b/>
        <sz val="11"/>
        <color theme="1"/>
        <rFont val="Calibri"/>
        <family val="2"/>
        <scheme val="minor"/>
      </rPr>
      <t>suspect links of requirements</t>
    </r>
    <r>
      <rPr>
        <sz val="11"/>
        <color theme="1"/>
        <rFont val="Calibri"/>
        <family val="2"/>
        <scheme val="minor"/>
      </rPr>
      <t xml:space="preserve"> to understand the impact of  change (All elements - System design, Requirements, Test cases, etc.)</t>
    </r>
  </si>
  <si>
    <r>
      <rPr>
        <b/>
        <sz val="11"/>
        <color theme="1"/>
        <rFont val="Calibri"/>
        <family val="2"/>
        <scheme val="minor"/>
      </rPr>
      <t>Perform</t>
    </r>
    <r>
      <rPr>
        <sz val="11"/>
        <color theme="1"/>
        <rFont val="Calibri"/>
        <family val="2"/>
        <scheme val="minor"/>
      </rPr>
      <t xml:space="preserve"> requirement </t>
    </r>
    <r>
      <rPr>
        <b/>
        <sz val="11"/>
        <color theme="1"/>
        <rFont val="Calibri"/>
        <family val="2"/>
        <scheme val="minor"/>
      </rPr>
      <t>Impact Analysis</t>
    </r>
    <r>
      <rPr>
        <sz val="11"/>
        <color theme="1"/>
        <rFont val="Calibri"/>
        <family val="2"/>
        <scheme val="minor"/>
      </rPr>
      <t xml:space="preserve"> in graphical format (Possibility to expand different levels)</t>
    </r>
  </si>
  <si>
    <t>Requirement Baseline</t>
  </si>
  <si>
    <t xml:space="preserve">Create requirement baselines and have option to restore the required baseline. </t>
  </si>
  <si>
    <r>
      <t>Compare</t>
    </r>
    <r>
      <rPr>
        <b/>
        <sz val="11"/>
        <color theme="1"/>
        <rFont val="Calibri"/>
        <family val="2"/>
        <scheme val="minor"/>
      </rPr>
      <t xml:space="preserve"> </t>
    </r>
    <r>
      <rPr>
        <sz val="11"/>
        <color theme="1"/>
        <rFont val="Calibri"/>
        <family val="2"/>
        <scheme val="minor"/>
      </rPr>
      <t>the</t>
    </r>
    <r>
      <rPr>
        <b/>
        <sz val="11"/>
        <color theme="1"/>
        <rFont val="Calibri"/>
        <family val="2"/>
        <scheme val="minor"/>
      </rPr>
      <t xml:space="preserve"> requirement baselines</t>
    </r>
    <r>
      <rPr>
        <sz val="11"/>
        <color theme="1"/>
        <rFont val="Calibri"/>
        <family val="2"/>
        <scheme val="minor"/>
      </rPr>
      <t xml:space="preserve"> and versions</t>
    </r>
  </si>
  <si>
    <t>Requirement Variants</t>
  </si>
  <si>
    <r>
      <t>Manage the requirements as per</t>
    </r>
    <r>
      <rPr>
        <b/>
        <sz val="11"/>
        <color rgb="FF000000"/>
        <rFont val="Calibri"/>
        <family val="2"/>
      </rPr>
      <t xml:space="preserve"> product variants </t>
    </r>
    <r>
      <rPr>
        <sz val="11"/>
        <color rgb="FF000000"/>
        <rFont val="Calibri"/>
        <family val="2"/>
      </rPr>
      <t>and provide comparison reports.</t>
    </r>
  </si>
  <si>
    <t>Requirement Traceability</t>
  </si>
  <si>
    <r>
      <rPr>
        <sz val="11"/>
        <color rgb="FF000000"/>
        <rFont val="Calibri"/>
        <family val="2"/>
      </rPr>
      <t xml:space="preserve">Maintain </t>
    </r>
    <r>
      <rPr>
        <b/>
        <sz val="11"/>
        <color rgb="FF000000"/>
        <rFont val="Calibri"/>
        <family val="2"/>
      </rPr>
      <t>requirement traceability</t>
    </r>
    <r>
      <rPr>
        <sz val="11"/>
        <color rgb="FF000000"/>
        <rFont val="Calibri"/>
        <family val="2"/>
      </rPr>
      <t xml:space="preserve"> with,
- Different levels of requirements 
- Specifications, Design, Test Plan/test case, and test results
- Change, Issue, defect </t>
    </r>
  </si>
  <si>
    <r>
      <t xml:space="preserve">Maintain requirement traceability with,
</t>
    </r>
    <r>
      <rPr>
        <b/>
        <sz val="11"/>
        <color theme="1"/>
        <rFont val="Calibri"/>
        <family val="2"/>
        <scheme val="minor"/>
      </rPr>
      <t>- System models, architecture</t>
    </r>
  </si>
  <si>
    <r>
      <t xml:space="preserve">Maintain requirement traceability with,
</t>
    </r>
    <r>
      <rPr>
        <b/>
        <sz val="11"/>
        <color theme="1"/>
        <rFont val="Calibri"/>
        <family val="2"/>
        <scheme val="minor"/>
      </rPr>
      <t>- Product and Projects
- CAD or EBOM Parts</t>
    </r>
  </si>
  <si>
    <r>
      <t xml:space="preserve">Maintain traceability of requirements with,
</t>
    </r>
    <r>
      <rPr>
        <b/>
        <sz val="11"/>
        <color theme="1"/>
        <rFont val="Calibri"/>
        <family val="2"/>
        <scheme val="minor"/>
      </rPr>
      <t>- Critical characteristics, FMEA, and Risks</t>
    </r>
  </si>
  <si>
    <r>
      <t xml:space="preserve">Maintain the traceability between requirements and </t>
    </r>
    <r>
      <rPr>
        <b/>
        <sz val="11"/>
        <color theme="1"/>
        <rFont val="Calibri"/>
        <family val="2"/>
        <scheme val="minor"/>
      </rPr>
      <t>project tasks (Work Packages)</t>
    </r>
  </si>
  <si>
    <t>Requirement change &amp; release process</t>
  </si>
  <si>
    <r>
      <t xml:space="preserve">Manage formal Requirement </t>
    </r>
    <r>
      <rPr>
        <b/>
        <sz val="11"/>
        <color theme="1"/>
        <rFont val="Calibri"/>
        <family val="2"/>
        <scheme val="minor"/>
      </rPr>
      <t>change management process</t>
    </r>
    <r>
      <rPr>
        <sz val="11"/>
        <color theme="1"/>
        <rFont val="Calibri"/>
        <family val="2"/>
        <scheme val="minor"/>
      </rPr>
      <t xml:space="preserve"> with impact analysis, review, approval, and release process</t>
    </r>
  </si>
  <si>
    <t>Reporting mechanism</t>
  </si>
  <si>
    <r>
      <t xml:space="preserve">Generate the </t>
    </r>
    <r>
      <rPr>
        <b/>
        <sz val="11"/>
        <color theme="1"/>
        <rFont val="Calibri"/>
        <family val="2"/>
        <scheme val="minor"/>
      </rPr>
      <t>user friendly reports/dashboards</t>
    </r>
    <r>
      <rPr>
        <sz val="11"/>
        <color theme="1"/>
        <rFont val="Calibri"/>
        <family val="2"/>
        <scheme val="minor"/>
      </rPr>
      <t xml:space="preserve"> for Requirement status</t>
    </r>
  </si>
  <si>
    <t>Collaboration</t>
  </si>
  <si>
    <r>
      <rPr>
        <b/>
        <sz val="11"/>
        <color theme="1"/>
        <rFont val="Calibri"/>
        <family val="2"/>
        <scheme val="minor"/>
      </rPr>
      <t>Work collaboratively on single requirement</t>
    </r>
    <r>
      <rPr>
        <sz val="11"/>
        <color theme="1"/>
        <rFont val="Calibri"/>
        <family val="2"/>
        <scheme val="minor"/>
      </rPr>
      <t xml:space="preserve"> module (Co-Authoring)</t>
    </r>
  </si>
  <si>
    <t>Standards</t>
  </si>
  <si>
    <r>
      <rPr>
        <b/>
        <sz val="11"/>
        <color rgb="FF000000"/>
        <rFont val="Calibri"/>
        <family val="2"/>
      </rPr>
      <t xml:space="preserve">Get support </t>
    </r>
    <r>
      <rPr>
        <sz val="11"/>
        <color rgb="FF000000"/>
        <rFont val="Calibri"/>
        <family val="2"/>
      </rPr>
      <t>for the</t>
    </r>
    <r>
      <rPr>
        <b/>
        <sz val="11"/>
        <color rgb="FF000000"/>
        <rFont val="Calibri"/>
        <family val="2"/>
      </rPr>
      <t xml:space="preserve"> ASPICE/ISO26262/ISO21434 compliance</t>
    </r>
  </si>
  <si>
    <t>Documentation</t>
  </si>
  <si>
    <r>
      <rPr>
        <b/>
        <sz val="11"/>
        <color theme="1"/>
        <rFont val="Calibri"/>
        <family val="2"/>
        <scheme val="minor"/>
      </rPr>
      <t>Store and manage the reference documents</t>
    </r>
    <r>
      <rPr>
        <sz val="11"/>
        <color theme="1"/>
        <rFont val="Calibri"/>
        <family val="2"/>
        <scheme val="minor"/>
      </rPr>
      <t xml:space="preserve"> e.g. customer Requirements, Eng. documents, and Product specifications</t>
    </r>
  </si>
  <si>
    <t>Integration with other tools</t>
  </si>
  <si>
    <t>Supports extensions and connections to external tools (e.g. PLM, Simulation etc.)</t>
  </si>
  <si>
    <t>Document export</t>
  </si>
  <si>
    <t>Vector graphics shall be supported for exported graphics to get searchable PDF documents</t>
  </si>
  <si>
    <t>Supports machine-readable requirements (for test or code generation) – e.g. “parametric requirements” in table format with parameter values</t>
  </si>
  <si>
    <t>Tool performance and user interface</t>
  </si>
  <si>
    <t>Supports auto-save (or crash recovery). It should also prohibit closing accidentally the window without prompting for saving.</t>
  </si>
  <si>
    <t>Test templates &amp; standardization</t>
  </si>
  <si>
    <t>Create OOTB (Out of the Box) templates as well as custom template for Test Artifacts like Test Case, Test Plan, Test Execution, Test Suites etc.</t>
  </si>
  <si>
    <t>Classify Test categories to differentiate between Automated and Manual Test cases based on Test Setup</t>
  </si>
  <si>
    <t>To achieve reusability of Generic/Parameterized Test cases across multiple Variants/Projects, tool shall provide an option/framework to manage generic test cases and libraries.</t>
  </si>
  <si>
    <t>Ability to manage generic test scripts library with unique test scripts ID</t>
  </si>
  <si>
    <t xml:space="preserve"> Test Artifacts Import/Export</t>
  </si>
  <si>
    <t>Create the Test artifacts by importing it from Microsoft Excel, Word/PDF/XML/HTML document.</t>
  </si>
  <si>
    <t>Export the Test Artifacts like Test cases, Test Execution, Test Plan etc. in word, excel, XML, HTML and PDF format.</t>
  </si>
  <si>
    <t>Test Artifacts Authoring</t>
  </si>
  <si>
    <t>Controlled access to Create/update/Transit the Test Artifacts.</t>
  </si>
  <si>
    <t>Test Categorization and Reusability</t>
  </si>
  <si>
    <t>Support for classifying test cases into Manual/Automated based on test setup (MIL/SIL/HIL).</t>
  </si>
  <si>
    <t>Test Artifacts Planning</t>
  </si>
  <si>
    <t>Ability to create a plan which covers information about the Objectives, Risks covered, Test Schedules, Test Environments, Estimation, Entry Criteria (Defines the prerequisite items that must be achieved before testing can begin), Exit Criteria (Defines the conditions that need to be met before the testing can be concluded) and also any additional related documents.</t>
  </si>
  <si>
    <t>Ability to integrate with Project Management tool and able to link the data with test execution tasks (dates, gates, resources, results etc.)</t>
  </si>
  <si>
    <t>Test Artifacts Notification</t>
  </si>
  <si>
    <t>Automatic Email Notification, if the Test Artifacts are Approved/ Rejected or undergo a transition.</t>
  </si>
  <si>
    <t>Test Artifacts linking</t>
  </si>
  <si>
    <t>Link/De-link option within Test Artifacts like Test Case, Test Plan, Test Suites, Test scripts etc.</t>
  </si>
  <si>
    <t>Test Artifacts Review</t>
  </si>
  <si>
    <t>Ability to create a formal review/approval process to validate the test artifacts. 
Ability to add external stakeholders (Customer) in approval/review workflow</t>
  </si>
  <si>
    <t xml:space="preserve">Change the assignee (Approver/Reviewer) in case of user unavailability within existing workflow. </t>
  </si>
  <si>
    <t>Capability to manage "Test case review record/Checklist" within Test Management tool and  traceability with relevant artifacts.</t>
  </si>
  <si>
    <t>Apply rules to workflow states to restrict transitions.
For instance, no modifications to testcase should be allowed in review state.</t>
  </si>
  <si>
    <t>Change Impact</t>
  </si>
  <si>
    <t>Change impact analysis of test cases based on changes in requirement specification. 
Suspect or notification should get generate on testcase for each requirement changes.</t>
  </si>
  <si>
    <t>Test Artifacts Traceability</t>
  </si>
  <si>
    <t>Tool shall have Bi-Directional  traceability between test case and below artifact types(MIL, SIL, HIL)
1-  Requirement.
2-  Development items(Task/ Story)
3-  Source code
4-  Defect
5-  Change Request
6-  Release
7- System Model</t>
  </si>
  <si>
    <t>Traceability and Impact Analysis</t>
  </si>
  <si>
    <t>Change impact analysis to notify or flag test cases affected by changes in related artifacts (e.g., requirements).</t>
  </si>
  <si>
    <t>Linking and de-linking capabilities between test artifacts (e.g., test plan ↔ test suite ↔ test case).</t>
  </si>
  <si>
    <t>Defect Management</t>
  </si>
  <si>
    <t xml:space="preserve">
Tool should create Defect automatically for each failed Test case  and also capture SW version for which TC failed, Logs, screenshots etc  into Defect Workitems                    
Real-time Status of Defect- Requirements impacted by defects should be visible.
</t>
  </si>
  <si>
    <t>Maintain Test Case traceability with Defects 
Tool shall have traceability from defect to testcase, task and requirement associated with it.</t>
  </si>
  <si>
    <t>Reporting and Dashboards</t>
  </si>
  <si>
    <t>Generate the OOTB (Out of the Box) or Custom user friendly real-time reports/dashboards for Test Artifacts.
e.g. High level overview reports to visualize the requirements associated with change set. Report which can demonstrate, how many requirements are  implemented, verified and validated by testcases.</t>
  </si>
  <si>
    <t>OOTB and configurable dashboards/reports for test execution, traceability, defect status, risk coverage, etc.</t>
  </si>
  <si>
    <t>Daily and release-specific test run summaries with pass/fail metrics.</t>
  </si>
  <si>
    <t>Integrate the Test artifacts with -
- Software modelling and architecture tools
- Test Automaton tools
- ALM tools for detailed software &amp; electronics requirements
- Change/Defect tracking tools etc.
- Project management tools</t>
  </si>
  <si>
    <t xml:space="preserve">"Test results" generated through Test automation tools should be added to Requirements and Test cases automatically. </t>
  </si>
  <si>
    <t>Test Execution</t>
  </si>
  <si>
    <t>Ability to add and link the "Test Results" captured manually with Test cases and associated requirements</t>
  </si>
  <si>
    <t>Work collaboratively on Test Execution (Co-Authoring)</t>
  </si>
  <si>
    <t xml:space="preserve">Roles and Permission </t>
  </si>
  <si>
    <t>Define Custom Roles and Permissions.</t>
  </si>
  <si>
    <t>Project and team based restriction on test artifacts. For instance, "Create, edit, and delete test artifact permissions based on roles in project".</t>
  </si>
  <si>
    <t xml:space="preserve">API Support </t>
  </si>
  <si>
    <t>Retrieve or create test artifacts through REST API for integration with external tools</t>
  </si>
  <si>
    <t>Baseline</t>
  </si>
  <si>
    <t>Capability to create baseline for test artifacts which include Test project, Testcases and Test plan.
Apply rules to restrict RTRT (Real Time Release Testing) after baseline and should be allowed prior to baseline.</t>
  </si>
  <si>
    <t>Tool should allow delta baseline comparisons.</t>
  </si>
  <si>
    <t>HIL/MIL/SIL</t>
  </si>
  <si>
    <t>Ability to integrate HIL,SIL, MIL test environments and update the results (HTML, PDF reports etc.) in test management system</t>
  </si>
  <si>
    <t>Testcase execution record</t>
  </si>
  <si>
    <t>Tool should allow mechanism to track last TCER (Testcase execution record) status against testcase and requirements. For instance, If a testcase get execute multiple times then the latest status should be updated against the requirement and testcase.</t>
  </si>
  <si>
    <t>Test Environment</t>
  </si>
  <si>
    <t>Tool should provide a feature to add test environment under test management tool. It will allow users to execute or map testcase across different environment under same tool.</t>
  </si>
  <si>
    <t>Capability to create/manage various important Test case categories,
e.g. Positive Test Scenario, Negative Test Scenario, Functional TS, Boundary Value Testing etc</t>
  </si>
  <si>
    <t>Capability to define custom Test types based on the scope.
e.g.  Smoke Test Cases, Regression Testing, Sanity Testing etc.</t>
  </si>
  <si>
    <t>Capability to make "Test Results/Rest Runs" immutable when execution is completed and submitted</t>
  </si>
  <si>
    <t>Ability to track correct test case version from test results.</t>
  </si>
  <si>
    <t>MIL-Specific Requirements</t>
  </si>
  <si>
    <t>Integration with simulation tools (e.g., MATLAB/Simulink, FMUs) for model-based testing.</t>
  </si>
  <si>
    <t>Traceability of test cases to specific model elements and simulation parameters.</t>
  </si>
  <si>
    <t>SIL-Specific Requirements</t>
  </si>
  <si>
    <t>Integration with compiled code execution environments for Software-in-the-Loop testing.</t>
  </si>
  <si>
    <t>Traceability of test cases to software versions and build artifacts.</t>
  </si>
  <si>
    <t>HIL-Specific Requirements</t>
  </si>
  <si>
    <t>Integration with Hardware-in-the-Loop test benches and simulators (e.g., dSPACE, ETAS).</t>
  </si>
  <si>
    <t>Execution environment awareness (e.g., test script behavior differences between HIL rigs).</t>
  </si>
  <si>
    <t>Test Result Management and Integrity</t>
  </si>
  <si>
    <t>Manual and automated test results should be attachable to test cases and requirements.</t>
  </si>
  <si>
    <t>Test result records should be immutable after submission and mapped to correct test case version.</t>
  </si>
  <si>
    <t>Track the latest test result status for each test case and associated requirement.</t>
  </si>
  <si>
    <t>Advanced Criteria</t>
  </si>
  <si>
    <t>CI/CD toolchain integration (e.g., Jenkins, GitLab) for automated test execution and reporting.</t>
  </si>
  <si>
    <t>RE52</t>
  </si>
  <si>
    <t>Support for ISO 26262 Tool Confidence Level (TCL) classification and documentation.</t>
  </si>
  <si>
    <t>RE53</t>
  </si>
  <si>
    <t>Cybersecurity-related testing and traceability (e.g., authentication failure cases).</t>
  </si>
  <si>
    <t>RE54</t>
  </si>
  <si>
    <t>Performance and scalability support for large-scale systems (hundreds/thousands of test cases).</t>
  </si>
  <si>
    <t>RE55</t>
  </si>
  <si>
    <t>Usability, support documentation, training, and onboarding readiness.</t>
  </si>
  <si>
    <t>Change  Management</t>
  </si>
  <si>
    <t>Change Templates</t>
  </si>
  <si>
    <t>Availability of OOTB (Out of the Box) change artifacts templates (Change Request, Change Notice, Change Implementation)</t>
  </si>
  <si>
    <t xml:space="preserve">Create custom change management templates with custom attributes </t>
  </si>
  <si>
    <t>Change Standards</t>
  </si>
  <si>
    <t>Create and manage the Changes as per CMII, ISO 20000-1 standards etc.
Ability to support ASPICE guidelines</t>
  </si>
  <si>
    <t>Change Authoring</t>
  </si>
  <si>
    <t>Create the changes as per phases, types i.e. 
- Concept, Prototype, Production
- Design, Manufacturing, Process, Quality 
- Fast Track, Full Track</t>
  </si>
  <si>
    <t>Set mandatory attributes while submitting the Change Request</t>
  </si>
  <si>
    <t>Set effectivity date for change wrt product release</t>
  </si>
  <si>
    <t>Change Impact Analysis</t>
  </si>
  <si>
    <t>Perform the Impact analysis of proposed Change and get upstream and downstream impact analysis matrix for cross functional changes ( i.e. Software, mechanical, hardware, manufacturing, quality, purchase, etc.)</t>
  </si>
  <si>
    <t>View the dependencies with other changes</t>
  </si>
  <si>
    <t>Save the Impact analysis matrix  results within the change object</t>
  </si>
  <si>
    <t>Add the impacted objects, work products automatically into change object with complete traceability</t>
  </si>
  <si>
    <t>Perform cost impact analysis</t>
  </si>
  <si>
    <t>Change Review/Approval</t>
  </si>
  <si>
    <t>Assign the different stakeholders to workflow for review/approval.
Involve cross functional teams, Change Review Board members in review/approval process</t>
  </si>
  <si>
    <t>Change the assignee (Approver/Reviewer) in case of user unavailability</t>
  </si>
  <si>
    <t>Ability to approve the workflow with conditions 
e.g. Workflow will get approved only if all approvers approve the task Or if certain number of approvers approve the task then workflow can move ahead etc.</t>
  </si>
  <si>
    <t>Change Planning</t>
  </si>
  <si>
    <t>Create, update, track all the change implementation tasks/action items and link to the change request</t>
  </si>
  <si>
    <t>Link the Change tasks with Project level WBS, tasks</t>
  </si>
  <si>
    <t>Mark the change implementation date (Effectivity) wrt the project gates, phases timeline</t>
  </si>
  <si>
    <t>Possibility of change efforts tracking through implementation task</t>
  </si>
  <si>
    <t>Capture the actual VS planned change tasks status</t>
  </si>
  <si>
    <t>Change Traceability</t>
  </si>
  <si>
    <t>Tool shall have Bi-Directional  traceability between Change Objects and below artifact types
1-  Requirement
2-  Development items(Task/ Story)
3-  test cases
4-  Defect/Issues
5-  EBOM
6-  System Models 
7-  Problem Report etc.</t>
  </si>
  <si>
    <t>Derive the new change from existing change object and have bi-directional traceability between them</t>
  </si>
  <si>
    <t>Link/attach the documents to change object (e.g. word, pdf, excel, zip, jpg etc)</t>
  </si>
  <si>
    <t>Manage checklist as document or form to review the changes</t>
  </si>
  <si>
    <t>Notification</t>
  </si>
  <si>
    <t>Send automatic notification to stakeholder for Change creation, status change, closure, approval/rejection etc.</t>
  </si>
  <si>
    <t>Communicate the changes with suppliers, Customers</t>
  </si>
  <si>
    <t>Workflow</t>
  </si>
  <si>
    <t xml:space="preserve">Add custom workflow states and route. </t>
  </si>
  <si>
    <t xml:space="preserve">Manage the workflows based on rules and criteria's </t>
  </si>
  <si>
    <t>Report &amp; Dashboard</t>
  </si>
  <si>
    <t>Generate the OOTB(Out of the Box) change management live reports/dashboard based on the Change object status, timeline etc.,
e.g. :- 
- Overall Change status
- # Open Changes
- # Closed Changes
- # delayed Changes
- # Changes implemented</t>
  </si>
  <si>
    <t>Generate the custom reports/dashboard, e.g.
- Impact analysis report
- Traceability matrix 
- Phase, gate wise change status
- Project wise change status etc.</t>
  </si>
  <si>
    <t>Show the Change object history/log from creation till closure</t>
  </si>
  <si>
    <t>Integrate with other change management tools</t>
  </si>
  <si>
    <t>Collaborate with cross functional teams ( meetings and reviews, etc.)</t>
  </si>
  <si>
    <t>API Support</t>
  </si>
  <si>
    <t>Scripting Language and API support to perform automations</t>
  </si>
  <si>
    <t>Issue/Defect - Authoring</t>
  </si>
  <si>
    <t>Create the Issue/Defect as per custom define types</t>
  </si>
  <si>
    <t>Set mandatory attributes while submitting the Issue/Defect Request</t>
  </si>
  <si>
    <t>Issue/Defect - Investigation and diagnosis</t>
  </si>
  <si>
    <t>Perform the Investigation and diagnosis of Issue/Defect with cross functional teams</t>
  </si>
  <si>
    <t>Perform the Issue/Defect Categorization and prioritization based on attributes and impact analysis</t>
  </si>
  <si>
    <t>Raise change request from Issue/Defect and maintain the bi directional traceability</t>
  </si>
  <si>
    <t>Capability to perform the impact analysis and capture the data for the reported Issue/Defect</t>
  </si>
  <si>
    <t>Issue/Defect -Review/Approval</t>
  </si>
  <si>
    <t>Assign the different stakeholders &amp; cross functional teams to workflow for review/approval</t>
  </si>
  <si>
    <t xml:space="preserve">Change the assignee (Approver/Reviewer) in case of user unavailability </t>
  </si>
  <si>
    <t>Approve the workflow with conditions 
e.g. Workflow will get approve only if all approvers approve the task Or if certain number of approvers approve the task then workflow can move ahead etc.</t>
  </si>
  <si>
    <t>Issue/Defect - Traceability</t>
  </si>
  <si>
    <t>Tool shall have Bi-Directional  traceability between Issue/Defect object and below artifact types (Impacted),
-  Requirement
-  Development items(Task/ Story)
-  test cases
-  EBOM
-  System Model 
-  Change Request etc.</t>
  </si>
  <si>
    <t>Sync the Issue/Defects with Customer defect system through integration</t>
  </si>
  <si>
    <t>Issue/Defect -Documentation</t>
  </si>
  <si>
    <t>Link/attach the documents to Issue/Defect object (e.g. word, pdf, excel, zip, jpg etc)</t>
  </si>
  <si>
    <t xml:space="preserve">Manage checklist as document or form to review the Issue/Defect </t>
  </si>
  <si>
    <t>Issue/Defect - Notification</t>
  </si>
  <si>
    <t>Send automatic notification to stakeholder for Issue/Defect creation, status change, closure, approval/rejection etc.</t>
  </si>
  <si>
    <t>Communicate the Issue/Defect status with customers</t>
  </si>
  <si>
    <t>Issue/Defect - Workflow</t>
  </si>
  <si>
    <t>Issue/Defect - Report &amp; Dashboard</t>
  </si>
  <si>
    <t>Generate the OOTB(Out of the Box) live Issue/Defect  reports/dashboard based on the status, timeline etc.,
e.g. :- 
- Overall Issue/Defect status
- # Open Issue/Defect 
- # Closed Issue/Defect 
- # WIP Issue/Defect 
- # Issue/Defect linked with Change Requests etc.</t>
  </si>
  <si>
    <t>Generate the custom reports/dashboard, e.g.
- Traceability matrix 
- Phase, gate wise Issue/Defect  status
- Project wise Issue/Defect status etc.</t>
  </si>
  <si>
    <t>Show the Issue/Defect object history/log from creation till closure</t>
  </si>
  <si>
    <t>Integrate with other tools using open API's, OSLC framework</t>
  </si>
  <si>
    <t>Deviation</t>
  </si>
  <si>
    <t>Raise the deviation request pertaining to Issue/Defect</t>
  </si>
  <si>
    <t>Variant Managemnet</t>
  </si>
  <si>
    <t>Authoring</t>
  </si>
  <si>
    <t>Ability to manage (Create/Update/Delete) Product, Features, Specifications for every Variants.</t>
  </si>
  <si>
    <t>Ability to Create Features / Feature Models from the defined Product Variants</t>
  </si>
  <si>
    <t>Defining the characteristics and rules for each variant.</t>
  </si>
  <si>
    <t>Establishing relationships between requirements, design elements, test cases, and specific variants</t>
  </si>
  <si>
    <t xml:space="preserve">Ability to Create and Manage Master Specifications </t>
  </si>
  <si>
    <t>Ability to Create and Manage Variant Specifications</t>
  </si>
  <si>
    <t>Ability to Create all the Product Variants and Mapping the relevant features for the Variants</t>
  </si>
  <si>
    <t>Edit Restrictions and Constraints for Master Specifications</t>
  </si>
  <si>
    <t>Reports</t>
  </si>
  <si>
    <t>Visualizing and managing the combinations of options</t>
  </si>
  <si>
    <t>Compare multiple Variants in Variant Matrix</t>
  </si>
  <si>
    <t>Review/Approval</t>
  </si>
  <si>
    <t>Assign the different stakeholders &amp; cross functional teams to workflow for configuration review/approval</t>
  </si>
  <si>
    <t>Traceability</t>
  </si>
  <si>
    <t xml:space="preserve">Define and find interdependencies of features, components </t>
  </si>
  <si>
    <t>Variants should have traceability to all the artefacts of V Cycle without any data duplication. There should be a way to visualise the entire configuration and versioned artefacts linked to that configuration. 
Artefacts like
-  Requirement
-  Development items(Task/ Story)
-  test cases
-  Defect/Issues
-  Change Request etc.</t>
  </si>
  <si>
    <t>Project Templates and Standardization  </t>
  </si>
  <si>
    <r>
      <t xml:space="preserve">Ability to create </t>
    </r>
    <r>
      <rPr>
        <b/>
        <sz val="11"/>
        <rFont val="Calibri"/>
        <family val="2"/>
      </rPr>
      <t>Traditional Project (Waterfall), Agile Project Templates</t>
    </r>
  </si>
  <si>
    <r>
      <t>Ability to import and create </t>
    </r>
    <r>
      <rPr>
        <b/>
        <sz val="11"/>
        <rFont val="Calibri"/>
        <family val="2"/>
      </rPr>
      <t>Custom Project Templates</t>
    </r>
  </si>
  <si>
    <r>
      <t xml:space="preserve">Ability to import projects from </t>
    </r>
    <r>
      <rPr>
        <b/>
        <sz val="11"/>
        <rFont val="Calibri"/>
        <family val="2"/>
      </rPr>
      <t>Excel, mpp</t>
    </r>
    <r>
      <rPr>
        <sz val="11"/>
        <rFont val="Calibri"/>
        <family val="2"/>
      </rPr>
      <t xml:space="preserve"> or </t>
    </r>
    <r>
      <rPr>
        <b/>
        <sz val="11"/>
        <rFont val="Calibri"/>
        <family val="2"/>
      </rPr>
      <t>csv</t>
    </r>
    <r>
      <rPr>
        <sz val="11"/>
        <rFont val="Calibri"/>
        <family val="2"/>
      </rPr>
      <t xml:space="preserve"> file</t>
    </r>
  </si>
  <si>
    <r>
      <t>Ability to create </t>
    </r>
    <r>
      <rPr>
        <b/>
        <sz val="11"/>
        <rFont val="Calibri"/>
        <family val="2"/>
      </rPr>
      <t>Custom Attributes based on types (dates, numbers etc.), Custom forms,</t>
    </r>
    <r>
      <rPr>
        <sz val="11"/>
        <rFont val="Calibri"/>
        <family val="2"/>
      </rPr>
      <t xml:space="preserve"> </t>
    </r>
    <r>
      <rPr>
        <b/>
        <sz val="11"/>
        <rFont val="Calibri"/>
        <family val="2"/>
      </rPr>
      <t>Custom workflows, Custom labels</t>
    </r>
    <r>
      <rPr>
        <sz val="11"/>
        <rFont val="Calibri"/>
        <family val="2"/>
      </rPr>
      <t xml:space="preserve"> etc.</t>
    </r>
  </si>
  <si>
    <t>Project Planning</t>
  </si>
  <si>
    <r>
      <t xml:space="preserve">Ability to create </t>
    </r>
    <r>
      <rPr>
        <b/>
        <sz val="11"/>
        <rFont val="Calibri"/>
        <family val="2"/>
      </rPr>
      <t>schedule and work breakdown structure (gates, phases, tasks)</t>
    </r>
    <r>
      <rPr>
        <sz val="11"/>
        <rFont val="Calibri"/>
        <family val="2"/>
      </rPr>
      <t xml:space="preserve">
- Set dependencies on a task
- Create and manage subtasks from larger tasks (Group, Sub groups etc)
- Set a task to repeat or recur at a specified time or date
- Assign more than one user to a task
- Import a list of tasks from an external file
- Review tasks</t>
    </r>
  </si>
  <si>
    <r>
      <t xml:space="preserve">Ability to create </t>
    </r>
    <r>
      <rPr>
        <b/>
        <sz val="11"/>
        <rFont val="Calibri"/>
        <family val="2"/>
      </rPr>
      <t xml:space="preserve">repetitive tasks </t>
    </r>
    <r>
      <rPr>
        <sz val="11"/>
        <rFont val="Calibri"/>
        <family val="2"/>
      </rPr>
      <t>automatically</t>
    </r>
  </si>
  <si>
    <r>
      <t>Allows to add the</t>
    </r>
    <r>
      <rPr>
        <b/>
        <sz val="11"/>
        <rFont val="Calibri"/>
        <family val="2"/>
      </rPr>
      <t xml:space="preserve"> Start date</t>
    </r>
    <r>
      <rPr>
        <sz val="11"/>
        <rFont val="Calibri"/>
        <family val="2"/>
      </rPr>
      <t xml:space="preserve"> and </t>
    </r>
    <r>
      <rPr>
        <b/>
        <sz val="11"/>
        <rFont val="Calibri"/>
        <family val="2"/>
      </rPr>
      <t>End date</t>
    </r>
    <r>
      <rPr>
        <sz val="11"/>
        <rFont val="Calibri"/>
        <family val="2"/>
      </rPr>
      <t xml:space="preserve"> of Schedule</t>
    </r>
  </si>
  <si>
    <r>
      <t>Ability to automatically capture the task, WBS, project time</t>
    </r>
    <r>
      <rPr>
        <b/>
        <sz val="11"/>
        <rFont val="Calibri"/>
        <family val="2"/>
      </rPr>
      <t xml:space="preserve"> (Time Tracker)</t>
    </r>
  </si>
  <si>
    <t> </t>
  </si>
  <si>
    <r>
      <t xml:space="preserve">Ability to define the </t>
    </r>
    <r>
      <rPr>
        <b/>
        <sz val="11"/>
        <rFont val="Calibri"/>
        <family val="2"/>
      </rPr>
      <t>Critical Path</t>
    </r>
  </si>
  <si>
    <r>
      <t>Allows to create the</t>
    </r>
    <r>
      <rPr>
        <b/>
        <sz val="11"/>
        <rFont val="Calibri"/>
        <family val="2"/>
      </rPr>
      <t xml:space="preserve"> Dependencies</t>
    </r>
    <r>
      <rPr>
        <sz val="11"/>
        <rFont val="Calibri"/>
        <family val="2"/>
      </rPr>
      <t xml:space="preserve"> of the tasks and </t>
    </r>
    <r>
      <rPr>
        <b/>
        <sz val="11"/>
        <rFont val="Calibri"/>
        <family val="2"/>
      </rPr>
      <t>Constraints</t>
    </r>
    <r>
      <rPr>
        <sz val="11"/>
        <rFont val="Calibri"/>
        <family val="2"/>
      </rPr>
      <t xml:space="preserve"> in schedule</t>
    </r>
  </si>
  <si>
    <r>
      <t xml:space="preserve">Ability to create or </t>
    </r>
    <r>
      <rPr>
        <b/>
        <sz val="11"/>
        <rFont val="Calibri"/>
        <family val="2"/>
      </rPr>
      <t>associate Risks,</t>
    </r>
    <r>
      <rPr>
        <sz val="11"/>
        <rFont val="Calibri"/>
        <family val="2"/>
      </rPr>
      <t xml:space="preserve"> Issues, Defects to the project tasks</t>
    </r>
  </si>
  <si>
    <t>Resource Planning</t>
  </si>
  <si>
    <r>
      <t xml:space="preserve">Allows to </t>
    </r>
    <r>
      <rPr>
        <b/>
        <sz val="11"/>
        <rFont val="Calibri"/>
        <family val="2"/>
      </rPr>
      <t xml:space="preserve">manage team member information </t>
    </r>
    <r>
      <rPr>
        <sz val="11"/>
        <rFont val="Calibri"/>
        <family val="2"/>
      </rPr>
      <t xml:space="preserve">and roles, to ensure the right people are involved in each project. </t>
    </r>
  </si>
  <si>
    <r>
      <t xml:space="preserve">Ability to create and maintain the </t>
    </r>
    <r>
      <rPr>
        <b/>
        <sz val="11"/>
        <rFont val="Calibri"/>
        <family val="2"/>
      </rPr>
      <t>team structure and assign the resources</t>
    </r>
    <r>
      <rPr>
        <sz val="11"/>
        <rFont val="Calibri"/>
        <family val="2"/>
      </rPr>
      <t xml:space="preserve"> to respective tasks</t>
    </r>
  </si>
  <si>
    <r>
      <t xml:space="preserve">Ability to easily </t>
    </r>
    <r>
      <rPr>
        <b/>
        <sz val="11"/>
        <rFont val="Calibri"/>
        <family val="2"/>
      </rPr>
      <t>distribute all the tasks across the team members within availability constraints</t>
    </r>
    <r>
      <rPr>
        <sz val="11"/>
        <rFont val="Calibri"/>
        <family val="2"/>
      </rPr>
      <t xml:space="preserve"> and have the visibility of overall &amp; team member </t>
    </r>
    <r>
      <rPr>
        <b/>
        <sz val="11"/>
        <rFont val="Calibri"/>
        <family val="2"/>
      </rPr>
      <t xml:space="preserve">resource workload. </t>
    </r>
  </si>
  <si>
    <t>Dependency Management  </t>
  </si>
  <si>
    <r>
      <t>Dependency management,</t>
    </r>
    <r>
      <rPr>
        <sz val="11"/>
        <color rgb="FF000000"/>
        <rFont val="Calibri"/>
        <family val="2"/>
      </rPr>
      <t xml:space="preserve"> including automatic task dependencies and </t>
    </r>
    <r>
      <rPr>
        <b/>
        <sz val="11"/>
        <color rgb="FF000000"/>
        <rFont val="Calibri"/>
        <family val="2"/>
      </rPr>
      <t xml:space="preserve">critical path </t>
    </r>
    <r>
      <rPr>
        <sz val="11"/>
        <color rgb="FF000000"/>
        <rFont val="Calibri"/>
        <family val="2"/>
      </rPr>
      <t>analysis.</t>
    </r>
  </si>
  <si>
    <t>Document Management </t>
  </si>
  <si>
    <r>
      <t xml:space="preserve">Organizing and storing </t>
    </r>
    <r>
      <rPr>
        <sz val="11"/>
        <color rgb="FF000000"/>
        <rFont val="Calibri"/>
        <family val="2"/>
      </rPr>
      <t>project-related documents,  Ability to support the MS Office document creation, management along with other document types &amp; deliverables</t>
    </r>
    <r>
      <rPr>
        <b/>
        <sz val="11"/>
        <color rgb="FF000000"/>
        <rFont val="Calibri"/>
        <family val="2"/>
      </rPr>
      <t xml:space="preserve"> (pdf, jpg, zip etc.)</t>
    </r>
  </si>
  <si>
    <r>
      <t xml:space="preserve">Ability to </t>
    </r>
    <r>
      <rPr>
        <b/>
        <sz val="11"/>
        <color rgb="FF000000"/>
        <rFont val="Calibri"/>
        <family val="2"/>
      </rPr>
      <t>associate all work products, deliverables through project tasks</t>
    </r>
    <r>
      <rPr>
        <sz val="11"/>
        <color rgb="FF000000"/>
        <rFont val="Calibri"/>
        <family val="2"/>
      </rPr>
      <t>.</t>
    </r>
  </si>
  <si>
    <t xml:space="preserve">Traceability </t>
  </si>
  <si>
    <r>
      <t xml:space="preserve">Ability to </t>
    </r>
    <r>
      <rPr>
        <b/>
        <sz val="11"/>
        <color rgb="FF000000"/>
        <rFont val="Calibri"/>
        <family val="2"/>
      </rPr>
      <t>maintain the traceability</t>
    </r>
    <r>
      <rPr>
        <sz val="11"/>
        <color rgb="FF000000"/>
        <rFont val="Calibri"/>
        <family val="2"/>
      </rPr>
      <t xml:space="preserve"> of Tasks with,
- Design elements
- Changes, issues, defects
- Work products
- Deliverables
- Test Plan's
- Documents etc.</t>
    </r>
  </si>
  <si>
    <t>Ability to show the associated tasks based on deliverables release/versions</t>
  </si>
  <si>
    <r>
      <t xml:space="preserve">Define </t>
    </r>
    <r>
      <rPr>
        <b/>
        <sz val="11"/>
        <rFont val="Calibri"/>
        <family val="2"/>
      </rPr>
      <t>Custom Roles and Permissions.</t>
    </r>
  </si>
  <si>
    <r>
      <t>Project and team based restriction on Project plan</t>
    </r>
    <r>
      <rPr>
        <sz val="11"/>
        <rFont val="Calibri"/>
        <family val="2"/>
      </rPr>
      <t>. For instance, "create, edit, view and delete tasks permissions based on roles in project".</t>
    </r>
  </si>
  <si>
    <t>Data import &amp; export </t>
  </si>
  <si>
    <r>
      <t xml:space="preserve">Ability to provide options for </t>
    </r>
    <r>
      <rPr>
        <b/>
        <sz val="11"/>
        <color rgb="FF000000"/>
        <rFont val="Calibri"/>
        <family val="2"/>
      </rPr>
      <t>exporting</t>
    </r>
    <r>
      <rPr>
        <sz val="11"/>
        <color rgb="FF000000"/>
        <rFont val="Calibri"/>
        <family val="2"/>
      </rPr>
      <t xml:space="preserve"> and </t>
    </r>
    <r>
      <rPr>
        <b/>
        <sz val="11"/>
        <color rgb="FF000000"/>
        <rFont val="Calibri"/>
        <family val="2"/>
      </rPr>
      <t>importing</t>
    </r>
    <r>
      <rPr>
        <sz val="11"/>
        <color rgb="FF000000"/>
        <rFont val="Calibri"/>
        <family val="2"/>
      </rPr>
      <t xml:space="preserve"> project plan, allowing users to easily share and collaborate with others.</t>
    </r>
  </si>
  <si>
    <r>
      <t xml:space="preserve">Ability to </t>
    </r>
    <r>
      <rPr>
        <b/>
        <sz val="11"/>
        <rFont val="Calibri"/>
        <family val="2"/>
      </rPr>
      <t xml:space="preserve">integrate </t>
    </r>
    <r>
      <rPr>
        <sz val="11"/>
        <rFont val="Calibri"/>
        <family val="2"/>
      </rPr>
      <t xml:space="preserve">with other leading </t>
    </r>
    <r>
      <rPr>
        <b/>
        <sz val="11"/>
        <rFont val="Calibri"/>
        <family val="2"/>
      </rPr>
      <t>project management tools</t>
    </r>
    <r>
      <rPr>
        <sz val="11"/>
        <rFont val="Calibri"/>
        <family val="2"/>
      </rPr>
      <t xml:space="preserve"> (MS Project, Jira, etc.) and provide the consolidated Project dashboard</t>
    </r>
  </si>
  <si>
    <r>
      <t>Ability to connect</t>
    </r>
    <r>
      <rPr>
        <b/>
        <sz val="11"/>
        <rFont val="Calibri"/>
        <family val="2"/>
      </rPr>
      <t xml:space="preserve"> PLM system</t>
    </r>
    <r>
      <rPr>
        <sz val="11"/>
        <rFont val="Calibri"/>
        <family val="2"/>
      </rPr>
      <t xml:space="preserve"> to share the information</t>
    </r>
  </si>
  <si>
    <r>
      <t xml:space="preserve">Ability to integrate with </t>
    </r>
    <r>
      <rPr>
        <b/>
        <sz val="11"/>
        <rFont val="Calibri"/>
        <family val="2"/>
      </rPr>
      <t xml:space="preserve">knowledge, documentation management tools </t>
    </r>
    <r>
      <rPr>
        <sz val="11"/>
        <rFont val="Calibri"/>
        <family val="2"/>
      </rPr>
      <t>(e.g. SharePoint, Confluence )</t>
    </r>
  </si>
  <si>
    <t>Report and Dashboard</t>
  </si>
  <si>
    <r>
      <rPr>
        <sz val="11"/>
        <color rgb="FF000000"/>
        <rFont val="Calibri"/>
        <family val="2"/>
      </rPr>
      <t xml:space="preserve">Provides the different types of </t>
    </r>
    <r>
      <rPr>
        <b/>
        <sz val="11"/>
        <color rgb="FF000000"/>
        <rFont val="Calibri"/>
        <family val="2"/>
      </rPr>
      <t xml:space="preserve">OOTB reports </t>
    </r>
    <r>
      <rPr>
        <sz val="11"/>
        <color rgb="FF000000"/>
        <rFont val="Calibri"/>
        <family val="2"/>
      </rPr>
      <t>and ability to show entire Program/Project dashboard interactively with real time data sync.
e.g. Project status, Financials, resources, completed tasks, WIP tasks, Delayed tasks, Project status as per team, territory, group etc.
- Supports various graphic charts i.e. line, bar, pie etc.</t>
    </r>
  </si>
  <si>
    <r>
      <t xml:space="preserve">Provides easy dashboard to monitor the </t>
    </r>
    <r>
      <rPr>
        <b/>
        <sz val="11"/>
        <rFont val="Calibri"/>
        <family val="2"/>
      </rPr>
      <t>deliverables timeline and status</t>
    </r>
  </si>
  <si>
    <r>
      <t>Ability to create and monitor</t>
    </r>
    <r>
      <rPr>
        <b/>
        <sz val="11"/>
        <rFont val="Calibri"/>
        <family val="2"/>
      </rPr>
      <t xml:space="preserve"> burndown/up chart </t>
    </r>
    <r>
      <rPr>
        <sz val="11"/>
        <rFont val="Calibri"/>
        <family val="2"/>
      </rPr>
      <t>for team, project, user stories</t>
    </r>
  </si>
  <si>
    <r>
      <t xml:space="preserve">Ability to </t>
    </r>
    <r>
      <rPr>
        <b/>
        <sz val="11"/>
        <rFont val="Calibri"/>
        <family val="2"/>
      </rPr>
      <t>customize the reports and dashboard</t>
    </r>
    <r>
      <rPr>
        <sz val="11"/>
        <rFont val="Calibri"/>
        <family val="2"/>
      </rPr>
      <t xml:space="preserve"> based on user groups and roles requirements.
e.g. Dashboard for Executive level, Manager level, Project Member level </t>
    </r>
  </si>
  <si>
    <t>Collaboration </t>
  </si>
  <si>
    <r>
      <t xml:space="preserve">Ability to </t>
    </r>
    <r>
      <rPr>
        <b/>
        <sz val="11"/>
        <color rgb="FF000000"/>
        <rFont val="Calibri"/>
        <family val="2"/>
      </rPr>
      <t>create meetings</t>
    </r>
    <r>
      <rPr>
        <sz val="11"/>
        <color rgb="FF000000"/>
        <rFont val="Calibri"/>
        <family val="2"/>
      </rPr>
      <t xml:space="preserve"> and syncing with outlook, create </t>
    </r>
    <r>
      <rPr>
        <b/>
        <sz val="11"/>
        <color rgb="FF000000"/>
        <rFont val="Calibri"/>
        <family val="2"/>
      </rPr>
      <t>MoM, notes, decisions</t>
    </r>
    <r>
      <rPr>
        <sz val="11"/>
        <color rgb="FF000000"/>
        <rFont val="Calibri"/>
        <family val="2"/>
      </rPr>
      <t xml:space="preserve"> etc.</t>
    </r>
  </si>
  <si>
    <t>Notifications , Alerts &amp; Reminders </t>
  </si>
  <si>
    <r>
      <t xml:space="preserve">The software should provide </t>
    </r>
    <r>
      <rPr>
        <b/>
        <sz val="11"/>
        <color rgb="FF000000"/>
        <rFont val="Calibri"/>
        <family val="2"/>
      </rPr>
      <t>notifications</t>
    </r>
    <r>
      <rPr>
        <sz val="11"/>
        <color rgb="FF000000"/>
        <rFont val="Calibri"/>
        <family val="2"/>
      </rPr>
      <t xml:space="preserve"> and </t>
    </r>
    <r>
      <rPr>
        <b/>
        <sz val="11"/>
        <color rgb="FF000000"/>
        <rFont val="Calibri"/>
        <family val="2"/>
      </rPr>
      <t>alerts</t>
    </r>
    <r>
      <rPr>
        <sz val="11"/>
        <color rgb="FF000000"/>
        <rFont val="Calibri"/>
        <family val="2"/>
      </rPr>
      <t xml:space="preserve"> for,
- critical events,
- Task assignments, due dates, completion
- Project milestone completion, due dates
- Reminders on delayed tasks etc. </t>
    </r>
  </si>
  <si>
    <t>Agile methodology support </t>
  </si>
  <si>
    <r>
      <t xml:space="preserve">Ability to Create the </t>
    </r>
    <r>
      <rPr>
        <b/>
        <sz val="11"/>
        <rFont val="Calibri"/>
        <family val="2"/>
      </rPr>
      <t xml:space="preserve">Release plan </t>
    </r>
    <r>
      <rPr>
        <sz val="11"/>
        <rFont val="Calibri"/>
        <family val="2"/>
      </rPr>
      <t xml:space="preserve">to work on upcoming sprints and provides an approximate date for the release. </t>
    </r>
  </si>
  <si>
    <r>
      <t xml:space="preserve">Ability to facilitate </t>
    </r>
    <r>
      <rPr>
        <b/>
        <sz val="11"/>
        <rFont val="Calibri"/>
        <family val="2"/>
      </rPr>
      <t>Agile</t>
    </r>
    <r>
      <rPr>
        <sz val="11"/>
        <rFont val="Calibri"/>
        <family val="2"/>
      </rPr>
      <t xml:space="preserve"> methodologies like </t>
    </r>
    <r>
      <rPr>
        <b/>
        <sz val="11"/>
        <rFont val="Calibri"/>
        <family val="2"/>
      </rPr>
      <t xml:space="preserve">Scrum </t>
    </r>
    <r>
      <rPr>
        <sz val="11"/>
        <rFont val="Calibri"/>
        <family val="2"/>
      </rPr>
      <t xml:space="preserve">and </t>
    </r>
    <r>
      <rPr>
        <b/>
        <sz val="11"/>
        <rFont val="Calibri"/>
        <family val="2"/>
      </rPr>
      <t>Kanban</t>
    </r>
    <r>
      <rPr>
        <sz val="11"/>
        <rFont val="Calibri"/>
        <family val="2"/>
      </rPr>
      <t xml:space="preserve">. It should provide essential tools for project tracking and management, including support for </t>
    </r>
    <r>
      <rPr>
        <b/>
        <sz val="11"/>
        <rFont val="Calibri"/>
        <family val="2"/>
      </rPr>
      <t>Sprint planning</t>
    </r>
    <r>
      <rPr>
        <sz val="11"/>
        <rFont val="Calibri"/>
        <family val="2"/>
      </rPr>
      <t xml:space="preserve"> and tracking, with clear </t>
    </r>
    <r>
      <rPr>
        <b/>
        <sz val="11"/>
        <rFont val="Calibri"/>
        <family val="2"/>
      </rPr>
      <t>goal setting</t>
    </r>
    <r>
      <rPr>
        <sz val="11"/>
        <rFont val="Calibri"/>
        <family val="2"/>
      </rPr>
      <t xml:space="preserve">, task prioritization, and progress monitoring. Also </t>
    </r>
    <r>
      <rPr>
        <b/>
        <sz val="11"/>
        <rFont val="Calibri"/>
        <family val="2"/>
      </rPr>
      <t>User Story</t>
    </r>
    <r>
      <rPr>
        <sz val="11"/>
        <rFont val="Calibri"/>
        <family val="2"/>
      </rPr>
      <t xml:space="preserve"> management, allowing for the creation, tracking, and prioritization of user </t>
    </r>
    <r>
      <rPr>
        <b/>
        <sz val="11"/>
        <rFont val="Calibri"/>
        <family val="2"/>
      </rPr>
      <t>stories</t>
    </r>
    <r>
      <rPr>
        <sz val="11"/>
        <rFont val="Calibri"/>
        <family val="2"/>
      </rPr>
      <t>,</t>
    </r>
    <r>
      <rPr>
        <b/>
        <sz val="11"/>
        <rFont val="Calibri"/>
        <family val="2"/>
      </rPr>
      <t xml:space="preserve"> features</t>
    </r>
    <r>
      <rPr>
        <sz val="11"/>
        <rFont val="Calibri"/>
        <family val="2"/>
      </rPr>
      <t xml:space="preserve"> and </t>
    </r>
    <r>
      <rPr>
        <b/>
        <sz val="11"/>
        <rFont val="Calibri"/>
        <family val="2"/>
      </rPr>
      <t>epics</t>
    </r>
  </si>
  <si>
    <t>Agile - Report &amp; Dashboards</t>
  </si>
  <si>
    <r>
      <t xml:space="preserve">- Create </t>
    </r>
    <r>
      <rPr>
        <b/>
        <sz val="11"/>
        <rFont val="Calibri"/>
        <family val="2"/>
      </rPr>
      <t>Custom Dashboards</t>
    </r>
    <r>
      <rPr>
        <sz val="11"/>
        <rFont val="Calibri"/>
        <family val="2"/>
      </rPr>
      <t xml:space="preserve"> for tracking progress and </t>
    </r>
    <r>
      <rPr>
        <b/>
        <sz val="11"/>
        <rFont val="Calibri"/>
        <family val="2"/>
      </rPr>
      <t>Scrum board</t>
    </r>
    <r>
      <rPr>
        <sz val="11"/>
        <rFont val="Calibri"/>
        <family val="2"/>
      </rPr>
      <t xml:space="preserve"> with visual boards for monitoring tasks, bugs, and features within Scrum Teams. Along with </t>
    </r>
    <r>
      <rPr>
        <b/>
        <sz val="11"/>
        <rFont val="Calibri"/>
        <family val="2"/>
      </rPr>
      <t>Backlog</t>
    </r>
    <r>
      <rPr>
        <sz val="11"/>
        <rFont val="Calibri"/>
        <family val="2"/>
      </rPr>
      <t xml:space="preserve"> management, enabling teams to prioritize work and track the progress of tasks and stories
- Sprint Summary report shows a basic summary of the sprints that take place in a selected PI.</t>
    </r>
  </si>
  <si>
    <r>
      <t xml:space="preserve">Popular </t>
    </r>
    <r>
      <rPr>
        <b/>
        <sz val="11"/>
        <color rgb="FF000000"/>
        <rFont val="Calibri"/>
        <family val="2"/>
      </rPr>
      <t>Scripting Language, Command line and API support</t>
    </r>
    <r>
      <rPr>
        <sz val="11"/>
        <color rgb="FF000000"/>
        <rFont val="Calibri"/>
        <family val="2"/>
      </rPr>
      <t xml:space="preserve"> to perform automations</t>
    </r>
  </si>
  <si>
    <t>Data filtering</t>
  </si>
  <si>
    <r>
      <t>Tasks filtering</t>
    </r>
    <r>
      <rPr>
        <sz val="11"/>
        <rFont val="Calibri"/>
        <family val="2"/>
      </rPr>
      <t xml:space="preserve"> </t>
    </r>
    <r>
      <rPr>
        <b/>
        <sz val="11"/>
        <rFont val="Calibri"/>
        <family val="2"/>
      </rPr>
      <t>based on levels</t>
    </r>
    <r>
      <rPr>
        <sz val="11"/>
        <rFont val="Calibri"/>
        <family val="2"/>
      </rPr>
      <t xml:space="preserve"> and export the same in timeline format. E.g. filter tasks list at 2 or 3 level and export the same to share with required stakeholders</t>
    </r>
  </si>
  <si>
    <t>Data Sync</t>
  </si>
  <si>
    <r>
      <t xml:space="preserve">Ability to have </t>
    </r>
    <r>
      <rPr>
        <b/>
        <sz val="11"/>
        <rFont val="Calibri"/>
        <family val="2"/>
      </rPr>
      <t>round trip data sync</t>
    </r>
    <r>
      <rPr>
        <sz val="11"/>
        <rFont val="Calibri"/>
        <family val="2"/>
      </rPr>
      <t>. E.g. ability to export data into excel, update the data offline and import back into system. Project plan values should get updated as per excel</t>
    </r>
  </si>
  <si>
    <r>
      <t xml:space="preserve">Ability to </t>
    </r>
    <r>
      <rPr>
        <b/>
        <sz val="11"/>
        <color rgb="FF000000"/>
        <rFont val="Calibri"/>
        <family val="2"/>
      </rPr>
      <t>create the baseline, history over the time.</t>
    </r>
  </si>
  <si>
    <t>Release Plan</t>
  </si>
  <si>
    <t>Create and manage the Product release plan</t>
  </si>
  <si>
    <t>Option to track the Planned Release dates Vs Actual Release date</t>
  </si>
  <si>
    <t>Ability to map software release against product development gates/phases (PDP Gateways)</t>
  </si>
  <si>
    <t>- Track the software, hardware, releases along with traceability
- Capability to associate release with Builds (SW, HW etc)</t>
  </si>
  <si>
    <t>Change Requests</t>
  </si>
  <si>
    <t>Supports product release through approval workflow</t>
  </si>
  <si>
    <t>- Assign the different stakeholders &amp; cross functional teams to workflow for review/approval
- Change the assignee (Approver/Reviewer) in case of user unavailability</t>
  </si>
  <si>
    <t>Effectivity</t>
  </si>
  <si>
    <t>Option to capture the effectivity of the Product Release</t>
  </si>
  <si>
    <t>Product Obsolescence</t>
  </si>
  <si>
    <t>- Ability to perform the product obsolescence through Release process
- Option to indicate the replacement part number (if any)</t>
  </si>
  <si>
    <t>Notifications</t>
  </si>
  <si>
    <t>- Allows to send the release notifications automatically to stakeholders after product release</t>
  </si>
  <si>
    <t xml:space="preserve"> data archival </t>
  </si>
  <si>
    <t>- Allows to perform the data archival (In tool database) for release data
e.g. Legacy product data</t>
  </si>
  <si>
    <t>Audit history</t>
  </si>
  <si>
    <t>Maintain the audit history for release data</t>
  </si>
  <si>
    <t>Reports &amp; Dashboard</t>
  </si>
  <si>
    <t>Tool allows various types of product release report and dashboards as OOTB (Out of the box) or through easy configuration/customization</t>
  </si>
  <si>
    <t>Comparison</t>
  </si>
  <si>
    <t xml:space="preserve">Ability to compare the Releases and get the changed delta between both releases </t>
  </si>
  <si>
    <t>Ability to generate the Release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</si>
</sst>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000"/>
    <numFmt numFmtId="167" formatCode="0.0000"/>
  </numFmts>
  <fonts count="30">
    <font>
      <sz val="10"/>
      <color theme="1"/>
      <name val="DM Sans"/>
      <family val="2"/>
    </font>
    <font>
      <sz val="11"/>
      <color theme="1"/>
      <name val="Calibri"/>
      <scheme val="minor"/>
    </font>
    <font>
      <sz val="11"/>
      <color theme="1"/>
      <name val="Calibri"/>
      <family val="2"/>
      <scheme val="minor"/>
    </font>
    <font>
      <b/>
      <sz val="11"/>
      <color theme="1"/>
      <name val="Calibri"/>
      <family val="2"/>
      <scheme val="minor"/>
    </font>
    <font>
      <sz val="10"/>
      <color theme="1"/>
      <name val="Calibri"/>
      <family val="2"/>
      <scheme val="minor"/>
    </font>
    <font>
      <b/>
      <sz val="12"/>
      <color theme="1"/>
      <name val="Calibri"/>
      <family val="2"/>
      <scheme val="minor"/>
    </font>
    <font>
      <u/>
      <sz val="11"/>
      <color theme="10"/>
      <name val="Calibri"/>
      <family val="2"/>
      <scheme val="minor"/>
    </font>
    <font>
      <sz val="11"/>
      <name val="Calibri"/>
      <family val="2"/>
      <scheme val="minor"/>
    </font>
    <font>
      <sz val="11"/>
      <color rgb="FF000000"/>
      <name val="Calibri"/>
      <family val="2"/>
      <scheme val="minor"/>
    </font>
    <font>
      <sz val="11"/>
      <color rgb="FFFF0000"/>
      <name val="Calibri"/>
      <family val="2"/>
      <scheme val="minor"/>
    </font>
    <font>
      <b/>
      <sz val="14"/>
      <color theme="1"/>
      <name val="Calibri"/>
      <family val="2"/>
      <scheme val="minor"/>
    </font>
    <font>
      <sz val="11"/>
      <color rgb="FF9C0006"/>
      <name val="Calibri"/>
      <family val="2"/>
      <scheme val="minor"/>
    </font>
    <font>
      <sz val="8"/>
      <name val="DM Sans"/>
      <family val="2"/>
    </font>
    <font>
      <sz val="10"/>
      <color theme="1"/>
      <name val="DM Sans"/>
      <family val="2"/>
    </font>
    <font>
      <b/>
      <sz val="10"/>
      <color theme="1"/>
      <name val="DM Sans"/>
      <family val="2"/>
    </font>
    <font>
      <sz val="14"/>
      <color theme="1"/>
      <name val="Calibri"/>
      <family val="2"/>
      <scheme val="minor"/>
    </font>
    <font>
      <b/>
      <sz val="10"/>
      <color theme="1"/>
      <name val="Calibri"/>
      <family val="2"/>
      <scheme val="minor"/>
    </font>
    <font>
      <b/>
      <sz val="11"/>
      <color theme="1"/>
      <name val="DM Sans"/>
    </font>
    <font>
      <b/>
      <sz val="12"/>
      <color theme="1"/>
      <name val="DM Sans"/>
      <family val="2"/>
    </font>
    <font>
      <b/>
      <sz val="10"/>
      <color theme="1"/>
      <name val="DM Sans"/>
    </font>
    <font>
      <sz val="10"/>
      <color theme="1"/>
      <name val="DM Sans"/>
    </font>
    <font>
      <sz val="10"/>
      <color rgb="FFFF0000"/>
      <name val="DM Sans"/>
    </font>
    <font>
      <sz val="10"/>
      <name val="DM Sans"/>
    </font>
    <font>
      <u/>
      <sz val="10"/>
      <color theme="10"/>
      <name val="DM Sans"/>
      <family val="2"/>
    </font>
    <font>
      <b/>
      <sz val="14"/>
      <color theme="1"/>
      <name val="DM Sans"/>
    </font>
    <font>
      <sz val="14"/>
      <color theme="1"/>
      <name val="DM Sans"/>
    </font>
    <font>
      <sz val="11"/>
      <color rgb="FF000000"/>
      <name val="Calibri"/>
      <family val="2"/>
    </font>
    <font>
      <b/>
      <sz val="11"/>
      <color rgb="FF000000"/>
      <name val="Calibri"/>
      <family val="2"/>
    </font>
    <font>
      <sz val="11"/>
      <name val="Calibri"/>
      <family val="2"/>
    </font>
    <font>
      <b/>
      <sz val="11"/>
      <name val="Calibri"/>
      <family val="2"/>
    </font>
  </fonts>
  <fills count="17">
    <fill>
      <patternFill patternType="none"/>
    </fill>
    <fill>
      <patternFill patternType="gray125"/>
    </fill>
    <fill>
      <patternFill patternType="solid">
        <fgColor rgb="FFFFC7CE"/>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9393"/>
        <bgColor indexed="64"/>
      </patternFill>
    </fill>
    <fill>
      <patternFill patternType="solid">
        <fgColor theme="4" tint="0.79998168889431442"/>
        <bgColor indexed="64"/>
      </patternFill>
    </fill>
    <fill>
      <patternFill patternType="solid">
        <fgColor rgb="FFFFFFFF"/>
        <bgColor rgb="FF000000"/>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s>
  <cellStyleXfs count="6">
    <xf numFmtId="0" fontId="0" fillId="0" borderId="0"/>
    <xf numFmtId="0" fontId="2" fillId="0" borderId="0"/>
    <xf numFmtId="0" fontId="6" fillId="0" borderId="0" applyNumberFormat="0" applyFill="0" applyBorder="0" applyAlignment="0" applyProtection="0"/>
    <xf numFmtId="0" fontId="11" fillId="2" borderId="0" applyNumberFormat="0" applyBorder="0" applyAlignment="0" applyProtection="0"/>
    <xf numFmtId="9" fontId="13" fillId="0" borderId="0" applyFont="0" applyFill="0" applyBorder="0" applyAlignment="0" applyProtection="0"/>
    <xf numFmtId="0" fontId="23" fillId="0" borderId="0" applyNumberFormat="0" applyFill="0" applyBorder="0" applyAlignment="0" applyProtection="0"/>
  </cellStyleXfs>
  <cellXfs count="206">
    <xf numFmtId="0" fontId="0" fillId="0" borderId="0" xfId="0"/>
    <xf numFmtId="0" fontId="2" fillId="0" borderId="0" xfId="1"/>
    <xf numFmtId="0" fontId="2" fillId="0" borderId="0" xfId="1" applyAlignment="1">
      <alignment wrapText="1"/>
    </xf>
    <xf numFmtId="0" fontId="2" fillId="0" borderId="0" xfId="1" applyAlignment="1">
      <alignment vertical="center"/>
    </xf>
    <xf numFmtId="0" fontId="2" fillId="6" borderId="0" xfId="1" applyFill="1" applyAlignment="1">
      <alignment vertical="center"/>
    </xf>
    <xf numFmtId="0" fontId="2" fillId="6" borderId="10" xfId="1" applyFill="1" applyBorder="1" applyAlignment="1">
      <alignment horizontal="center" vertical="center" wrapText="1"/>
    </xf>
    <xf numFmtId="0" fontId="2" fillId="6" borderId="8" xfId="1" applyFill="1" applyBorder="1" applyAlignment="1">
      <alignment horizontal="left" vertical="top" wrapText="1"/>
    </xf>
    <xf numFmtId="0" fontId="2" fillId="6" borderId="8" xfId="1" applyFill="1" applyBorder="1" applyAlignment="1">
      <alignment vertical="top" wrapText="1"/>
    </xf>
    <xf numFmtId="0" fontId="2" fillId="6" borderId="8" xfId="1" applyFill="1" applyBorder="1" applyAlignment="1">
      <alignment vertical="center" wrapText="1"/>
    </xf>
    <xf numFmtId="0" fontId="2" fillId="6" borderId="8" xfId="1" applyFill="1" applyBorder="1" applyAlignment="1">
      <alignment vertical="center"/>
    </xf>
    <xf numFmtId="0" fontId="7" fillId="6" borderId="8" xfId="1" applyFont="1" applyFill="1" applyBorder="1" applyAlignment="1">
      <alignment vertical="center" wrapText="1"/>
    </xf>
    <xf numFmtId="0" fontId="7" fillId="0" borderId="8" xfId="1" applyFont="1" applyBorder="1" applyAlignment="1">
      <alignment vertical="top" wrapText="1"/>
    </xf>
    <xf numFmtId="0" fontId="7" fillId="0" borderId="8" xfId="1" applyFont="1" applyBorder="1" applyAlignment="1">
      <alignment vertical="center" wrapText="1"/>
    </xf>
    <xf numFmtId="0" fontId="2" fillId="0" borderId="8" xfId="1" applyBorder="1" applyAlignment="1">
      <alignment vertical="center" wrapText="1"/>
    </xf>
    <xf numFmtId="0" fontId="2" fillId="0" borderId="8" xfId="1" applyBorder="1" applyAlignment="1">
      <alignment vertical="top" wrapText="1"/>
    </xf>
    <xf numFmtId="0" fontId="9" fillId="6" borderId="8" xfId="1" applyFont="1" applyFill="1" applyBorder="1" applyAlignment="1">
      <alignment vertical="center" wrapText="1"/>
    </xf>
    <xf numFmtId="2" fontId="10" fillId="5" borderId="10" xfId="1" applyNumberFormat="1" applyFont="1" applyFill="1" applyBorder="1" applyAlignment="1">
      <alignment horizontal="center" vertical="center" wrapText="1"/>
    </xf>
    <xf numFmtId="0" fontId="2" fillId="6" borderId="8" xfId="1" applyFill="1" applyBorder="1" applyAlignment="1">
      <alignment horizontal="left" vertical="top"/>
    </xf>
    <xf numFmtId="2" fontId="10" fillId="5" borderId="8" xfId="1" applyNumberFormat="1" applyFont="1" applyFill="1" applyBorder="1" applyAlignment="1">
      <alignment horizontal="center" vertical="center" wrapText="1"/>
    </xf>
    <xf numFmtId="0" fontId="2" fillId="6" borderId="0" xfId="1" applyFill="1" applyAlignment="1">
      <alignment vertical="center" wrapText="1"/>
    </xf>
    <xf numFmtId="0" fontId="2" fillId="6" borderId="0" xfId="1" applyFill="1" applyAlignment="1">
      <alignment horizontal="center" vertical="center" wrapText="1"/>
    </xf>
    <xf numFmtId="0" fontId="2" fillId="6" borderId="0" xfId="1" applyFill="1" applyAlignment="1">
      <alignment horizontal="left" vertical="top"/>
    </xf>
    <xf numFmtId="0" fontId="2" fillId="8" borderId="10" xfId="1" applyFill="1" applyBorder="1" applyAlignment="1">
      <alignment horizontal="center" vertical="center" wrapText="1"/>
    </xf>
    <xf numFmtId="0" fontId="2" fillId="8" borderId="8" xfId="1" applyFill="1" applyBorder="1" applyAlignment="1">
      <alignment horizontal="left" vertical="top" wrapText="1"/>
    </xf>
    <xf numFmtId="0" fontId="3" fillId="9" borderId="1" xfId="1" applyFont="1" applyFill="1" applyBorder="1" applyAlignment="1">
      <alignment horizontal="center" vertical="center"/>
    </xf>
    <xf numFmtId="0" fontId="3" fillId="10" borderId="1" xfId="1" applyFont="1" applyFill="1" applyBorder="1" applyAlignment="1">
      <alignment horizontal="center" vertical="center"/>
    </xf>
    <xf numFmtId="0" fontId="3" fillId="12" borderId="1" xfId="1" applyFont="1" applyFill="1" applyBorder="1" applyAlignment="1">
      <alignment horizontal="center" vertical="center"/>
    </xf>
    <xf numFmtId="0" fontId="3" fillId="7" borderId="1" xfId="1" applyFont="1" applyFill="1" applyBorder="1" applyAlignment="1">
      <alignment horizontal="center" vertical="center"/>
    </xf>
    <xf numFmtId="0" fontId="3" fillId="0" borderId="1" xfId="1" applyFont="1" applyBorder="1" applyAlignment="1">
      <alignment horizontal="center" vertical="center"/>
    </xf>
    <xf numFmtId="0" fontId="2" fillId="0" borderId="1" xfId="1" applyBorder="1" applyAlignment="1">
      <alignment horizontal="left" vertical="center" wrapText="1"/>
    </xf>
    <xf numFmtId="0" fontId="2" fillId="6" borderId="0" xfId="1" applyFill="1" applyAlignment="1">
      <alignment horizontal="left" vertical="center" wrapText="1"/>
    </xf>
    <xf numFmtId="0" fontId="2" fillId="6" borderId="1" xfId="1" applyFill="1" applyBorder="1" applyAlignment="1">
      <alignment horizontal="center" vertical="center" wrapText="1"/>
    </xf>
    <xf numFmtId="0" fontId="2" fillId="6" borderId="1" xfId="1" applyFill="1" applyBorder="1" applyAlignment="1">
      <alignment horizontal="left" vertical="center" wrapText="1"/>
    </xf>
    <xf numFmtId="0" fontId="15" fillId="6" borderId="11" xfId="1" applyFont="1" applyFill="1" applyBorder="1" applyAlignment="1">
      <alignment vertical="center" wrapText="1"/>
    </xf>
    <xf numFmtId="0" fontId="15" fillId="6" borderId="11" xfId="1" applyFont="1" applyFill="1" applyBorder="1" applyAlignment="1">
      <alignment horizontal="left" vertical="center" wrapText="1"/>
    </xf>
    <xf numFmtId="0" fontId="10" fillId="5" borderId="2" xfId="1" applyFont="1" applyFill="1" applyBorder="1" applyAlignment="1">
      <alignment horizontal="center" vertical="center" wrapText="1"/>
    </xf>
    <xf numFmtId="0" fontId="10" fillId="5" borderId="4" xfId="1" applyFont="1" applyFill="1" applyBorder="1" applyAlignment="1">
      <alignment horizontal="center" vertical="center" wrapText="1"/>
    </xf>
    <xf numFmtId="0" fontId="15" fillId="6" borderId="0" xfId="1" applyFont="1" applyFill="1" applyAlignment="1">
      <alignment vertical="center"/>
    </xf>
    <xf numFmtId="0" fontId="10" fillId="3" borderId="3" xfId="1" applyFont="1" applyFill="1" applyBorder="1" applyAlignment="1">
      <alignment horizontal="center" vertical="center" wrapText="1"/>
    </xf>
    <xf numFmtId="0" fontId="10" fillId="9" borderId="3" xfId="1" applyFont="1" applyFill="1" applyBorder="1" applyAlignment="1">
      <alignment horizontal="center" vertical="center" wrapText="1"/>
    </xf>
    <xf numFmtId="0" fontId="10" fillId="3" borderId="9" xfId="1" applyFont="1" applyFill="1" applyBorder="1" applyAlignment="1">
      <alignment horizontal="center" vertical="center" wrapText="1"/>
    </xf>
    <xf numFmtId="0" fontId="10" fillId="3" borderId="12" xfId="1" applyFont="1" applyFill="1" applyBorder="1" applyAlignment="1">
      <alignment horizontal="center" vertical="center" wrapText="1"/>
    </xf>
    <xf numFmtId="0" fontId="15" fillId="6" borderId="0" xfId="1" applyFont="1" applyFill="1" applyAlignment="1">
      <alignment horizontal="center" vertical="center"/>
    </xf>
    <xf numFmtId="0" fontId="5" fillId="11" borderId="1" xfId="1" applyFont="1" applyFill="1" applyBorder="1" applyAlignment="1">
      <alignment horizontal="left" vertical="center"/>
    </xf>
    <xf numFmtId="0" fontId="2" fillId="0" borderId="0" xfId="1" applyAlignment="1">
      <alignment vertical="center" wrapText="1"/>
    </xf>
    <xf numFmtId="0" fontId="4" fillId="0" borderId="1" xfId="0" applyFont="1" applyBorder="1" applyAlignment="1" applyProtection="1">
      <alignment horizontal="center" vertical="center" wrapText="1"/>
      <protection hidden="1"/>
    </xf>
    <xf numFmtId="0" fontId="16" fillId="3" borderId="1" xfId="0" applyFont="1" applyFill="1" applyBorder="1" applyAlignment="1" applyProtection="1">
      <alignment horizontal="center" vertical="center" wrapText="1"/>
      <protection hidden="1"/>
    </xf>
    <xf numFmtId="0" fontId="4" fillId="3" borderId="1" xfId="0" applyFont="1" applyFill="1" applyBorder="1" applyAlignment="1" applyProtection="1">
      <alignment horizontal="center" vertical="center" wrapText="1"/>
      <protection hidden="1"/>
    </xf>
    <xf numFmtId="0" fontId="2" fillId="0" borderId="0" xfId="1" applyProtection="1">
      <protection hidden="1"/>
    </xf>
    <xf numFmtId="0" fontId="0" fillId="0" borderId="1" xfId="0" applyBorder="1" applyProtection="1">
      <protection hidden="1"/>
    </xf>
    <xf numFmtId="0" fontId="3" fillId="0" borderId="1" xfId="0" applyFont="1" applyBorder="1" applyAlignment="1" applyProtection="1">
      <alignment horizontal="center" vertical="center"/>
      <protection hidden="1"/>
    </xf>
    <xf numFmtId="0" fontId="2" fillId="0" borderId="1" xfId="1" applyBorder="1" applyAlignment="1" applyProtection="1">
      <alignment horizontal="center" vertical="center"/>
      <protection hidden="1"/>
    </xf>
    <xf numFmtId="0" fontId="4" fillId="0" borderId="1" xfId="0" applyFont="1" applyBorder="1" applyAlignment="1" applyProtection="1">
      <alignment vertical="center" wrapText="1"/>
      <protection hidden="1"/>
    </xf>
    <xf numFmtId="2" fontId="0" fillId="3" borderId="1" xfId="0" applyNumberFormat="1" applyFill="1" applyBorder="1" applyAlignment="1" applyProtection="1">
      <alignment horizontal="center" vertical="center"/>
      <protection hidden="1"/>
    </xf>
    <xf numFmtId="165" fontId="2" fillId="3" borderId="1" xfId="4" applyNumberFormat="1" applyFont="1" applyFill="1" applyBorder="1" applyAlignment="1" applyProtection="1">
      <alignment horizontal="center" vertical="center"/>
      <protection hidden="1"/>
    </xf>
    <xf numFmtId="166" fontId="2" fillId="3" borderId="1" xfId="4" applyNumberFormat="1" applyFont="1" applyFill="1" applyBorder="1" applyAlignment="1" applyProtection="1">
      <alignment horizontal="center" vertical="center"/>
      <protection hidden="1"/>
    </xf>
    <xf numFmtId="0" fontId="0" fillId="0" borderId="1" xfId="0" applyBorder="1" applyAlignment="1" applyProtection="1">
      <alignment horizontal="center" vertical="center"/>
      <protection hidden="1"/>
    </xf>
    <xf numFmtId="0" fontId="0" fillId="0" borderId="1" xfId="0" quotePrefix="1" applyBorder="1" applyAlignment="1" applyProtection="1">
      <alignment horizontal="center" vertical="center"/>
      <protection hidden="1"/>
    </xf>
    <xf numFmtId="2" fontId="0" fillId="0" borderId="1" xfId="0" applyNumberFormat="1" applyBorder="1" applyAlignment="1" applyProtection="1">
      <alignment horizontal="center" vertical="center"/>
      <protection hidden="1"/>
    </xf>
    <xf numFmtId="164" fontId="0" fillId="0" borderId="1" xfId="0" quotePrefix="1" applyNumberFormat="1" applyBorder="1" applyAlignment="1" applyProtection="1">
      <alignment horizontal="center" vertical="center"/>
      <protection hidden="1"/>
    </xf>
    <xf numFmtId="0" fontId="4" fillId="0" borderId="1" xfId="0" applyFont="1" applyBorder="1" applyAlignment="1" applyProtection="1">
      <alignment vertical="center"/>
      <protection hidden="1"/>
    </xf>
    <xf numFmtId="0" fontId="4" fillId="0" borderId="1" xfId="0" applyFont="1" applyBorder="1" applyAlignment="1" applyProtection="1">
      <alignment horizontal="left" vertical="center"/>
      <protection hidden="1"/>
    </xf>
    <xf numFmtId="0" fontId="4" fillId="10" borderId="1" xfId="0" applyFont="1" applyFill="1" applyBorder="1" applyAlignment="1" applyProtection="1">
      <alignment horizontal="center" vertical="center"/>
      <protection hidden="1"/>
    </xf>
    <xf numFmtId="2" fontId="0" fillId="10" borderId="1" xfId="0" applyNumberFormat="1" applyFill="1" applyBorder="1" applyAlignment="1" applyProtection="1">
      <alignment horizontal="center" vertical="center"/>
      <protection hidden="1"/>
    </xf>
    <xf numFmtId="165" fontId="2" fillId="10" borderId="1" xfId="1" applyNumberFormat="1" applyFill="1" applyBorder="1" applyAlignment="1" applyProtection="1">
      <alignment horizontal="center" vertical="center"/>
      <protection hidden="1"/>
    </xf>
    <xf numFmtId="0" fontId="2" fillId="3" borderId="1" xfId="1" applyFill="1" applyBorder="1" applyAlignment="1" applyProtection="1">
      <alignment horizontal="center" vertical="center" wrapText="1"/>
      <protection hidden="1"/>
    </xf>
    <xf numFmtId="0" fontId="4" fillId="0" borderId="1" xfId="1" applyFont="1" applyBorder="1" applyAlignment="1" applyProtection="1">
      <alignment horizontal="left" vertical="center"/>
      <protection hidden="1"/>
    </xf>
    <xf numFmtId="2" fontId="2" fillId="0" borderId="1" xfId="1" applyNumberFormat="1" applyBorder="1" applyAlignment="1" applyProtection="1">
      <alignment horizontal="center" vertical="center"/>
      <protection hidden="1"/>
    </xf>
    <xf numFmtId="2" fontId="2" fillId="0" borderId="3" xfId="1" applyNumberFormat="1" applyBorder="1" applyAlignment="1" applyProtection="1">
      <alignment horizontal="center" vertical="center"/>
      <protection hidden="1"/>
    </xf>
    <xf numFmtId="166" fontId="2" fillId="0" borderId="3" xfId="1" applyNumberFormat="1" applyBorder="1" applyAlignment="1" applyProtection="1">
      <alignment horizontal="center" vertical="center"/>
      <protection hidden="1"/>
    </xf>
    <xf numFmtId="0" fontId="2" fillId="12" borderId="1" xfId="1" applyFill="1" applyBorder="1" applyProtection="1">
      <protection hidden="1"/>
    </xf>
    <xf numFmtId="166" fontId="2" fillId="0" borderId="1" xfId="1" applyNumberFormat="1" applyBorder="1" applyAlignment="1" applyProtection="1">
      <alignment horizontal="center" vertical="center"/>
      <protection hidden="1"/>
    </xf>
    <xf numFmtId="0" fontId="2" fillId="10" borderId="1" xfId="1" applyFill="1" applyBorder="1" applyAlignment="1" applyProtection="1">
      <alignment horizontal="center" vertical="center"/>
      <protection hidden="1"/>
    </xf>
    <xf numFmtId="2" fontId="2" fillId="10" borderId="1" xfId="1" applyNumberFormat="1" applyFill="1" applyBorder="1" applyAlignment="1" applyProtection="1">
      <alignment horizontal="center" vertical="center"/>
      <protection hidden="1"/>
    </xf>
    <xf numFmtId="2" fontId="14" fillId="0" borderId="0" xfId="0" applyNumberFormat="1" applyFont="1" applyAlignment="1" applyProtection="1">
      <alignment horizontal="left" vertical="center" wrapText="1"/>
      <protection hidden="1"/>
    </xf>
    <xf numFmtId="2" fontId="3" fillId="0" borderId="0" xfId="1" applyNumberFormat="1" applyFont="1" applyAlignment="1" applyProtection="1">
      <alignment horizontal="center" vertical="center"/>
      <protection hidden="1"/>
    </xf>
    <xf numFmtId="0" fontId="2" fillId="0" borderId="0" xfId="1" applyAlignment="1" applyProtection="1">
      <alignment horizontal="center" vertical="center"/>
      <protection hidden="1"/>
    </xf>
    <xf numFmtId="0" fontId="2" fillId="0" borderId="1" xfId="1" applyBorder="1" applyProtection="1">
      <protection locked="0"/>
    </xf>
    <xf numFmtId="0" fontId="2" fillId="0" borderId="0" xfId="1" applyProtection="1">
      <protection locked="0"/>
    </xf>
    <xf numFmtId="0" fontId="2" fillId="3" borderId="1" xfId="1" applyFill="1" applyBorder="1" applyAlignment="1" applyProtection="1">
      <alignment horizontal="center" vertical="center"/>
      <protection locked="0"/>
    </xf>
    <xf numFmtId="0" fontId="2" fillId="3" borderId="1" xfId="1" applyFill="1" applyBorder="1" applyProtection="1">
      <protection locked="0"/>
    </xf>
    <xf numFmtId="2" fontId="2" fillId="0" borderId="1" xfId="1" applyNumberFormat="1" applyBorder="1" applyAlignment="1" applyProtection="1">
      <alignment horizontal="center" vertical="center"/>
      <protection locked="0"/>
    </xf>
    <xf numFmtId="0" fontId="2" fillId="0" borderId="0" xfId="1" applyAlignment="1" applyProtection="1">
      <alignment horizontal="center" vertical="center"/>
      <protection locked="0"/>
    </xf>
    <xf numFmtId="0" fontId="5" fillId="4" borderId="1" xfId="1" applyFont="1" applyFill="1" applyBorder="1" applyAlignment="1" applyProtection="1">
      <alignment horizontal="center"/>
      <protection locked="0"/>
    </xf>
    <xf numFmtId="0" fontId="5" fillId="3" borderId="1" xfId="1" applyFont="1" applyFill="1" applyBorder="1" applyAlignment="1" applyProtection="1">
      <alignment horizontal="center" vertical="center"/>
      <protection locked="0"/>
    </xf>
    <xf numFmtId="0" fontId="7" fillId="0" borderId="1" xfId="2" applyFont="1" applyFill="1" applyBorder="1" applyAlignment="1" applyProtection="1">
      <alignment horizontal="center" vertical="center"/>
      <protection locked="0"/>
    </xf>
    <xf numFmtId="0" fontId="8" fillId="0" borderId="1" xfId="2" applyFont="1" applyBorder="1" applyAlignment="1" applyProtection="1">
      <alignment horizontal="center" vertical="center"/>
      <protection locked="0"/>
    </xf>
    <xf numFmtId="0" fontId="10" fillId="5" borderId="6" xfId="1" applyFont="1" applyFill="1" applyBorder="1" applyAlignment="1" applyProtection="1">
      <alignment vertical="center"/>
      <protection locked="0"/>
    </xf>
    <xf numFmtId="0" fontId="10" fillId="5" borderId="11" xfId="1" applyFont="1" applyFill="1" applyBorder="1" applyAlignment="1" applyProtection="1">
      <alignment horizontal="center" vertical="center"/>
      <protection locked="0"/>
    </xf>
    <xf numFmtId="0" fontId="10" fillId="5" borderId="11" xfId="1" applyFont="1" applyFill="1" applyBorder="1" applyAlignment="1" applyProtection="1">
      <alignment vertical="center"/>
      <protection locked="0"/>
    </xf>
    <xf numFmtId="0" fontId="10" fillId="5" borderId="5" xfId="1" applyFont="1" applyFill="1" applyBorder="1" applyAlignment="1" applyProtection="1">
      <alignment vertical="center"/>
      <protection locked="0"/>
    </xf>
    <xf numFmtId="1" fontId="2" fillId="0" borderId="1" xfId="1" applyNumberFormat="1" applyBorder="1" applyProtection="1">
      <protection locked="0"/>
    </xf>
    <xf numFmtId="0" fontId="3" fillId="0" borderId="13" xfId="1" applyFont="1" applyBorder="1" applyProtection="1">
      <protection locked="0"/>
    </xf>
    <xf numFmtId="0" fontId="3" fillId="0" borderId="8" xfId="1" applyFont="1" applyBorder="1" applyAlignment="1" applyProtection="1">
      <alignment horizontal="center" vertical="center"/>
      <protection locked="0"/>
    </xf>
    <xf numFmtId="0" fontId="3" fillId="0" borderId="1" xfId="1" applyFont="1" applyBorder="1" applyAlignment="1" applyProtection="1">
      <alignment horizontal="center" vertical="center"/>
      <protection locked="0"/>
    </xf>
    <xf numFmtId="165" fontId="3" fillId="4" borderId="1" xfId="4" applyNumberFormat="1" applyFont="1" applyFill="1" applyBorder="1" applyAlignment="1" applyProtection="1">
      <alignment horizontal="center" vertical="center"/>
      <protection hidden="1"/>
    </xf>
    <xf numFmtId="2" fontId="2" fillId="0" borderId="7" xfId="1" applyNumberFormat="1" applyBorder="1" applyAlignment="1" applyProtection="1">
      <alignment horizontal="center" vertical="center"/>
      <protection hidden="1"/>
    </xf>
    <xf numFmtId="0" fontId="2" fillId="0" borderId="13" xfId="1" applyBorder="1" applyProtection="1">
      <protection hidden="1"/>
    </xf>
    <xf numFmtId="164" fontId="2" fillId="0" borderId="10" xfId="1" applyNumberFormat="1" applyBorder="1" applyAlignment="1" applyProtection="1">
      <alignment horizontal="center" vertical="center"/>
      <protection hidden="1"/>
    </xf>
    <xf numFmtId="0" fontId="0" fillId="0" borderId="0" xfId="0" applyAlignment="1" applyProtection="1">
      <alignment horizontal="left" vertical="center"/>
      <protection locked="0"/>
    </xf>
    <xf numFmtId="0" fontId="0" fillId="0" borderId="1" xfId="0" applyBorder="1" applyAlignment="1" applyProtection="1">
      <alignment horizontal="center" vertical="center"/>
      <protection locked="0"/>
    </xf>
    <xf numFmtId="0" fontId="0" fillId="13" borderId="1" xfId="0" applyFill="1" applyBorder="1" applyAlignment="1" applyProtection="1">
      <alignment horizontal="center" vertical="center"/>
      <protection locked="0"/>
    </xf>
    <xf numFmtId="0" fontId="16" fillId="0" borderId="0" xfId="0" applyFont="1" applyAlignment="1" applyProtection="1">
      <alignment horizontal="left" vertical="center" wrapText="1"/>
      <protection locked="0"/>
    </xf>
    <xf numFmtId="0" fontId="14"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0" fontId="17" fillId="8" borderId="1" xfId="0" applyFont="1" applyFill="1" applyBorder="1" applyAlignment="1" applyProtection="1">
      <alignment horizontal="center" vertical="center"/>
      <protection hidden="1"/>
    </xf>
    <xf numFmtId="0" fontId="17" fillId="8" borderId="6" xfId="0" applyFont="1" applyFill="1" applyBorder="1" applyAlignment="1" applyProtection="1">
      <alignment horizontal="center" vertical="center"/>
      <protection hidden="1"/>
    </xf>
    <xf numFmtId="0" fontId="16" fillId="0" borderId="1" xfId="0" applyFont="1" applyBorder="1" applyAlignment="1" applyProtection="1">
      <alignment horizontal="center" vertical="center" wrapText="1"/>
      <protection hidden="1"/>
    </xf>
    <xf numFmtId="0" fontId="16" fillId="0" borderId="6" xfId="0" applyFont="1" applyBorder="1" applyAlignment="1" applyProtection="1">
      <alignment horizontal="center" vertical="center" wrapText="1"/>
      <protection hidden="1"/>
    </xf>
    <xf numFmtId="0" fontId="16" fillId="0" borderId="6" xfId="0" applyFont="1" applyBorder="1" applyAlignment="1" applyProtection="1">
      <alignment horizontal="center" vertical="center"/>
      <protection hidden="1"/>
    </xf>
    <xf numFmtId="0" fontId="14" fillId="13" borderId="0" xfId="0" applyFont="1" applyFill="1" applyAlignment="1" applyProtection="1">
      <alignment horizontal="center" vertical="center"/>
      <protection hidden="1"/>
    </xf>
    <xf numFmtId="0" fontId="16" fillId="0" borderId="1" xfId="0" applyFont="1" applyBorder="1" applyAlignment="1" applyProtection="1">
      <alignment horizontal="center" vertical="center"/>
      <protection hidden="1"/>
    </xf>
    <xf numFmtId="0" fontId="14" fillId="0" borderId="0" xfId="0" applyFont="1" applyAlignment="1" applyProtection="1">
      <alignment horizontal="center" vertical="center"/>
      <protection hidden="1"/>
    </xf>
    <xf numFmtId="0" fontId="14" fillId="9" borderId="1" xfId="0" applyFont="1" applyFill="1" applyBorder="1" applyAlignment="1" applyProtection="1">
      <alignment vertical="center"/>
      <protection hidden="1"/>
    </xf>
    <xf numFmtId="0" fontId="17" fillId="8" borderId="1" xfId="0" applyFont="1" applyFill="1" applyBorder="1" applyAlignment="1" applyProtection="1">
      <alignment horizontal="center" vertical="center" wrapText="1"/>
      <protection hidden="1"/>
    </xf>
    <xf numFmtId="0" fontId="0" fillId="8" borderId="1" xfId="0" applyFill="1" applyBorder="1" applyAlignment="1" applyProtection="1">
      <alignment horizontal="center" vertical="center"/>
      <protection hidden="1"/>
    </xf>
    <xf numFmtId="0" fontId="0" fillId="8" borderId="1" xfId="0" applyFill="1" applyBorder="1" applyAlignment="1" applyProtection="1">
      <alignment horizontal="left" vertical="center"/>
      <protection hidden="1"/>
    </xf>
    <xf numFmtId="0" fontId="2" fillId="0" borderId="1" xfId="1" applyBorder="1" applyProtection="1">
      <protection hidden="1"/>
    </xf>
    <xf numFmtId="0" fontId="5" fillId="0" borderId="1" xfId="0" applyFont="1" applyBorder="1" applyAlignment="1" applyProtection="1">
      <alignment horizontal="center" vertical="center"/>
      <protection hidden="1"/>
    </xf>
    <xf numFmtId="2" fontId="0" fillId="5" borderId="1" xfId="0" applyNumberFormat="1" applyFill="1" applyBorder="1" applyAlignment="1" applyProtection="1">
      <alignment horizontal="center" vertical="center"/>
      <protection hidden="1"/>
    </xf>
    <xf numFmtId="2" fontId="0" fillId="8" borderId="1" xfId="0" applyNumberFormat="1" applyFill="1" applyBorder="1" applyAlignment="1" applyProtection="1">
      <alignment horizontal="center" vertical="center"/>
      <protection hidden="1"/>
    </xf>
    <xf numFmtId="164" fontId="2" fillId="3" borderId="1" xfId="1" applyNumberFormat="1" applyFill="1" applyBorder="1" applyAlignment="1" applyProtection="1">
      <alignment horizontal="center" vertical="center"/>
      <protection hidden="1"/>
    </xf>
    <xf numFmtId="0" fontId="0" fillId="0" borderId="0" xfId="0" applyProtection="1">
      <protection hidden="1"/>
    </xf>
    <xf numFmtId="0" fontId="2" fillId="10" borderId="1" xfId="1" applyFill="1" applyBorder="1" applyProtection="1">
      <protection hidden="1"/>
    </xf>
    <xf numFmtId="0" fontId="0" fillId="10" borderId="1" xfId="0" applyFill="1" applyBorder="1" applyProtection="1">
      <protection hidden="1"/>
    </xf>
    <xf numFmtId="164" fontId="2" fillId="10" borderId="1" xfId="1" applyNumberFormat="1" applyFill="1" applyBorder="1" applyAlignment="1" applyProtection="1">
      <alignment horizontal="center"/>
      <protection hidden="1"/>
    </xf>
    <xf numFmtId="0" fontId="2" fillId="3" borderId="1" xfId="1" applyFill="1" applyBorder="1" applyAlignment="1" applyProtection="1">
      <alignment horizontal="center" vertical="center"/>
      <protection hidden="1"/>
    </xf>
    <xf numFmtId="0" fontId="2" fillId="3" borderId="1" xfId="1" applyFill="1" applyBorder="1" applyProtection="1">
      <protection hidden="1"/>
    </xf>
    <xf numFmtId="0" fontId="3" fillId="12" borderId="1" xfId="1" applyFont="1" applyFill="1" applyBorder="1" applyAlignment="1" applyProtection="1">
      <alignment horizontal="center" vertical="center"/>
      <protection hidden="1"/>
    </xf>
    <xf numFmtId="0" fontId="2" fillId="12" borderId="1" xfId="1" applyFill="1" applyBorder="1" applyAlignment="1" applyProtection="1">
      <alignment horizontal="center" vertical="center"/>
      <protection hidden="1"/>
    </xf>
    <xf numFmtId="0" fontId="2" fillId="5" borderId="1" xfId="1" applyFill="1" applyBorder="1" applyProtection="1">
      <protection hidden="1"/>
    </xf>
    <xf numFmtId="0" fontId="2" fillId="5" borderId="0" xfId="1" applyFill="1" applyProtection="1">
      <protection hidden="1"/>
    </xf>
    <xf numFmtId="0" fontId="4" fillId="0" borderId="0" xfId="1" applyFont="1" applyAlignment="1" applyProtection="1">
      <alignment horizontal="left" vertical="center"/>
      <protection hidden="1"/>
    </xf>
    <xf numFmtId="0" fontId="17" fillId="5" borderId="1" xfId="0" applyFont="1" applyFill="1" applyBorder="1" applyAlignment="1" applyProtection="1">
      <alignment horizontal="left" vertical="center"/>
      <protection hidden="1"/>
    </xf>
    <xf numFmtId="2" fontId="2" fillId="0" borderId="8" xfId="1" applyNumberFormat="1" applyBorder="1" applyAlignment="1" applyProtection="1">
      <alignment horizontal="center" vertical="center"/>
      <protection hidden="1"/>
    </xf>
    <xf numFmtId="0" fontId="5" fillId="4" borderId="1" xfId="1" applyFont="1" applyFill="1" applyBorder="1" applyAlignment="1" applyProtection="1">
      <alignment horizontal="center" vertical="center" wrapText="1"/>
      <protection locked="0"/>
    </xf>
    <xf numFmtId="0" fontId="5" fillId="3" borderId="1" xfId="1" applyFont="1" applyFill="1" applyBorder="1" applyAlignment="1" applyProtection="1">
      <alignment horizontal="center" vertical="center"/>
      <protection hidden="1"/>
    </xf>
    <xf numFmtId="0" fontId="5" fillId="13" borderId="1" xfId="1" applyFont="1" applyFill="1" applyBorder="1" applyAlignment="1" applyProtection="1">
      <alignment horizontal="center"/>
      <protection locked="0"/>
    </xf>
    <xf numFmtId="2" fontId="5" fillId="5" borderId="1" xfId="1" applyNumberFormat="1" applyFont="1" applyFill="1" applyBorder="1" applyAlignment="1" applyProtection="1">
      <alignment horizontal="center" vertical="center"/>
      <protection hidden="1"/>
    </xf>
    <xf numFmtId="9" fontId="5" fillId="5" borderId="1" xfId="4" applyFont="1" applyFill="1" applyBorder="1" applyAlignment="1" applyProtection="1">
      <alignment horizontal="center" vertical="center"/>
      <protection hidden="1"/>
    </xf>
    <xf numFmtId="164" fontId="5" fillId="13" borderId="1" xfId="1" applyNumberFormat="1" applyFont="1" applyFill="1" applyBorder="1" applyAlignment="1" applyProtection="1">
      <alignment horizontal="center" vertical="center"/>
      <protection locked="0"/>
    </xf>
    <xf numFmtId="0" fontId="10" fillId="9" borderId="1" xfId="1" applyFont="1" applyFill="1" applyBorder="1" applyAlignment="1">
      <alignment horizontal="center" vertical="center" wrapText="1"/>
    </xf>
    <xf numFmtId="0" fontId="10" fillId="9" borderId="15" xfId="1" applyFont="1" applyFill="1" applyBorder="1" applyAlignment="1">
      <alignment horizontal="center" vertical="center" wrapText="1"/>
    </xf>
    <xf numFmtId="0" fontId="3" fillId="3" borderId="1" xfId="1" applyFont="1" applyFill="1" applyBorder="1" applyAlignment="1">
      <alignment horizontal="center" vertical="center" wrapText="1"/>
    </xf>
    <xf numFmtId="0" fontId="3" fillId="9" borderId="1" xfId="1" applyFont="1" applyFill="1" applyBorder="1" applyAlignment="1">
      <alignment horizontal="center" vertical="center" wrapText="1"/>
    </xf>
    <xf numFmtId="0" fontId="2" fillId="8" borderId="14" xfId="1" applyFill="1" applyBorder="1" applyAlignment="1">
      <alignment horizontal="center" vertical="center" wrapText="1"/>
    </xf>
    <xf numFmtId="0" fontId="3" fillId="14" borderId="1" xfId="1" applyFont="1" applyFill="1" applyBorder="1" applyAlignment="1">
      <alignment horizontal="center" vertical="center"/>
    </xf>
    <xf numFmtId="2" fontId="5" fillId="6" borderId="10" xfId="1" applyNumberFormat="1" applyFont="1" applyFill="1" applyBorder="1" applyAlignment="1">
      <alignment horizontal="center" vertical="center"/>
    </xf>
    <xf numFmtId="0" fontId="10" fillId="5" borderId="1" xfId="1" applyFont="1" applyFill="1" applyBorder="1" applyAlignment="1">
      <alignment horizontal="center" vertical="center" wrapText="1"/>
    </xf>
    <xf numFmtId="0" fontId="10" fillId="5" borderId="1" xfId="1" applyFont="1" applyFill="1" applyBorder="1" applyAlignment="1">
      <alignment vertical="center" wrapText="1"/>
    </xf>
    <xf numFmtId="0" fontId="2" fillId="6" borderId="7" xfId="1" applyFill="1" applyBorder="1" applyAlignment="1">
      <alignment horizontal="center" vertical="center" wrapText="1"/>
    </xf>
    <xf numFmtId="0" fontId="5" fillId="11" borderId="1" xfId="1" applyFont="1" applyFill="1" applyBorder="1" applyAlignment="1">
      <alignment horizontal="center" vertical="center" wrapText="1"/>
    </xf>
    <xf numFmtId="0" fontId="5" fillId="11" borderId="1" xfId="1" applyFont="1" applyFill="1" applyBorder="1" applyAlignment="1">
      <alignment horizontal="left" vertical="center" wrapText="1"/>
    </xf>
    <xf numFmtId="0" fontId="2" fillId="14" borderId="1" xfId="1" applyFill="1" applyBorder="1" applyAlignment="1">
      <alignment horizontal="left" vertical="center" wrapText="1"/>
    </xf>
    <xf numFmtId="0" fontId="2" fillId="12" borderId="1" xfId="1" applyFill="1" applyBorder="1" applyAlignment="1">
      <alignment horizontal="left" vertical="center" wrapText="1"/>
    </xf>
    <xf numFmtId="0" fontId="2" fillId="9" borderId="1" xfId="1" applyFill="1" applyBorder="1" applyAlignment="1">
      <alignment horizontal="left" vertical="center" wrapText="1"/>
    </xf>
    <xf numFmtId="0" fontId="2" fillId="10" borderId="1" xfId="1" applyFill="1" applyBorder="1" applyAlignment="1">
      <alignment horizontal="left" vertical="center" wrapText="1"/>
    </xf>
    <xf numFmtId="0" fontId="2" fillId="7" borderId="1" xfId="1" applyFill="1" applyBorder="1" applyAlignment="1">
      <alignment horizontal="left" vertical="center" wrapText="1"/>
    </xf>
    <xf numFmtId="0" fontId="3" fillId="0" borderId="1" xfId="1" applyFont="1" applyBorder="1" applyAlignment="1">
      <alignment horizontal="left" vertical="center" wrapText="1"/>
    </xf>
    <xf numFmtId="0" fontId="2" fillId="6" borderId="1" xfId="1" applyFill="1" applyBorder="1" applyAlignment="1">
      <alignment vertical="center" wrapText="1"/>
    </xf>
    <xf numFmtId="0" fontId="3" fillId="6" borderId="1" xfId="1" applyFont="1" applyFill="1" applyBorder="1" applyAlignment="1">
      <alignment vertical="center" wrapText="1"/>
    </xf>
    <xf numFmtId="0" fontId="2" fillId="0" borderId="1" xfId="1" applyBorder="1" applyAlignment="1">
      <alignment vertical="center" wrapText="1"/>
    </xf>
    <xf numFmtId="0" fontId="3" fillId="0" borderId="1" xfId="1" applyFont="1" applyBorder="1" applyAlignment="1">
      <alignment vertical="center" wrapText="1"/>
    </xf>
    <xf numFmtId="0" fontId="3" fillId="6" borderId="1" xfId="1" applyFont="1" applyFill="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20" fillId="0" borderId="1" xfId="0" applyFont="1" applyBorder="1" applyAlignment="1">
      <alignment vertical="center"/>
    </xf>
    <xf numFmtId="0" fontId="20" fillId="0" borderId="1" xfId="0" applyFont="1" applyBorder="1" applyAlignment="1">
      <alignment vertical="center" wrapText="1"/>
    </xf>
    <xf numFmtId="0" fontId="2" fillId="6" borderId="1" xfId="1" applyFill="1" applyBorder="1" applyAlignment="1">
      <alignment vertical="center"/>
    </xf>
    <xf numFmtId="0" fontId="5" fillId="3" borderId="1" xfId="1" applyFont="1" applyFill="1" applyBorder="1" applyAlignment="1" applyProtection="1">
      <alignment horizontal="center" vertical="center" wrapText="1"/>
      <protection locked="0"/>
    </xf>
    <xf numFmtId="0" fontId="10" fillId="9" borderId="2" xfId="1" applyFont="1" applyFill="1" applyBorder="1" applyAlignment="1">
      <alignment horizontal="center" vertical="center" wrapText="1"/>
    </xf>
    <xf numFmtId="0" fontId="23" fillId="0" borderId="1" xfId="5" applyFill="1" applyBorder="1" applyProtection="1">
      <protection hidden="1"/>
    </xf>
    <xf numFmtId="0" fontId="23" fillId="0" borderId="1" xfId="5" applyFill="1" applyBorder="1"/>
    <xf numFmtId="0" fontId="14" fillId="13" borderId="1" xfId="0" applyFont="1" applyFill="1" applyBorder="1" applyAlignment="1" applyProtection="1">
      <alignment horizontal="center" vertical="center"/>
      <protection hidden="1"/>
    </xf>
    <xf numFmtId="167" fontId="2" fillId="0" borderId="0" xfId="1" applyNumberFormat="1" applyAlignment="1" applyProtection="1">
      <alignment horizontal="center" vertical="center"/>
      <protection hidden="1"/>
    </xf>
    <xf numFmtId="166" fontId="3" fillId="0" borderId="0" xfId="1" applyNumberFormat="1" applyFont="1" applyAlignment="1" applyProtection="1">
      <alignment horizontal="center" vertical="center"/>
      <protection hidden="1"/>
    </xf>
    <xf numFmtId="166" fontId="17" fillId="9" borderId="1" xfId="0" applyNumberFormat="1" applyFont="1" applyFill="1" applyBorder="1" applyAlignment="1" applyProtection="1">
      <alignment horizontal="center" vertical="center"/>
      <protection hidden="1"/>
    </xf>
    <xf numFmtId="10" fontId="0" fillId="0" borderId="0" xfId="4" applyNumberFormat="1" applyFont="1" applyAlignment="1" applyProtection="1">
      <alignment horizontal="left" vertical="center"/>
      <protection locked="0"/>
    </xf>
    <xf numFmtId="0" fontId="0" fillId="0" borderId="0" xfId="0" applyAlignment="1">
      <alignment horizontal="center" vertical="center"/>
    </xf>
    <xf numFmtId="0" fontId="24" fillId="15" borderId="1" xfId="0" applyFont="1" applyFill="1" applyBorder="1" applyAlignment="1">
      <alignment horizontal="center" vertical="center"/>
    </xf>
    <xf numFmtId="0" fontId="24" fillId="15" borderId="1" xfId="0" applyFont="1" applyFill="1" applyBorder="1"/>
    <xf numFmtId="0" fontId="25" fillId="0" borderId="1" xfId="0" applyFont="1" applyBorder="1" applyAlignment="1">
      <alignment horizontal="center" vertical="center"/>
    </xf>
    <xf numFmtId="0" fontId="25" fillId="0" borderId="1" xfId="0" applyFont="1" applyBorder="1"/>
    <xf numFmtId="0" fontId="26" fillId="6" borderId="1" xfId="1" applyFont="1" applyFill="1" applyBorder="1" applyAlignment="1">
      <alignment vertical="center" wrapText="1"/>
    </xf>
    <xf numFmtId="0" fontId="27" fillId="6" borderId="1" xfId="1" applyFont="1" applyFill="1" applyBorder="1" applyAlignment="1">
      <alignment vertical="center"/>
    </xf>
    <xf numFmtId="0" fontId="8" fillId="6" borderId="1" xfId="1" applyFont="1" applyFill="1" applyBorder="1" applyAlignment="1">
      <alignment horizontal="center" vertical="center" wrapText="1"/>
    </xf>
    <xf numFmtId="0" fontId="8" fillId="0" borderId="1" xfId="1" applyFont="1" applyBorder="1" applyAlignment="1">
      <alignment horizontal="left" vertical="center" wrapText="1"/>
    </xf>
    <xf numFmtId="0" fontId="26" fillId="0" borderId="1" xfId="0" applyFont="1" applyBorder="1" applyAlignment="1">
      <alignment vertical="center" wrapText="1"/>
    </xf>
    <xf numFmtId="0" fontId="26" fillId="16" borderId="1" xfId="0" applyFont="1" applyFill="1" applyBorder="1" applyAlignment="1">
      <alignment vertical="center" wrapText="1"/>
    </xf>
    <xf numFmtId="0" fontId="28" fillId="0" borderId="1" xfId="0" applyFont="1" applyBorder="1" applyAlignment="1">
      <alignment vertical="center" wrapText="1"/>
    </xf>
    <xf numFmtId="0" fontId="26" fillId="0" borderId="1" xfId="0" applyFont="1" applyBorder="1" applyAlignment="1">
      <alignment horizontal="center" vertical="center" wrapText="1"/>
    </xf>
    <xf numFmtId="0" fontId="28" fillId="0" borderId="1" xfId="0" applyFont="1" applyBorder="1" applyAlignment="1">
      <alignment wrapText="1"/>
    </xf>
    <xf numFmtId="0" fontId="27" fillId="16" borderId="1" xfId="0" applyFont="1" applyFill="1" applyBorder="1" applyAlignment="1">
      <alignment wrapText="1"/>
    </xf>
    <xf numFmtId="0" fontId="26" fillId="16" borderId="1" xfId="0" applyFont="1" applyFill="1" applyBorder="1" applyAlignment="1">
      <alignment wrapText="1"/>
    </xf>
    <xf numFmtId="0" fontId="29" fillId="0" borderId="1" xfId="0" applyFont="1" applyBorder="1" applyAlignment="1">
      <alignment wrapText="1"/>
    </xf>
    <xf numFmtId="0" fontId="26" fillId="0" borderId="1" xfId="0" applyFont="1" applyBorder="1" applyAlignment="1">
      <alignment wrapText="1"/>
    </xf>
    <xf numFmtId="0" fontId="28" fillId="0" borderId="1" xfId="0" quotePrefix="1" applyFont="1" applyBorder="1" applyAlignment="1">
      <alignment wrapText="1"/>
    </xf>
    <xf numFmtId="0" fontId="2" fillId="6" borderId="1" xfId="1" quotePrefix="1" applyFill="1" applyBorder="1" applyAlignment="1">
      <alignment horizontal="left" vertical="center" wrapText="1"/>
    </xf>
    <xf numFmtId="0" fontId="0" fillId="0" borderId="7" xfId="0" applyBorder="1" applyAlignment="1" applyProtection="1">
      <alignment horizontal="center" vertical="center" wrapText="1"/>
      <protection hidden="1"/>
    </xf>
    <xf numFmtId="0" fontId="0" fillId="0" borderId="12" xfId="0" applyBorder="1" applyAlignment="1" applyProtection="1">
      <alignment horizontal="center" vertical="center" wrapText="1"/>
      <protection hidden="1"/>
    </xf>
    <xf numFmtId="0" fontId="0" fillId="0" borderId="3" xfId="0" applyBorder="1" applyAlignment="1" applyProtection="1">
      <alignment horizontal="center" vertical="center" wrapText="1"/>
      <protection hidden="1"/>
    </xf>
    <xf numFmtId="0" fontId="18" fillId="9" borderId="6" xfId="0" applyFont="1" applyFill="1" applyBorder="1" applyAlignment="1" applyProtection="1">
      <alignment horizontal="center" vertical="center"/>
      <protection hidden="1"/>
    </xf>
    <xf numFmtId="0" fontId="18" fillId="9" borderId="2" xfId="0" applyFont="1" applyFill="1" applyBorder="1" applyAlignment="1" applyProtection="1">
      <alignment horizontal="center" vertical="center"/>
      <protection hidden="1"/>
    </xf>
    <xf numFmtId="0" fontId="5" fillId="3" borderId="11" xfId="1" applyFont="1" applyFill="1" applyBorder="1" applyAlignment="1" applyProtection="1">
      <alignment horizontal="center"/>
      <protection locked="0"/>
    </xf>
    <xf numFmtId="0" fontId="1" fillId="6" borderId="1" xfId="1" applyFont="1" applyFill="1" applyBorder="1" applyAlignment="1">
      <alignment horizontal="left" vertical="center" wrapText="1"/>
    </xf>
    <xf numFmtId="0" fontId="1" fillId="0" borderId="1" xfId="1" applyFont="1" applyBorder="1" applyAlignment="1">
      <alignment horizontal="left" vertical="center" wrapText="1"/>
    </xf>
  </cellXfs>
  <cellStyles count="6">
    <cellStyle name="Bad 2" xfId="3" xr:uid="{B771B771-37C4-4ABF-8304-702F87B7098E}"/>
    <cellStyle name="Hyperlink" xfId="5" builtinId="8"/>
    <cellStyle name="Hyperlink 2" xfId="2" xr:uid="{83AF82FA-7AF7-4D1C-B036-2E1CE9E0FC3C}"/>
    <cellStyle name="Normal" xfId="0" builtinId="0"/>
    <cellStyle name="Normal 2" xfId="1" xr:uid="{A4DBB59E-70DC-4FB9-9496-F658E8F559B7}"/>
    <cellStyle name="Percent" xfId="4" builtinId="5"/>
  </cellStyles>
  <dxfs count="867">
    <dxf>
      <fill>
        <patternFill>
          <bgColor rgb="FFFFF9E7"/>
        </patternFill>
      </fill>
    </dxf>
    <dxf>
      <fill>
        <patternFill>
          <bgColor rgb="FFFFF9E7"/>
        </patternFill>
      </fill>
    </dxf>
    <dxf>
      <fill>
        <patternFill>
          <bgColor rgb="FFFFF9E7"/>
        </patternFill>
      </fill>
    </dxf>
    <dxf>
      <fill>
        <patternFill>
          <bgColor rgb="FFFF3B3B"/>
        </patternFill>
      </fill>
    </dxf>
    <dxf>
      <fill>
        <patternFill>
          <bgColor rgb="FF00B050"/>
        </patternFill>
      </fill>
    </dxf>
    <dxf>
      <fill>
        <patternFill>
          <bgColor rgb="FFFFC000"/>
        </patternFill>
      </fill>
    </dxf>
    <dxf>
      <fill>
        <patternFill>
          <bgColor theme="9" tint="0.59996337778862885"/>
        </patternFill>
      </fill>
    </dxf>
    <dxf>
      <fill>
        <patternFill>
          <bgColor rgb="FF00B050"/>
        </patternFill>
      </fill>
    </dxf>
    <dxf>
      <fill>
        <patternFill>
          <bgColor theme="9" tint="0.59996337778862885"/>
        </patternFill>
      </fill>
    </dxf>
    <dxf>
      <fill>
        <patternFill>
          <bgColor rgb="FFFFC000"/>
        </patternFill>
      </fill>
    </dxf>
    <dxf>
      <fill>
        <patternFill>
          <bgColor rgb="FFFF3B3B"/>
        </patternFill>
      </fill>
    </dxf>
    <dxf>
      <fill>
        <patternFill>
          <bgColor rgb="FFFFF9E7"/>
        </patternFill>
      </fill>
    </dxf>
    <dxf>
      <fill>
        <patternFill>
          <bgColor rgb="FFFF3B3B"/>
        </patternFill>
      </fill>
    </dxf>
    <dxf>
      <fill>
        <patternFill>
          <bgColor rgb="FFFFC000"/>
        </patternFill>
      </fill>
    </dxf>
    <dxf>
      <fill>
        <patternFill>
          <bgColor theme="9" tint="0.59996337778862885"/>
        </patternFill>
      </fill>
    </dxf>
    <dxf>
      <fill>
        <patternFill>
          <bgColor rgb="FF00B050"/>
        </patternFill>
      </fill>
    </dxf>
    <dxf>
      <fill>
        <patternFill>
          <bgColor rgb="FFFFF9E7"/>
        </patternFill>
      </fill>
    </dxf>
    <dxf>
      <fill>
        <patternFill>
          <bgColor rgb="FFFFF9E7"/>
        </patternFill>
      </fill>
    </dxf>
    <dxf>
      <fill>
        <patternFill>
          <bgColor theme="9" tint="0.79998168889431442"/>
        </patternFill>
      </fill>
    </dxf>
    <dxf>
      <fill>
        <patternFill>
          <bgColor theme="9" tint="0.79998168889431442"/>
        </patternFill>
      </fill>
    </dxf>
    <dxf>
      <fill>
        <patternFill>
          <bgColor rgb="FFFFF9E7"/>
        </patternFill>
      </fill>
    </dxf>
    <dxf>
      <fill>
        <patternFill>
          <bgColor rgb="FFFFF9E7"/>
        </patternFill>
      </fill>
    </dxf>
    <dxf>
      <fill>
        <patternFill>
          <bgColor rgb="FF00B050"/>
        </patternFill>
      </fill>
    </dxf>
    <dxf>
      <fill>
        <patternFill>
          <bgColor theme="9" tint="0.59996337778862885"/>
        </patternFill>
      </fill>
    </dxf>
    <dxf>
      <fill>
        <patternFill>
          <bgColor rgb="FFFFC000"/>
        </patternFill>
      </fill>
    </dxf>
    <dxf>
      <fill>
        <patternFill>
          <bgColor rgb="FFFF3B3B"/>
        </patternFill>
      </fill>
    </dxf>
    <dxf>
      <fill>
        <patternFill>
          <bgColor rgb="FFFFF9E7"/>
        </patternFill>
      </fill>
    </dxf>
    <dxf>
      <fill>
        <patternFill>
          <bgColor theme="9" tint="0.79998168889431442"/>
        </patternFill>
      </fill>
    </dxf>
    <dxf>
      <fill>
        <patternFill>
          <bgColor rgb="FFFFC000"/>
        </patternFill>
      </fill>
    </dxf>
    <dxf>
      <fill>
        <patternFill>
          <bgColor theme="9" tint="0.59996337778862885"/>
        </patternFill>
      </fill>
    </dxf>
    <dxf>
      <fill>
        <patternFill>
          <bgColor rgb="FF00B050"/>
        </patternFill>
      </fill>
    </dxf>
    <dxf>
      <fill>
        <patternFill>
          <bgColor rgb="FFFF3B3B"/>
        </patternFill>
      </fill>
    </dxf>
    <dxf>
      <fill>
        <patternFill>
          <bgColor theme="9" tint="0.59996337778862885"/>
        </patternFill>
      </fill>
    </dxf>
    <dxf>
      <fill>
        <patternFill>
          <bgColor rgb="FFFF3B3B"/>
        </patternFill>
      </fill>
    </dxf>
    <dxf>
      <fill>
        <patternFill>
          <bgColor rgb="FFFFC000"/>
        </patternFill>
      </fill>
    </dxf>
    <dxf>
      <fill>
        <patternFill>
          <bgColor rgb="FF00B050"/>
        </patternFill>
      </fill>
    </dxf>
    <dxf>
      <fill>
        <patternFill>
          <bgColor rgb="FF00B050"/>
        </patternFill>
      </fill>
    </dxf>
    <dxf>
      <fill>
        <patternFill>
          <bgColor theme="9" tint="0.59996337778862885"/>
        </patternFill>
      </fill>
    </dxf>
    <dxf>
      <fill>
        <patternFill>
          <bgColor rgb="FFFFC000"/>
        </patternFill>
      </fill>
    </dxf>
    <dxf>
      <fill>
        <patternFill>
          <bgColor rgb="FFFF3B3B"/>
        </patternFill>
      </fill>
    </dxf>
    <dxf>
      <fill>
        <patternFill>
          <bgColor rgb="FFFFF9E7"/>
        </patternFill>
      </fill>
    </dxf>
    <dxf>
      <fill>
        <patternFill>
          <bgColor rgb="FF00B050"/>
        </patternFill>
      </fill>
    </dxf>
    <dxf>
      <fill>
        <patternFill>
          <bgColor theme="9" tint="0.59996337778862885"/>
        </patternFill>
      </fill>
    </dxf>
    <dxf>
      <fill>
        <patternFill>
          <bgColor rgb="FFFFC000"/>
        </patternFill>
      </fill>
    </dxf>
    <dxf>
      <fill>
        <patternFill>
          <bgColor rgb="FFFF3B3B"/>
        </patternFill>
      </fill>
    </dxf>
    <dxf>
      <fill>
        <patternFill>
          <bgColor rgb="FFFF3B3B"/>
        </patternFill>
      </fill>
    </dxf>
    <dxf>
      <fill>
        <patternFill>
          <bgColor rgb="FFFFC000"/>
        </patternFill>
      </fill>
    </dxf>
    <dxf>
      <fill>
        <patternFill>
          <bgColor theme="9" tint="0.59996337778862885"/>
        </patternFill>
      </fill>
    </dxf>
    <dxf>
      <fill>
        <patternFill>
          <bgColor rgb="FFFFF9E7"/>
        </patternFill>
      </fill>
    </dxf>
    <dxf>
      <fill>
        <patternFill>
          <bgColor theme="9" tint="0.79998168889431442"/>
        </patternFill>
      </fill>
    </dxf>
    <dxf>
      <fill>
        <patternFill>
          <bgColor rgb="FFFFF9E7"/>
        </patternFill>
      </fill>
    </dxf>
    <dxf>
      <fill>
        <patternFill>
          <bgColor rgb="FFFFF9E7"/>
        </patternFill>
      </fill>
    </dxf>
    <dxf>
      <fill>
        <patternFill>
          <bgColor theme="9" tint="0.79998168889431442"/>
        </patternFill>
      </fill>
    </dxf>
    <dxf>
      <fill>
        <patternFill>
          <bgColor rgb="FFFFF9E7"/>
        </patternFill>
      </fill>
    </dxf>
    <dxf>
      <fill>
        <patternFill>
          <bgColor theme="9" tint="0.79998168889431442"/>
        </patternFill>
      </fill>
    </dxf>
    <dxf>
      <fill>
        <patternFill>
          <bgColor rgb="FFFFF9E7"/>
        </patternFill>
      </fill>
    </dxf>
    <dxf>
      <fill>
        <patternFill>
          <bgColor theme="9" tint="0.79998168889431442"/>
        </patternFill>
      </fill>
    </dxf>
    <dxf>
      <fill>
        <patternFill>
          <bgColor rgb="FFFF3B3B"/>
        </patternFill>
      </fill>
    </dxf>
    <dxf>
      <fill>
        <patternFill>
          <bgColor rgb="FFFFC000"/>
        </patternFill>
      </fill>
    </dxf>
    <dxf>
      <fill>
        <patternFill>
          <bgColor theme="9" tint="0.59996337778862885"/>
        </patternFill>
      </fill>
    </dxf>
    <dxf>
      <fill>
        <patternFill>
          <bgColor rgb="FF00B050"/>
        </patternFill>
      </fill>
    </dxf>
    <dxf>
      <fill>
        <patternFill>
          <bgColor theme="9" tint="0.59996337778862885"/>
        </patternFill>
      </fill>
    </dxf>
    <dxf>
      <fill>
        <patternFill>
          <bgColor rgb="FF00B050"/>
        </patternFill>
      </fill>
    </dxf>
    <dxf>
      <fill>
        <patternFill>
          <bgColor rgb="FFFF3B3B"/>
        </patternFill>
      </fill>
    </dxf>
    <dxf>
      <fill>
        <patternFill>
          <bgColor rgb="FFFFC000"/>
        </patternFill>
      </fill>
    </dxf>
    <dxf>
      <fill>
        <patternFill>
          <bgColor rgb="FFFF3B3B"/>
        </patternFill>
      </fill>
    </dxf>
    <dxf>
      <fill>
        <patternFill>
          <bgColor theme="9" tint="0.59996337778862885"/>
        </patternFill>
      </fill>
    </dxf>
    <dxf>
      <fill>
        <patternFill>
          <bgColor rgb="FFFFC000"/>
        </patternFill>
      </fill>
    </dxf>
    <dxf>
      <fill>
        <patternFill>
          <bgColor rgb="FF00B050"/>
        </patternFill>
      </fill>
    </dxf>
    <dxf>
      <fill>
        <patternFill>
          <bgColor rgb="FFFFF9E7"/>
        </patternFill>
      </fill>
    </dxf>
    <dxf>
      <fill>
        <patternFill>
          <bgColor rgb="FFFF3B3B"/>
        </patternFill>
      </fill>
    </dxf>
    <dxf>
      <fill>
        <patternFill>
          <bgColor rgb="FFFFC000"/>
        </patternFill>
      </fill>
    </dxf>
    <dxf>
      <fill>
        <patternFill>
          <bgColor theme="9" tint="0.59996337778862885"/>
        </patternFill>
      </fill>
    </dxf>
    <dxf>
      <fill>
        <patternFill>
          <bgColor rgb="FF00B050"/>
        </patternFill>
      </fill>
    </dxf>
    <dxf>
      <fill>
        <patternFill>
          <bgColor theme="9" tint="0.79998168889431442"/>
        </patternFill>
      </fill>
    </dxf>
    <dxf>
      <fill>
        <patternFill>
          <bgColor rgb="FFFF3B3B"/>
        </patternFill>
      </fill>
    </dxf>
    <dxf>
      <fill>
        <patternFill>
          <bgColor theme="9" tint="0.59996337778862885"/>
        </patternFill>
      </fill>
    </dxf>
    <dxf>
      <fill>
        <patternFill>
          <bgColor rgb="FF00B050"/>
        </patternFill>
      </fill>
    </dxf>
    <dxf>
      <fill>
        <patternFill>
          <bgColor rgb="FFFFC000"/>
        </patternFill>
      </fill>
    </dxf>
    <dxf>
      <fill>
        <patternFill>
          <bgColor rgb="FFFFF9E7"/>
        </patternFill>
      </fill>
    </dxf>
    <dxf>
      <fill>
        <patternFill>
          <bgColor rgb="FF00B050"/>
        </patternFill>
      </fill>
    </dxf>
    <dxf>
      <fill>
        <patternFill>
          <bgColor theme="9" tint="0.59996337778862885"/>
        </patternFill>
      </fill>
    </dxf>
    <dxf>
      <fill>
        <patternFill>
          <bgColor rgb="FFFF3B3B"/>
        </patternFill>
      </fill>
    </dxf>
    <dxf>
      <fill>
        <patternFill>
          <bgColor rgb="FFFFC000"/>
        </patternFill>
      </fill>
    </dxf>
    <dxf>
      <fill>
        <patternFill>
          <bgColor rgb="FF00B050"/>
        </patternFill>
      </fill>
    </dxf>
    <dxf>
      <fill>
        <patternFill>
          <bgColor rgb="FFFFF9E7"/>
        </patternFill>
      </fill>
    </dxf>
    <dxf>
      <fill>
        <patternFill>
          <bgColor theme="9" tint="0.59996337778862885"/>
        </patternFill>
      </fill>
    </dxf>
    <dxf>
      <fill>
        <patternFill>
          <bgColor rgb="FFFFC000"/>
        </patternFill>
      </fill>
    </dxf>
    <dxf>
      <fill>
        <patternFill>
          <bgColor rgb="FFFF3B3B"/>
        </patternFill>
      </fill>
    </dxf>
    <dxf>
      <fill>
        <patternFill>
          <bgColor rgb="FF00B050"/>
        </patternFill>
      </fill>
    </dxf>
    <dxf>
      <fill>
        <patternFill>
          <bgColor rgb="FFFF3B3B"/>
        </patternFill>
      </fill>
    </dxf>
    <dxf>
      <fill>
        <patternFill>
          <bgColor theme="9" tint="0.59996337778862885"/>
        </patternFill>
      </fill>
    </dxf>
    <dxf>
      <fill>
        <patternFill>
          <bgColor rgb="FF00B050"/>
        </patternFill>
      </fill>
    </dxf>
    <dxf>
      <fill>
        <patternFill>
          <bgColor rgb="FFFFC000"/>
        </patternFill>
      </fill>
    </dxf>
    <dxf>
      <fill>
        <patternFill>
          <bgColor rgb="FFFFC000"/>
        </patternFill>
      </fill>
    </dxf>
    <dxf>
      <fill>
        <patternFill>
          <bgColor rgb="FFFF3B3B"/>
        </patternFill>
      </fill>
    </dxf>
    <dxf>
      <fill>
        <patternFill>
          <bgColor theme="9" tint="0.59996337778862885"/>
        </patternFill>
      </fill>
    </dxf>
    <dxf>
      <fill>
        <patternFill>
          <bgColor rgb="FF00B050"/>
        </patternFill>
      </fill>
    </dxf>
    <dxf>
      <fill>
        <patternFill>
          <bgColor rgb="FFFFF9E7"/>
        </patternFill>
      </fill>
    </dxf>
    <dxf>
      <fill>
        <patternFill>
          <bgColor rgb="FFFFF9E7"/>
        </patternFill>
      </fill>
    </dxf>
    <dxf>
      <fill>
        <patternFill>
          <bgColor rgb="FFFFF9E7"/>
        </patternFill>
      </fill>
    </dxf>
    <dxf>
      <fill>
        <patternFill>
          <bgColor rgb="FFFFF9E7"/>
        </patternFill>
      </fill>
    </dxf>
    <dxf>
      <fill>
        <patternFill>
          <bgColor rgb="FFFF3B3B"/>
        </patternFill>
      </fill>
    </dxf>
    <dxf>
      <fill>
        <patternFill>
          <bgColor theme="9" tint="0.59996337778862885"/>
        </patternFill>
      </fill>
    </dxf>
    <dxf>
      <fill>
        <patternFill>
          <bgColor rgb="FF00B050"/>
        </patternFill>
      </fill>
    </dxf>
    <dxf>
      <fill>
        <patternFill>
          <bgColor rgb="FFFFC000"/>
        </patternFill>
      </fill>
    </dxf>
    <dxf>
      <fill>
        <patternFill>
          <bgColor rgb="FFFF3B3B"/>
        </patternFill>
      </fill>
    </dxf>
    <dxf>
      <fill>
        <patternFill>
          <bgColor rgb="FFFFC000"/>
        </patternFill>
      </fill>
    </dxf>
    <dxf>
      <fill>
        <patternFill>
          <bgColor theme="9" tint="0.59996337778862885"/>
        </patternFill>
      </fill>
    </dxf>
    <dxf>
      <fill>
        <patternFill>
          <bgColor rgb="FF00B050"/>
        </patternFill>
      </fill>
    </dxf>
    <dxf>
      <fill>
        <patternFill>
          <bgColor rgb="FFFFC000"/>
        </patternFill>
      </fill>
    </dxf>
    <dxf>
      <fill>
        <patternFill>
          <bgColor rgb="FFFF3B3B"/>
        </patternFill>
      </fill>
    </dxf>
    <dxf>
      <fill>
        <patternFill>
          <bgColor rgb="FF00B050"/>
        </patternFill>
      </fill>
    </dxf>
    <dxf>
      <fill>
        <patternFill>
          <bgColor theme="9" tint="0.59996337778862885"/>
        </patternFill>
      </fill>
    </dxf>
    <dxf>
      <fill>
        <patternFill>
          <bgColor rgb="FFFFF9E7"/>
        </patternFill>
      </fill>
    </dxf>
    <dxf>
      <fill>
        <patternFill>
          <bgColor rgb="FFFF3B3B"/>
        </patternFill>
      </fill>
    </dxf>
    <dxf>
      <fill>
        <patternFill>
          <bgColor rgb="FFFFC000"/>
        </patternFill>
      </fill>
    </dxf>
    <dxf>
      <fill>
        <patternFill>
          <bgColor theme="9" tint="0.59996337778862885"/>
        </patternFill>
      </fill>
    </dxf>
    <dxf>
      <fill>
        <patternFill>
          <bgColor rgb="FF00B050"/>
        </patternFill>
      </fill>
    </dxf>
    <dxf>
      <fill>
        <patternFill>
          <bgColor rgb="FFFFF9E7"/>
        </patternFill>
      </fill>
    </dxf>
    <dxf>
      <fill>
        <patternFill>
          <bgColor rgb="FFFFF9E7"/>
        </patternFill>
      </fill>
    </dxf>
    <dxf>
      <fill>
        <patternFill>
          <bgColor rgb="FFFFF9E7"/>
        </patternFill>
      </fill>
    </dxf>
    <dxf>
      <fill>
        <patternFill>
          <bgColor rgb="FFFFF9E7"/>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rgb="FFFFF9E7"/>
        </patternFill>
      </fill>
    </dxf>
    <dxf>
      <fill>
        <patternFill>
          <bgColor rgb="FFFFF9E7"/>
        </patternFill>
      </fill>
    </dxf>
    <dxf>
      <fill>
        <patternFill>
          <bgColor rgb="FF00B050"/>
        </patternFill>
      </fill>
    </dxf>
    <dxf>
      <fill>
        <patternFill>
          <bgColor theme="9" tint="0.59996337778862885"/>
        </patternFill>
      </fill>
    </dxf>
    <dxf>
      <fill>
        <patternFill>
          <bgColor rgb="FFFFC000"/>
        </patternFill>
      </fill>
    </dxf>
    <dxf>
      <fill>
        <patternFill>
          <bgColor rgb="FFFF3B3B"/>
        </patternFill>
      </fill>
    </dxf>
    <dxf>
      <fill>
        <patternFill>
          <bgColor rgb="FFFFF9E7"/>
        </patternFill>
      </fill>
    </dxf>
    <dxf>
      <fill>
        <patternFill>
          <bgColor rgb="FFFF3B3B"/>
        </patternFill>
      </fill>
    </dxf>
    <dxf>
      <fill>
        <patternFill>
          <bgColor theme="9" tint="0.59996337778862885"/>
        </patternFill>
      </fill>
    </dxf>
    <dxf>
      <fill>
        <patternFill>
          <bgColor rgb="FF00B050"/>
        </patternFill>
      </fill>
    </dxf>
    <dxf>
      <fill>
        <patternFill>
          <bgColor rgb="FFFFC000"/>
        </patternFill>
      </fill>
    </dxf>
    <dxf>
      <fill>
        <patternFill>
          <bgColor rgb="FFFFC000"/>
        </patternFill>
      </fill>
    </dxf>
    <dxf>
      <fill>
        <patternFill>
          <bgColor rgb="FFFF3B3B"/>
        </patternFill>
      </fill>
    </dxf>
    <dxf>
      <fill>
        <patternFill>
          <bgColor theme="9" tint="0.59996337778862885"/>
        </patternFill>
      </fill>
    </dxf>
    <dxf>
      <fill>
        <patternFill>
          <bgColor rgb="FF00B050"/>
        </patternFill>
      </fill>
    </dxf>
    <dxf>
      <fill>
        <patternFill>
          <bgColor rgb="FF00B050"/>
        </patternFill>
      </fill>
    </dxf>
    <dxf>
      <fill>
        <patternFill>
          <bgColor rgb="FFFF3B3B"/>
        </patternFill>
      </fill>
    </dxf>
    <dxf>
      <fill>
        <patternFill>
          <bgColor rgb="FFFFC000"/>
        </patternFill>
      </fill>
    </dxf>
    <dxf>
      <fill>
        <patternFill>
          <bgColor theme="9" tint="0.59996337778862885"/>
        </patternFill>
      </fill>
    </dxf>
    <dxf>
      <fill>
        <patternFill>
          <bgColor rgb="FFFFF9E7"/>
        </patternFill>
      </fill>
    </dxf>
    <dxf>
      <fill>
        <patternFill>
          <bgColor rgb="FFFFC000"/>
        </patternFill>
      </fill>
    </dxf>
    <dxf>
      <fill>
        <patternFill>
          <bgColor rgb="FFFF3B3B"/>
        </patternFill>
      </fill>
    </dxf>
    <dxf>
      <fill>
        <patternFill>
          <bgColor theme="9" tint="0.59996337778862885"/>
        </patternFill>
      </fill>
    </dxf>
    <dxf>
      <fill>
        <patternFill>
          <bgColor rgb="FF00B050"/>
        </patternFill>
      </fill>
    </dxf>
    <dxf>
      <fill>
        <patternFill>
          <bgColor theme="9" tint="0.79998168889431442"/>
        </patternFill>
      </fill>
    </dxf>
    <dxf>
      <fill>
        <patternFill>
          <bgColor theme="9" tint="0.59996337778862885"/>
        </patternFill>
      </fill>
    </dxf>
    <dxf>
      <fill>
        <patternFill>
          <bgColor rgb="FF00B050"/>
        </patternFill>
      </fill>
    </dxf>
    <dxf>
      <fill>
        <patternFill>
          <bgColor rgb="FFFF3B3B"/>
        </patternFill>
      </fill>
    </dxf>
    <dxf>
      <fill>
        <patternFill>
          <bgColor rgb="FFFFC000"/>
        </patternFill>
      </fill>
    </dxf>
    <dxf>
      <fill>
        <patternFill>
          <bgColor rgb="FFFFF9E7"/>
        </patternFill>
      </fill>
    </dxf>
    <dxf>
      <fill>
        <patternFill>
          <bgColor rgb="FFFFF9E7"/>
        </patternFill>
      </fill>
    </dxf>
    <dxf>
      <fill>
        <patternFill>
          <bgColor theme="9" tint="0.79998168889431442"/>
        </patternFill>
      </fill>
    </dxf>
    <dxf>
      <fill>
        <patternFill>
          <bgColor rgb="FFFFF9E7"/>
        </patternFill>
      </fill>
    </dxf>
    <dxf>
      <fill>
        <patternFill>
          <bgColor theme="9" tint="0.79998168889431442"/>
        </patternFill>
      </fill>
    </dxf>
    <dxf>
      <fill>
        <patternFill>
          <bgColor rgb="FFFFF9E7"/>
        </patternFill>
      </fill>
    </dxf>
    <dxf>
      <fill>
        <patternFill>
          <bgColor rgb="FFFFF9E7"/>
        </patternFill>
      </fill>
    </dxf>
    <dxf>
      <fill>
        <patternFill>
          <bgColor theme="9" tint="0.79998168889431442"/>
        </patternFill>
      </fill>
    </dxf>
    <dxf>
      <fill>
        <patternFill>
          <bgColor rgb="FFFF3B3B"/>
        </patternFill>
      </fill>
    </dxf>
    <dxf>
      <fill>
        <patternFill>
          <bgColor rgb="FFFFC000"/>
        </patternFill>
      </fill>
    </dxf>
    <dxf>
      <fill>
        <patternFill>
          <bgColor theme="9" tint="0.59996337778862885"/>
        </patternFill>
      </fill>
    </dxf>
    <dxf>
      <fill>
        <patternFill>
          <bgColor rgb="FF00B050"/>
        </patternFill>
      </fill>
    </dxf>
    <dxf>
      <fill>
        <patternFill>
          <bgColor rgb="FFFFF9E7"/>
        </patternFill>
      </fill>
    </dxf>
    <dxf>
      <fill>
        <patternFill>
          <bgColor theme="9" tint="0.79998168889431442"/>
        </patternFill>
      </fill>
    </dxf>
    <dxf>
      <fill>
        <patternFill>
          <bgColor theme="9" tint="0.59996337778862885"/>
        </patternFill>
      </fill>
    </dxf>
    <dxf>
      <fill>
        <patternFill>
          <bgColor rgb="FFFFC000"/>
        </patternFill>
      </fill>
    </dxf>
    <dxf>
      <fill>
        <patternFill>
          <bgColor rgb="FF00B050"/>
        </patternFill>
      </fill>
    </dxf>
    <dxf>
      <fill>
        <patternFill>
          <bgColor rgb="FFFF3B3B"/>
        </patternFill>
      </fill>
    </dxf>
    <dxf>
      <fill>
        <patternFill>
          <bgColor rgb="FFFFC000"/>
        </patternFill>
      </fill>
    </dxf>
    <dxf>
      <fill>
        <patternFill>
          <bgColor rgb="FFFF3B3B"/>
        </patternFill>
      </fill>
    </dxf>
    <dxf>
      <fill>
        <patternFill>
          <bgColor theme="9" tint="0.59996337778862885"/>
        </patternFill>
      </fill>
    </dxf>
    <dxf>
      <fill>
        <patternFill>
          <bgColor rgb="FF00B050"/>
        </patternFill>
      </fill>
    </dxf>
    <dxf>
      <fill>
        <patternFill>
          <bgColor rgb="FFFF3B3B"/>
        </patternFill>
      </fill>
    </dxf>
    <dxf>
      <fill>
        <patternFill>
          <bgColor rgb="FFFFC000"/>
        </patternFill>
      </fill>
    </dxf>
    <dxf>
      <fill>
        <patternFill>
          <bgColor rgb="FF00B050"/>
        </patternFill>
      </fill>
    </dxf>
    <dxf>
      <fill>
        <patternFill>
          <bgColor theme="9" tint="0.59996337778862885"/>
        </patternFill>
      </fill>
    </dxf>
    <dxf>
      <fill>
        <patternFill>
          <bgColor rgb="FFFFF9E7"/>
        </patternFill>
      </fill>
    </dxf>
    <dxf>
      <fill>
        <patternFill>
          <bgColor rgb="FFFFC000"/>
        </patternFill>
      </fill>
    </dxf>
    <dxf>
      <fill>
        <patternFill>
          <bgColor rgb="FFFF3B3B"/>
        </patternFill>
      </fill>
    </dxf>
    <dxf>
      <fill>
        <patternFill>
          <bgColor rgb="FF00B050"/>
        </patternFill>
      </fill>
    </dxf>
    <dxf>
      <fill>
        <patternFill>
          <bgColor theme="9" tint="0.59996337778862885"/>
        </patternFill>
      </fill>
    </dxf>
    <dxf>
      <fill>
        <patternFill>
          <bgColor theme="9" tint="0.79998168889431442"/>
        </patternFill>
      </fill>
    </dxf>
    <dxf>
      <fill>
        <patternFill>
          <bgColor rgb="FFFF3B3B"/>
        </patternFill>
      </fill>
    </dxf>
    <dxf>
      <fill>
        <patternFill>
          <bgColor rgb="FFFFC000"/>
        </patternFill>
      </fill>
    </dxf>
    <dxf>
      <fill>
        <patternFill>
          <bgColor theme="9" tint="0.59996337778862885"/>
        </patternFill>
      </fill>
    </dxf>
    <dxf>
      <fill>
        <patternFill>
          <bgColor rgb="FF00B050"/>
        </patternFill>
      </fill>
    </dxf>
    <dxf>
      <fill>
        <patternFill>
          <bgColor rgb="FFFFF9E7"/>
        </patternFill>
      </fill>
    </dxf>
    <dxf>
      <fill>
        <patternFill>
          <bgColor rgb="FF00B050"/>
        </patternFill>
      </fill>
    </dxf>
    <dxf>
      <fill>
        <patternFill>
          <bgColor rgb="FFFF3B3B"/>
        </patternFill>
      </fill>
    </dxf>
    <dxf>
      <fill>
        <patternFill>
          <bgColor theme="9" tint="0.59996337778862885"/>
        </patternFill>
      </fill>
    </dxf>
    <dxf>
      <fill>
        <patternFill>
          <bgColor rgb="FFFFC000"/>
        </patternFill>
      </fill>
    </dxf>
    <dxf>
      <fill>
        <patternFill>
          <bgColor theme="9" tint="0.79998168889431442"/>
        </patternFill>
      </fill>
    </dxf>
    <dxf>
      <fill>
        <patternFill>
          <bgColor rgb="FF00B050"/>
        </patternFill>
      </fill>
    </dxf>
    <dxf>
      <fill>
        <patternFill>
          <bgColor theme="9" tint="0.59996337778862885"/>
        </patternFill>
      </fill>
    </dxf>
    <dxf>
      <fill>
        <patternFill>
          <bgColor rgb="FFFFC000"/>
        </patternFill>
      </fill>
    </dxf>
    <dxf>
      <fill>
        <patternFill>
          <bgColor rgb="FFFF3B3B"/>
        </patternFill>
      </fill>
    </dxf>
    <dxf>
      <fill>
        <patternFill>
          <bgColor rgb="FFFFF9E7"/>
        </patternFill>
      </fill>
    </dxf>
    <dxf>
      <fill>
        <patternFill>
          <bgColor rgb="FFFFC000"/>
        </patternFill>
      </fill>
    </dxf>
    <dxf>
      <fill>
        <patternFill>
          <bgColor theme="9" tint="0.59996337778862885"/>
        </patternFill>
      </fill>
    </dxf>
    <dxf>
      <fill>
        <patternFill>
          <bgColor rgb="FF00B050"/>
        </patternFill>
      </fill>
    </dxf>
    <dxf>
      <fill>
        <patternFill>
          <bgColor rgb="FFFF3B3B"/>
        </patternFill>
      </fill>
    </dxf>
    <dxf>
      <fill>
        <patternFill>
          <bgColor rgb="FFFF3B3B"/>
        </patternFill>
      </fill>
    </dxf>
    <dxf>
      <fill>
        <patternFill>
          <bgColor rgb="FFFFC000"/>
        </patternFill>
      </fill>
    </dxf>
    <dxf>
      <fill>
        <patternFill>
          <bgColor rgb="FF00B050"/>
        </patternFill>
      </fill>
    </dxf>
    <dxf>
      <fill>
        <patternFill>
          <bgColor theme="9" tint="0.59996337778862885"/>
        </patternFill>
      </fill>
    </dxf>
    <dxf>
      <fill>
        <patternFill>
          <bgColor rgb="FF00B050"/>
        </patternFill>
      </fill>
    </dxf>
    <dxf>
      <fill>
        <patternFill>
          <bgColor theme="9" tint="0.59996337778862885"/>
        </patternFill>
      </fill>
    </dxf>
    <dxf>
      <fill>
        <patternFill>
          <bgColor rgb="FFFFC000"/>
        </patternFill>
      </fill>
    </dxf>
    <dxf>
      <fill>
        <patternFill>
          <bgColor rgb="FFFF3B3B"/>
        </patternFill>
      </fill>
    </dxf>
    <dxf>
      <fill>
        <patternFill>
          <bgColor rgb="FFFFF9E7"/>
        </patternFill>
      </fill>
    </dxf>
    <dxf>
      <fill>
        <patternFill>
          <bgColor rgb="FFFFF9E7"/>
        </patternFill>
      </fill>
    </dxf>
    <dxf>
      <fill>
        <patternFill>
          <bgColor rgb="FFFFF9E7"/>
        </patternFill>
      </fill>
    </dxf>
    <dxf>
      <fill>
        <patternFill>
          <bgColor rgb="FFFF3B3B"/>
        </patternFill>
      </fill>
    </dxf>
    <dxf>
      <fill>
        <patternFill>
          <bgColor rgb="FFFFC000"/>
        </patternFill>
      </fill>
    </dxf>
    <dxf>
      <fill>
        <patternFill>
          <bgColor theme="9" tint="0.59996337778862885"/>
        </patternFill>
      </fill>
    </dxf>
    <dxf>
      <fill>
        <patternFill>
          <bgColor rgb="FF00B050"/>
        </patternFill>
      </fill>
    </dxf>
    <dxf>
      <fill>
        <patternFill>
          <bgColor rgb="FFFFF9E7"/>
        </patternFill>
      </fill>
    </dxf>
    <dxf>
      <fill>
        <patternFill>
          <bgColor rgb="FFFFF9E7"/>
        </patternFill>
      </fill>
    </dxf>
    <dxf>
      <fill>
        <patternFill>
          <bgColor rgb="FFFFF9E7"/>
        </patternFill>
      </fill>
    </dxf>
    <dxf>
      <fill>
        <patternFill>
          <bgColor rgb="FFFFF9E7"/>
        </patternFill>
      </fill>
    </dxf>
    <dxf>
      <fill>
        <patternFill>
          <bgColor rgb="FFFFF9E7"/>
        </patternFill>
      </fill>
    </dxf>
    <dxf>
      <fill>
        <patternFill>
          <bgColor rgb="FFFFF9E7"/>
        </patternFill>
      </fill>
    </dxf>
    <dxf>
      <fill>
        <patternFill>
          <bgColor rgb="FFFFF9E7"/>
        </patternFill>
      </fill>
    </dxf>
    <dxf>
      <fill>
        <patternFill>
          <bgColor rgb="FF00B050"/>
        </patternFill>
      </fill>
    </dxf>
    <dxf>
      <fill>
        <patternFill>
          <bgColor theme="9" tint="0.59996337778862885"/>
        </patternFill>
      </fill>
    </dxf>
    <dxf>
      <fill>
        <patternFill>
          <bgColor rgb="FFFF3B3B"/>
        </patternFill>
      </fill>
    </dxf>
    <dxf>
      <fill>
        <patternFill>
          <bgColor rgb="FFFFC000"/>
        </patternFill>
      </fill>
    </dxf>
    <dxf>
      <fill>
        <patternFill>
          <bgColor rgb="FFFFF9E7"/>
        </patternFill>
      </fill>
    </dxf>
    <dxf>
      <fill>
        <patternFill>
          <bgColor rgb="FFFFF9E7"/>
        </patternFill>
      </fill>
    </dxf>
    <dxf>
      <fill>
        <patternFill>
          <bgColor rgb="FFFFF9E7"/>
        </patternFill>
      </fill>
    </dxf>
    <dxf>
      <fill>
        <patternFill>
          <bgColor rgb="FFFFF9E7"/>
        </patternFill>
      </fill>
    </dxf>
    <dxf>
      <fill>
        <patternFill>
          <bgColor theme="9" tint="0.79998168889431442"/>
        </patternFill>
      </fill>
    </dxf>
    <dxf>
      <fill>
        <patternFill>
          <bgColor rgb="FFFFF9E7"/>
        </patternFill>
      </fill>
    </dxf>
    <dxf>
      <fill>
        <patternFill>
          <bgColor rgb="FFFFF9E7"/>
        </patternFill>
      </fill>
    </dxf>
    <dxf>
      <fill>
        <patternFill>
          <bgColor rgb="FFFFF9E7"/>
        </patternFill>
      </fill>
    </dxf>
    <dxf>
      <fill>
        <patternFill>
          <bgColor rgb="FF00B050"/>
        </patternFill>
      </fill>
    </dxf>
    <dxf>
      <fill>
        <patternFill>
          <bgColor rgb="FFFF3B3B"/>
        </patternFill>
      </fill>
    </dxf>
    <dxf>
      <fill>
        <patternFill>
          <bgColor rgb="FFFFC000"/>
        </patternFill>
      </fill>
    </dxf>
    <dxf>
      <fill>
        <patternFill>
          <bgColor theme="9" tint="0.59996337778862885"/>
        </patternFill>
      </fill>
    </dxf>
    <dxf>
      <fill>
        <patternFill>
          <bgColor rgb="FFFFF9E7"/>
        </patternFill>
      </fill>
    </dxf>
    <dxf>
      <fill>
        <patternFill>
          <bgColor rgb="FFFFF9E7"/>
        </patternFill>
      </fill>
    </dxf>
    <dxf>
      <fill>
        <patternFill>
          <bgColor rgb="FFFF3B3B"/>
        </patternFill>
      </fill>
    </dxf>
    <dxf>
      <fill>
        <patternFill>
          <bgColor rgb="FFFFC000"/>
        </patternFill>
      </fill>
    </dxf>
    <dxf>
      <fill>
        <patternFill>
          <bgColor rgb="FF00B050"/>
        </patternFill>
      </fill>
    </dxf>
    <dxf>
      <fill>
        <patternFill>
          <bgColor theme="9" tint="0.59996337778862885"/>
        </patternFill>
      </fill>
    </dxf>
    <dxf>
      <fill>
        <patternFill>
          <bgColor rgb="FFFFF9E7"/>
        </patternFill>
      </fill>
    </dxf>
    <dxf>
      <fill>
        <patternFill>
          <bgColor rgb="FFFFC000"/>
        </patternFill>
      </fill>
    </dxf>
    <dxf>
      <fill>
        <patternFill>
          <bgColor theme="9" tint="0.59996337778862885"/>
        </patternFill>
      </fill>
    </dxf>
    <dxf>
      <fill>
        <patternFill>
          <bgColor rgb="FF00B050"/>
        </patternFill>
      </fill>
    </dxf>
    <dxf>
      <fill>
        <patternFill>
          <bgColor rgb="FFFF3B3B"/>
        </patternFill>
      </fill>
    </dxf>
    <dxf>
      <fill>
        <patternFill>
          <bgColor rgb="FFFF3B3B"/>
        </patternFill>
      </fill>
    </dxf>
    <dxf>
      <fill>
        <patternFill>
          <bgColor theme="9" tint="0.79998168889431442"/>
        </patternFill>
      </fill>
    </dxf>
    <dxf>
      <fill>
        <patternFill>
          <bgColor rgb="FF00B050"/>
        </patternFill>
      </fill>
    </dxf>
    <dxf>
      <fill>
        <patternFill>
          <bgColor theme="9" tint="0.59996337778862885"/>
        </patternFill>
      </fill>
    </dxf>
    <dxf>
      <fill>
        <patternFill>
          <bgColor rgb="FFFFC000"/>
        </patternFill>
      </fill>
    </dxf>
    <dxf>
      <fill>
        <patternFill>
          <bgColor rgb="FFFFF9E7"/>
        </patternFill>
      </fill>
    </dxf>
    <dxf>
      <fill>
        <patternFill>
          <bgColor rgb="FF00B050"/>
        </patternFill>
      </fill>
    </dxf>
    <dxf>
      <fill>
        <patternFill>
          <bgColor rgb="FFFF3B3B"/>
        </patternFill>
      </fill>
    </dxf>
    <dxf>
      <fill>
        <patternFill>
          <bgColor rgb="FFFFC000"/>
        </patternFill>
      </fill>
    </dxf>
    <dxf>
      <fill>
        <patternFill>
          <bgColor theme="9" tint="0.59996337778862885"/>
        </patternFill>
      </fill>
    </dxf>
    <dxf>
      <fill>
        <patternFill>
          <bgColor rgb="FF00B050"/>
        </patternFill>
      </fill>
    </dxf>
    <dxf>
      <fill>
        <patternFill>
          <bgColor theme="9" tint="0.59996337778862885"/>
        </patternFill>
      </fill>
    </dxf>
    <dxf>
      <fill>
        <patternFill>
          <bgColor rgb="FFFFC000"/>
        </patternFill>
      </fill>
    </dxf>
    <dxf>
      <fill>
        <patternFill>
          <bgColor rgb="FFFF3B3B"/>
        </patternFill>
      </fill>
    </dxf>
    <dxf>
      <fill>
        <patternFill>
          <bgColor rgb="FFFF3B3B"/>
        </patternFill>
      </fill>
    </dxf>
    <dxf>
      <fill>
        <patternFill>
          <bgColor theme="9" tint="0.59996337778862885"/>
        </patternFill>
      </fill>
    </dxf>
    <dxf>
      <fill>
        <patternFill>
          <bgColor rgb="FF00B050"/>
        </patternFill>
      </fill>
    </dxf>
    <dxf>
      <fill>
        <patternFill>
          <bgColor rgb="FFFFC000"/>
        </patternFill>
      </fill>
    </dxf>
    <dxf>
      <fill>
        <patternFill>
          <bgColor rgb="FFFFF9E7"/>
        </patternFill>
      </fill>
    </dxf>
    <dxf>
      <fill>
        <patternFill>
          <bgColor rgb="FFFFF9E7"/>
        </patternFill>
      </fill>
    </dxf>
    <dxf>
      <fill>
        <patternFill>
          <bgColor rgb="FFFFF9E7"/>
        </patternFill>
      </fill>
    </dxf>
    <dxf>
      <fill>
        <patternFill>
          <bgColor rgb="FFFFF9E7"/>
        </patternFill>
      </fill>
    </dxf>
    <dxf>
      <fill>
        <patternFill>
          <bgColor rgb="FFFF3B3B"/>
        </patternFill>
      </fill>
    </dxf>
    <dxf>
      <fill>
        <patternFill>
          <bgColor theme="9" tint="0.59996337778862885"/>
        </patternFill>
      </fill>
    </dxf>
    <dxf>
      <fill>
        <patternFill>
          <bgColor rgb="FF00B050"/>
        </patternFill>
      </fill>
    </dxf>
    <dxf>
      <fill>
        <patternFill>
          <bgColor rgb="FFFFC000"/>
        </patternFill>
      </fill>
    </dxf>
    <dxf>
      <fill>
        <patternFill>
          <bgColor rgb="FFFF3B3B"/>
        </patternFill>
      </fill>
    </dxf>
    <dxf>
      <fill>
        <patternFill>
          <bgColor rgb="FFFFC000"/>
        </patternFill>
      </fill>
    </dxf>
    <dxf>
      <fill>
        <patternFill>
          <bgColor theme="9" tint="0.59996337778862885"/>
        </patternFill>
      </fill>
    </dxf>
    <dxf>
      <fill>
        <patternFill>
          <bgColor rgb="FF00B050"/>
        </patternFill>
      </fill>
    </dxf>
    <dxf>
      <fill>
        <patternFill>
          <bgColor rgb="FFFFC000"/>
        </patternFill>
      </fill>
    </dxf>
    <dxf>
      <fill>
        <patternFill>
          <bgColor rgb="FFFF3B3B"/>
        </patternFill>
      </fill>
    </dxf>
    <dxf>
      <fill>
        <patternFill>
          <bgColor rgb="FF00B050"/>
        </patternFill>
      </fill>
    </dxf>
    <dxf>
      <fill>
        <patternFill>
          <bgColor theme="9" tint="0.59996337778862885"/>
        </patternFill>
      </fill>
    </dxf>
    <dxf>
      <fill>
        <patternFill>
          <bgColor rgb="FFFFF9E7"/>
        </patternFill>
      </fill>
    </dxf>
    <dxf>
      <fill>
        <patternFill>
          <bgColor rgb="FFFF3B3B"/>
        </patternFill>
      </fill>
    </dxf>
    <dxf>
      <fill>
        <patternFill>
          <bgColor rgb="FFFFC000"/>
        </patternFill>
      </fill>
    </dxf>
    <dxf>
      <fill>
        <patternFill>
          <bgColor theme="9" tint="0.59996337778862885"/>
        </patternFill>
      </fill>
    </dxf>
    <dxf>
      <fill>
        <patternFill>
          <bgColor rgb="FF00B050"/>
        </patternFill>
      </fill>
    </dxf>
    <dxf>
      <fill>
        <patternFill>
          <bgColor rgb="FFFFF9E7"/>
        </patternFill>
      </fill>
    </dxf>
    <dxf>
      <fill>
        <patternFill>
          <bgColor rgb="FFFFF9E7"/>
        </patternFill>
      </fill>
    </dxf>
    <dxf>
      <fill>
        <patternFill>
          <bgColor rgb="FFFFF9E7"/>
        </patternFill>
      </fill>
    </dxf>
    <dxf>
      <fill>
        <patternFill>
          <bgColor rgb="FFFFF9E7"/>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rgb="FFFFF9E7"/>
        </patternFill>
      </fill>
    </dxf>
    <dxf>
      <fill>
        <patternFill>
          <bgColor rgb="FFFFF9E7"/>
        </patternFill>
      </fill>
    </dxf>
    <dxf>
      <fill>
        <patternFill>
          <bgColor rgb="FF00B050"/>
        </patternFill>
      </fill>
    </dxf>
    <dxf>
      <fill>
        <patternFill>
          <bgColor theme="9" tint="0.59996337778862885"/>
        </patternFill>
      </fill>
    </dxf>
    <dxf>
      <fill>
        <patternFill>
          <bgColor rgb="FFFFC000"/>
        </patternFill>
      </fill>
    </dxf>
    <dxf>
      <fill>
        <patternFill>
          <bgColor rgb="FFFF3B3B"/>
        </patternFill>
      </fill>
    </dxf>
    <dxf>
      <fill>
        <patternFill>
          <bgColor rgb="FFFFF9E7"/>
        </patternFill>
      </fill>
    </dxf>
    <dxf>
      <fill>
        <patternFill>
          <bgColor rgb="FFFF3B3B"/>
        </patternFill>
      </fill>
    </dxf>
    <dxf>
      <fill>
        <patternFill>
          <bgColor theme="9" tint="0.59996337778862885"/>
        </patternFill>
      </fill>
    </dxf>
    <dxf>
      <fill>
        <patternFill>
          <bgColor rgb="FF00B050"/>
        </patternFill>
      </fill>
    </dxf>
    <dxf>
      <fill>
        <patternFill>
          <bgColor rgb="FFFFC000"/>
        </patternFill>
      </fill>
    </dxf>
    <dxf>
      <fill>
        <patternFill>
          <bgColor rgb="FFFFC000"/>
        </patternFill>
      </fill>
    </dxf>
    <dxf>
      <fill>
        <patternFill>
          <bgColor rgb="FFFF3B3B"/>
        </patternFill>
      </fill>
    </dxf>
    <dxf>
      <fill>
        <patternFill>
          <bgColor theme="9" tint="0.59996337778862885"/>
        </patternFill>
      </fill>
    </dxf>
    <dxf>
      <fill>
        <patternFill>
          <bgColor rgb="FF00B050"/>
        </patternFill>
      </fill>
    </dxf>
    <dxf>
      <fill>
        <patternFill>
          <bgColor rgb="FF00B050"/>
        </patternFill>
      </fill>
    </dxf>
    <dxf>
      <fill>
        <patternFill>
          <bgColor rgb="FFFF3B3B"/>
        </patternFill>
      </fill>
    </dxf>
    <dxf>
      <fill>
        <patternFill>
          <bgColor rgb="FFFFC000"/>
        </patternFill>
      </fill>
    </dxf>
    <dxf>
      <fill>
        <patternFill>
          <bgColor theme="9" tint="0.59996337778862885"/>
        </patternFill>
      </fill>
    </dxf>
    <dxf>
      <fill>
        <patternFill>
          <bgColor rgb="FFFFF9E7"/>
        </patternFill>
      </fill>
    </dxf>
    <dxf>
      <fill>
        <patternFill>
          <bgColor rgb="FFFFC000"/>
        </patternFill>
      </fill>
    </dxf>
    <dxf>
      <fill>
        <patternFill>
          <bgColor rgb="FFFF3B3B"/>
        </patternFill>
      </fill>
    </dxf>
    <dxf>
      <fill>
        <patternFill>
          <bgColor theme="9" tint="0.59996337778862885"/>
        </patternFill>
      </fill>
    </dxf>
    <dxf>
      <fill>
        <patternFill>
          <bgColor rgb="FF00B050"/>
        </patternFill>
      </fill>
    </dxf>
    <dxf>
      <fill>
        <patternFill>
          <bgColor theme="9" tint="0.79998168889431442"/>
        </patternFill>
      </fill>
    </dxf>
    <dxf>
      <fill>
        <patternFill>
          <bgColor theme="9" tint="0.59996337778862885"/>
        </patternFill>
      </fill>
    </dxf>
    <dxf>
      <fill>
        <patternFill>
          <bgColor rgb="FF00B050"/>
        </patternFill>
      </fill>
    </dxf>
    <dxf>
      <fill>
        <patternFill>
          <bgColor rgb="FFFF3B3B"/>
        </patternFill>
      </fill>
    </dxf>
    <dxf>
      <fill>
        <patternFill>
          <bgColor rgb="FFFFC000"/>
        </patternFill>
      </fill>
    </dxf>
    <dxf>
      <fill>
        <patternFill>
          <bgColor rgb="FFFFF9E7"/>
        </patternFill>
      </fill>
    </dxf>
    <dxf>
      <fill>
        <patternFill>
          <bgColor rgb="FFFFF9E7"/>
        </patternFill>
      </fill>
    </dxf>
    <dxf>
      <fill>
        <patternFill>
          <bgColor theme="9" tint="0.79998168889431442"/>
        </patternFill>
      </fill>
    </dxf>
    <dxf>
      <fill>
        <patternFill>
          <bgColor rgb="FFFFF9E7"/>
        </patternFill>
      </fill>
    </dxf>
    <dxf>
      <fill>
        <patternFill>
          <bgColor theme="9" tint="0.79998168889431442"/>
        </patternFill>
      </fill>
    </dxf>
    <dxf>
      <fill>
        <patternFill>
          <bgColor rgb="FFFFF9E7"/>
        </patternFill>
      </fill>
    </dxf>
    <dxf>
      <fill>
        <patternFill>
          <bgColor rgb="FFFFF9E7"/>
        </patternFill>
      </fill>
    </dxf>
    <dxf>
      <fill>
        <patternFill>
          <bgColor theme="9" tint="0.79998168889431442"/>
        </patternFill>
      </fill>
    </dxf>
    <dxf>
      <fill>
        <patternFill>
          <bgColor rgb="FFFF3B3B"/>
        </patternFill>
      </fill>
    </dxf>
    <dxf>
      <fill>
        <patternFill>
          <bgColor rgb="FFFFC000"/>
        </patternFill>
      </fill>
    </dxf>
    <dxf>
      <fill>
        <patternFill>
          <bgColor theme="9" tint="0.59996337778862885"/>
        </patternFill>
      </fill>
    </dxf>
    <dxf>
      <fill>
        <patternFill>
          <bgColor rgb="FF00B050"/>
        </patternFill>
      </fill>
    </dxf>
    <dxf>
      <fill>
        <patternFill>
          <bgColor rgb="FFFFF9E7"/>
        </patternFill>
      </fill>
    </dxf>
    <dxf>
      <fill>
        <patternFill>
          <bgColor theme="9" tint="0.79998168889431442"/>
        </patternFill>
      </fill>
    </dxf>
    <dxf>
      <fill>
        <patternFill>
          <bgColor theme="9" tint="0.59996337778862885"/>
        </patternFill>
      </fill>
    </dxf>
    <dxf>
      <fill>
        <patternFill>
          <bgColor rgb="FFFFC000"/>
        </patternFill>
      </fill>
    </dxf>
    <dxf>
      <fill>
        <patternFill>
          <bgColor rgb="FF00B050"/>
        </patternFill>
      </fill>
    </dxf>
    <dxf>
      <fill>
        <patternFill>
          <bgColor rgb="FFFF3B3B"/>
        </patternFill>
      </fill>
    </dxf>
    <dxf>
      <fill>
        <patternFill>
          <bgColor rgb="FFFFC000"/>
        </patternFill>
      </fill>
    </dxf>
    <dxf>
      <fill>
        <patternFill>
          <bgColor rgb="FFFF3B3B"/>
        </patternFill>
      </fill>
    </dxf>
    <dxf>
      <fill>
        <patternFill>
          <bgColor theme="9" tint="0.59996337778862885"/>
        </patternFill>
      </fill>
    </dxf>
    <dxf>
      <fill>
        <patternFill>
          <bgColor rgb="FF00B050"/>
        </patternFill>
      </fill>
    </dxf>
    <dxf>
      <fill>
        <patternFill>
          <bgColor rgb="FFFF3B3B"/>
        </patternFill>
      </fill>
    </dxf>
    <dxf>
      <fill>
        <patternFill>
          <bgColor rgb="FFFFC000"/>
        </patternFill>
      </fill>
    </dxf>
    <dxf>
      <fill>
        <patternFill>
          <bgColor rgb="FF00B050"/>
        </patternFill>
      </fill>
    </dxf>
    <dxf>
      <fill>
        <patternFill>
          <bgColor theme="9" tint="0.59996337778862885"/>
        </patternFill>
      </fill>
    </dxf>
    <dxf>
      <fill>
        <patternFill>
          <bgColor rgb="FFFFF9E7"/>
        </patternFill>
      </fill>
    </dxf>
    <dxf>
      <fill>
        <patternFill>
          <bgColor rgb="FFFFC000"/>
        </patternFill>
      </fill>
    </dxf>
    <dxf>
      <fill>
        <patternFill>
          <bgColor rgb="FFFF3B3B"/>
        </patternFill>
      </fill>
    </dxf>
    <dxf>
      <fill>
        <patternFill>
          <bgColor rgb="FF00B050"/>
        </patternFill>
      </fill>
    </dxf>
    <dxf>
      <fill>
        <patternFill>
          <bgColor theme="9" tint="0.59996337778862885"/>
        </patternFill>
      </fill>
    </dxf>
    <dxf>
      <fill>
        <patternFill>
          <bgColor theme="9" tint="0.79998168889431442"/>
        </patternFill>
      </fill>
    </dxf>
    <dxf>
      <fill>
        <patternFill>
          <bgColor rgb="FFFF3B3B"/>
        </patternFill>
      </fill>
    </dxf>
    <dxf>
      <fill>
        <patternFill>
          <bgColor rgb="FFFFC000"/>
        </patternFill>
      </fill>
    </dxf>
    <dxf>
      <fill>
        <patternFill>
          <bgColor theme="9" tint="0.59996337778862885"/>
        </patternFill>
      </fill>
    </dxf>
    <dxf>
      <fill>
        <patternFill>
          <bgColor rgb="FF00B050"/>
        </patternFill>
      </fill>
    </dxf>
    <dxf>
      <fill>
        <patternFill>
          <bgColor rgb="FFFFF9E7"/>
        </patternFill>
      </fill>
    </dxf>
    <dxf>
      <fill>
        <patternFill>
          <bgColor rgb="FF00B050"/>
        </patternFill>
      </fill>
    </dxf>
    <dxf>
      <fill>
        <patternFill>
          <bgColor rgb="FFFF3B3B"/>
        </patternFill>
      </fill>
    </dxf>
    <dxf>
      <fill>
        <patternFill>
          <bgColor theme="9" tint="0.59996337778862885"/>
        </patternFill>
      </fill>
    </dxf>
    <dxf>
      <fill>
        <patternFill>
          <bgColor rgb="FFFFC000"/>
        </patternFill>
      </fill>
    </dxf>
    <dxf>
      <fill>
        <patternFill>
          <bgColor theme="9" tint="0.79998168889431442"/>
        </patternFill>
      </fill>
    </dxf>
    <dxf>
      <fill>
        <patternFill>
          <bgColor rgb="FF00B050"/>
        </patternFill>
      </fill>
    </dxf>
    <dxf>
      <fill>
        <patternFill>
          <bgColor theme="9" tint="0.59996337778862885"/>
        </patternFill>
      </fill>
    </dxf>
    <dxf>
      <fill>
        <patternFill>
          <bgColor rgb="FFFFC000"/>
        </patternFill>
      </fill>
    </dxf>
    <dxf>
      <fill>
        <patternFill>
          <bgColor rgb="FFFF3B3B"/>
        </patternFill>
      </fill>
    </dxf>
    <dxf>
      <fill>
        <patternFill>
          <bgColor rgb="FFFFF9E7"/>
        </patternFill>
      </fill>
    </dxf>
    <dxf>
      <fill>
        <patternFill>
          <bgColor rgb="FFFFC000"/>
        </patternFill>
      </fill>
    </dxf>
    <dxf>
      <fill>
        <patternFill>
          <bgColor theme="9" tint="0.59996337778862885"/>
        </patternFill>
      </fill>
    </dxf>
    <dxf>
      <fill>
        <patternFill>
          <bgColor rgb="FF00B050"/>
        </patternFill>
      </fill>
    </dxf>
    <dxf>
      <fill>
        <patternFill>
          <bgColor rgb="FFFF3B3B"/>
        </patternFill>
      </fill>
    </dxf>
    <dxf>
      <fill>
        <patternFill>
          <bgColor rgb="FFFF3B3B"/>
        </patternFill>
      </fill>
    </dxf>
    <dxf>
      <fill>
        <patternFill>
          <bgColor rgb="FFFFC000"/>
        </patternFill>
      </fill>
    </dxf>
    <dxf>
      <fill>
        <patternFill>
          <bgColor rgb="FF00B050"/>
        </patternFill>
      </fill>
    </dxf>
    <dxf>
      <fill>
        <patternFill>
          <bgColor theme="9" tint="0.59996337778862885"/>
        </patternFill>
      </fill>
    </dxf>
    <dxf>
      <fill>
        <patternFill>
          <bgColor rgb="FF00B050"/>
        </patternFill>
      </fill>
    </dxf>
    <dxf>
      <fill>
        <patternFill>
          <bgColor theme="9" tint="0.59996337778862885"/>
        </patternFill>
      </fill>
    </dxf>
    <dxf>
      <fill>
        <patternFill>
          <bgColor rgb="FFFFC000"/>
        </patternFill>
      </fill>
    </dxf>
    <dxf>
      <fill>
        <patternFill>
          <bgColor rgb="FFFF3B3B"/>
        </patternFill>
      </fill>
    </dxf>
    <dxf>
      <fill>
        <patternFill>
          <bgColor rgb="FFFFF9E7"/>
        </patternFill>
      </fill>
    </dxf>
    <dxf>
      <fill>
        <patternFill>
          <bgColor rgb="FFFFF9E7"/>
        </patternFill>
      </fill>
    </dxf>
    <dxf>
      <fill>
        <patternFill>
          <bgColor rgb="FFFFF9E7"/>
        </patternFill>
      </fill>
    </dxf>
    <dxf>
      <fill>
        <patternFill>
          <bgColor rgb="FFFFF9E7"/>
        </patternFill>
      </fill>
    </dxf>
    <dxf>
      <fill>
        <patternFill>
          <bgColor rgb="FFFF3B3B"/>
        </patternFill>
      </fill>
    </dxf>
    <dxf>
      <fill>
        <patternFill>
          <bgColor theme="9" tint="0.59996337778862885"/>
        </patternFill>
      </fill>
    </dxf>
    <dxf>
      <fill>
        <patternFill>
          <bgColor rgb="FF00B050"/>
        </patternFill>
      </fill>
    </dxf>
    <dxf>
      <fill>
        <patternFill>
          <bgColor rgb="FFFFC000"/>
        </patternFill>
      </fill>
    </dxf>
    <dxf>
      <fill>
        <patternFill>
          <bgColor rgb="FFFF3B3B"/>
        </patternFill>
      </fill>
    </dxf>
    <dxf>
      <fill>
        <patternFill>
          <bgColor rgb="FFFFC000"/>
        </patternFill>
      </fill>
    </dxf>
    <dxf>
      <fill>
        <patternFill>
          <bgColor theme="9" tint="0.59996337778862885"/>
        </patternFill>
      </fill>
    </dxf>
    <dxf>
      <fill>
        <patternFill>
          <bgColor rgb="FF00B050"/>
        </patternFill>
      </fill>
    </dxf>
    <dxf>
      <fill>
        <patternFill>
          <bgColor rgb="FFFFC000"/>
        </patternFill>
      </fill>
    </dxf>
    <dxf>
      <fill>
        <patternFill>
          <bgColor rgb="FFFF3B3B"/>
        </patternFill>
      </fill>
    </dxf>
    <dxf>
      <fill>
        <patternFill>
          <bgColor rgb="FF00B050"/>
        </patternFill>
      </fill>
    </dxf>
    <dxf>
      <fill>
        <patternFill>
          <bgColor theme="9" tint="0.59996337778862885"/>
        </patternFill>
      </fill>
    </dxf>
    <dxf>
      <fill>
        <patternFill>
          <bgColor rgb="FFFFF9E7"/>
        </patternFill>
      </fill>
    </dxf>
    <dxf>
      <fill>
        <patternFill>
          <bgColor rgb="FFFF3B3B"/>
        </patternFill>
      </fill>
    </dxf>
    <dxf>
      <fill>
        <patternFill>
          <bgColor rgb="FFFFC000"/>
        </patternFill>
      </fill>
    </dxf>
    <dxf>
      <fill>
        <patternFill>
          <bgColor theme="9" tint="0.59996337778862885"/>
        </patternFill>
      </fill>
    </dxf>
    <dxf>
      <fill>
        <patternFill>
          <bgColor rgb="FF00B050"/>
        </patternFill>
      </fill>
    </dxf>
    <dxf>
      <fill>
        <patternFill>
          <bgColor rgb="FFFFF9E7"/>
        </patternFill>
      </fill>
    </dxf>
    <dxf>
      <fill>
        <patternFill>
          <bgColor rgb="FFFFF9E7"/>
        </patternFill>
      </fill>
    </dxf>
    <dxf>
      <fill>
        <patternFill>
          <bgColor rgb="FFFFF9E7"/>
        </patternFill>
      </fill>
    </dxf>
    <dxf>
      <fill>
        <patternFill>
          <bgColor rgb="FFFFF9E7"/>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rgb="FFFFF9E7"/>
        </patternFill>
      </fill>
    </dxf>
    <dxf>
      <fill>
        <patternFill>
          <bgColor rgb="FFFFF9E7"/>
        </patternFill>
      </fill>
    </dxf>
    <dxf>
      <fill>
        <patternFill>
          <bgColor rgb="FF00B050"/>
        </patternFill>
      </fill>
    </dxf>
    <dxf>
      <fill>
        <patternFill>
          <bgColor theme="9" tint="0.59996337778862885"/>
        </patternFill>
      </fill>
    </dxf>
    <dxf>
      <fill>
        <patternFill>
          <bgColor rgb="FFFFC000"/>
        </patternFill>
      </fill>
    </dxf>
    <dxf>
      <fill>
        <patternFill>
          <bgColor rgb="FFFF3B3B"/>
        </patternFill>
      </fill>
    </dxf>
    <dxf>
      <fill>
        <patternFill>
          <bgColor rgb="FFFFF9E7"/>
        </patternFill>
      </fill>
    </dxf>
    <dxf>
      <fill>
        <patternFill>
          <bgColor rgb="FFFF3B3B"/>
        </patternFill>
      </fill>
    </dxf>
    <dxf>
      <fill>
        <patternFill>
          <bgColor theme="9" tint="0.59996337778862885"/>
        </patternFill>
      </fill>
    </dxf>
    <dxf>
      <fill>
        <patternFill>
          <bgColor rgb="FF00B050"/>
        </patternFill>
      </fill>
    </dxf>
    <dxf>
      <fill>
        <patternFill>
          <bgColor rgb="FFFFC000"/>
        </patternFill>
      </fill>
    </dxf>
    <dxf>
      <fill>
        <patternFill>
          <bgColor rgb="FFFFC000"/>
        </patternFill>
      </fill>
    </dxf>
    <dxf>
      <fill>
        <patternFill>
          <bgColor rgb="FFFF3B3B"/>
        </patternFill>
      </fill>
    </dxf>
    <dxf>
      <fill>
        <patternFill>
          <bgColor theme="9" tint="0.59996337778862885"/>
        </patternFill>
      </fill>
    </dxf>
    <dxf>
      <fill>
        <patternFill>
          <bgColor rgb="FF00B050"/>
        </patternFill>
      </fill>
    </dxf>
    <dxf>
      <fill>
        <patternFill>
          <bgColor rgb="FF00B050"/>
        </patternFill>
      </fill>
    </dxf>
    <dxf>
      <fill>
        <patternFill>
          <bgColor rgb="FFFF3B3B"/>
        </patternFill>
      </fill>
    </dxf>
    <dxf>
      <fill>
        <patternFill>
          <bgColor rgb="FFFFC000"/>
        </patternFill>
      </fill>
    </dxf>
    <dxf>
      <fill>
        <patternFill>
          <bgColor theme="9" tint="0.59996337778862885"/>
        </patternFill>
      </fill>
    </dxf>
    <dxf>
      <fill>
        <patternFill>
          <bgColor rgb="FFFFF9E7"/>
        </patternFill>
      </fill>
    </dxf>
    <dxf>
      <fill>
        <patternFill>
          <bgColor rgb="FFFFC000"/>
        </patternFill>
      </fill>
    </dxf>
    <dxf>
      <fill>
        <patternFill>
          <bgColor rgb="FFFF3B3B"/>
        </patternFill>
      </fill>
    </dxf>
    <dxf>
      <fill>
        <patternFill>
          <bgColor theme="9" tint="0.59996337778862885"/>
        </patternFill>
      </fill>
    </dxf>
    <dxf>
      <fill>
        <patternFill>
          <bgColor rgb="FF00B050"/>
        </patternFill>
      </fill>
    </dxf>
    <dxf>
      <fill>
        <patternFill>
          <bgColor theme="9" tint="0.79998168889431442"/>
        </patternFill>
      </fill>
    </dxf>
    <dxf>
      <fill>
        <patternFill>
          <bgColor theme="9" tint="0.59996337778862885"/>
        </patternFill>
      </fill>
    </dxf>
    <dxf>
      <fill>
        <patternFill>
          <bgColor rgb="FF00B050"/>
        </patternFill>
      </fill>
    </dxf>
    <dxf>
      <fill>
        <patternFill>
          <bgColor rgb="FFFF3B3B"/>
        </patternFill>
      </fill>
    </dxf>
    <dxf>
      <fill>
        <patternFill>
          <bgColor rgb="FFFFC000"/>
        </patternFill>
      </fill>
    </dxf>
    <dxf>
      <fill>
        <patternFill>
          <bgColor rgb="FFFFF9E7"/>
        </patternFill>
      </fill>
    </dxf>
    <dxf>
      <fill>
        <patternFill>
          <bgColor rgb="FFFFF9E7"/>
        </patternFill>
      </fill>
    </dxf>
    <dxf>
      <fill>
        <patternFill>
          <bgColor theme="9" tint="0.79998168889431442"/>
        </patternFill>
      </fill>
    </dxf>
    <dxf>
      <fill>
        <patternFill>
          <bgColor rgb="FFFFF9E7"/>
        </patternFill>
      </fill>
    </dxf>
    <dxf>
      <fill>
        <patternFill>
          <bgColor theme="9" tint="0.79998168889431442"/>
        </patternFill>
      </fill>
    </dxf>
    <dxf>
      <fill>
        <patternFill>
          <bgColor rgb="FFFFF9E7"/>
        </patternFill>
      </fill>
    </dxf>
    <dxf>
      <fill>
        <patternFill>
          <bgColor rgb="FFFFF9E7"/>
        </patternFill>
      </fill>
    </dxf>
    <dxf>
      <fill>
        <patternFill>
          <bgColor theme="9" tint="0.79998168889431442"/>
        </patternFill>
      </fill>
    </dxf>
    <dxf>
      <fill>
        <patternFill>
          <bgColor rgb="FFFF3B3B"/>
        </patternFill>
      </fill>
    </dxf>
    <dxf>
      <fill>
        <patternFill>
          <bgColor rgb="FFFFC000"/>
        </patternFill>
      </fill>
    </dxf>
    <dxf>
      <fill>
        <patternFill>
          <bgColor theme="9" tint="0.59996337778862885"/>
        </patternFill>
      </fill>
    </dxf>
    <dxf>
      <fill>
        <patternFill>
          <bgColor rgb="FF00B050"/>
        </patternFill>
      </fill>
    </dxf>
    <dxf>
      <fill>
        <patternFill>
          <bgColor rgb="FFFFF9E7"/>
        </patternFill>
      </fill>
    </dxf>
    <dxf>
      <fill>
        <patternFill>
          <bgColor theme="9" tint="0.79998168889431442"/>
        </patternFill>
      </fill>
    </dxf>
    <dxf>
      <fill>
        <patternFill>
          <bgColor theme="9" tint="0.59996337778862885"/>
        </patternFill>
      </fill>
    </dxf>
    <dxf>
      <fill>
        <patternFill>
          <bgColor rgb="FFFFC000"/>
        </patternFill>
      </fill>
    </dxf>
    <dxf>
      <fill>
        <patternFill>
          <bgColor rgb="FF00B050"/>
        </patternFill>
      </fill>
    </dxf>
    <dxf>
      <fill>
        <patternFill>
          <bgColor rgb="FFFF3B3B"/>
        </patternFill>
      </fill>
    </dxf>
    <dxf>
      <fill>
        <patternFill>
          <bgColor rgb="FFFFC000"/>
        </patternFill>
      </fill>
    </dxf>
    <dxf>
      <fill>
        <patternFill>
          <bgColor rgb="FFFF3B3B"/>
        </patternFill>
      </fill>
    </dxf>
    <dxf>
      <fill>
        <patternFill>
          <bgColor theme="9" tint="0.59996337778862885"/>
        </patternFill>
      </fill>
    </dxf>
    <dxf>
      <fill>
        <patternFill>
          <bgColor rgb="FF00B050"/>
        </patternFill>
      </fill>
    </dxf>
    <dxf>
      <fill>
        <patternFill>
          <bgColor rgb="FFFF3B3B"/>
        </patternFill>
      </fill>
    </dxf>
    <dxf>
      <fill>
        <patternFill>
          <bgColor rgb="FFFFC000"/>
        </patternFill>
      </fill>
    </dxf>
    <dxf>
      <fill>
        <patternFill>
          <bgColor rgb="FF00B050"/>
        </patternFill>
      </fill>
    </dxf>
    <dxf>
      <fill>
        <patternFill>
          <bgColor theme="9" tint="0.59996337778862885"/>
        </patternFill>
      </fill>
    </dxf>
    <dxf>
      <fill>
        <patternFill>
          <bgColor rgb="FFFFF9E7"/>
        </patternFill>
      </fill>
    </dxf>
    <dxf>
      <fill>
        <patternFill>
          <bgColor rgb="FFFFC000"/>
        </patternFill>
      </fill>
    </dxf>
    <dxf>
      <fill>
        <patternFill>
          <bgColor rgb="FFFF3B3B"/>
        </patternFill>
      </fill>
    </dxf>
    <dxf>
      <fill>
        <patternFill>
          <bgColor rgb="FF00B050"/>
        </patternFill>
      </fill>
    </dxf>
    <dxf>
      <fill>
        <patternFill>
          <bgColor theme="9" tint="0.59996337778862885"/>
        </patternFill>
      </fill>
    </dxf>
    <dxf>
      <fill>
        <patternFill>
          <bgColor theme="9" tint="0.79998168889431442"/>
        </patternFill>
      </fill>
    </dxf>
    <dxf>
      <fill>
        <patternFill>
          <bgColor rgb="FFFF3B3B"/>
        </patternFill>
      </fill>
    </dxf>
    <dxf>
      <fill>
        <patternFill>
          <bgColor rgb="FFFFC000"/>
        </patternFill>
      </fill>
    </dxf>
    <dxf>
      <fill>
        <patternFill>
          <bgColor theme="9" tint="0.59996337778862885"/>
        </patternFill>
      </fill>
    </dxf>
    <dxf>
      <fill>
        <patternFill>
          <bgColor rgb="FF00B050"/>
        </patternFill>
      </fill>
    </dxf>
    <dxf>
      <fill>
        <patternFill>
          <bgColor rgb="FFFFF9E7"/>
        </patternFill>
      </fill>
    </dxf>
    <dxf>
      <fill>
        <patternFill>
          <bgColor rgb="FF00B050"/>
        </patternFill>
      </fill>
    </dxf>
    <dxf>
      <fill>
        <patternFill>
          <bgColor rgb="FFFF3B3B"/>
        </patternFill>
      </fill>
    </dxf>
    <dxf>
      <fill>
        <patternFill>
          <bgColor theme="9" tint="0.59996337778862885"/>
        </patternFill>
      </fill>
    </dxf>
    <dxf>
      <fill>
        <patternFill>
          <bgColor rgb="FFFFC000"/>
        </patternFill>
      </fill>
    </dxf>
    <dxf>
      <fill>
        <patternFill>
          <bgColor theme="9" tint="0.79998168889431442"/>
        </patternFill>
      </fill>
    </dxf>
    <dxf>
      <fill>
        <patternFill>
          <bgColor rgb="FF00B050"/>
        </patternFill>
      </fill>
    </dxf>
    <dxf>
      <fill>
        <patternFill>
          <bgColor theme="9" tint="0.59996337778862885"/>
        </patternFill>
      </fill>
    </dxf>
    <dxf>
      <fill>
        <patternFill>
          <bgColor rgb="FFFFC000"/>
        </patternFill>
      </fill>
    </dxf>
    <dxf>
      <fill>
        <patternFill>
          <bgColor rgb="FFFF3B3B"/>
        </patternFill>
      </fill>
    </dxf>
    <dxf>
      <fill>
        <patternFill>
          <bgColor rgb="FFFFF9E7"/>
        </patternFill>
      </fill>
    </dxf>
    <dxf>
      <fill>
        <patternFill>
          <bgColor rgb="FFFFC000"/>
        </patternFill>
      </fill>
    </dxf>
    <dxf>
      <fill>
        <patternFill>
          <bgColor theme="9" tint="0.59996337778862885"/>
        </patternFill>
      </fill>
    </dxf>
    <dxf>
      <fill>
        <patternFill>
          <bgColor rgb="FF00B050"/>
        </patternFill>
      </fill>
    </dxf>
    <dxf>
      <fill>
        <patternFill>
          <bgColor rgb="FFFF3B3B"/>
        </patternFill>
      </fill>
    </dxf>
    <dxf>
      <fill>
        <patternFill>
          <bgColor rgb="FFFF3B3B"/>
        </patternFill>
      </fill>
    </dxf>
    <dxf>
      <fill>
        <patternFill>
          <bgColor rgb="FFFFC000"/>
        </patternFill>
      </fill>
    </dxf>
    <dxf>
      <fill>
        <patternFill>
          <bgColor rgb="FF00B050"/>
        </patternFill>
      </fill>
    </dxf>
    <dxf>
      <fill>
        <patternFill>
          <bgColor theme="9" tint="0.59996337778862885"/>
        </patternFill>
      </fill>
    </dxf>
    <dxf>
      <fill>
        <patternFill>
          <bgColor rgb="FF00B050"/>
        </patternFill>
      </fill>
    </dxf>
    <dxf>
      <fill>
        <patternFill>
          <bgColor theme="9" tint="0.59996337778862885"/>
        </patternFill>
      </fill>
    </dxf>
    <dxf>
      <fill>
        <patternFill>
          <bgColor rgb="FFFFC000"/>
        </patternFill>
      </fill>
    </dxf>
    <dxf>
      <fill>
        <patternFill>
          <bgColor rgb="FFFF3B3B"/>
        </patternFill>
      </fill>
    </dxf>
    <dxf>
      <fill>
        <patternFill>
          <bgColor rgb="FFFFF9E7"/>
        </patternFill>
      </fill>
    </dxf>
    <dxf>
      <fill>
        <patternFill>
          <bgColor rgb="FFFFF9E7"/>
        </patternFill>
      </fill>
    </dxf>
    <dxf>
      <fill>
        <patternFill>
          <bgColor rgb="FFFFF9E7"/>
        </patternFill>
      </fill>
    </dxf>
    <dxf>
      <fill>
        <patternFill>
          <bgColor rgb="FFFFF9E7"/>
        </patternFill>
      </fill>
    </dxf>
    <dxf>
      <fill>
        <patternFill>
          <bgColor rgb="FFFF3B3B"/>
        </patternFill>
      </fill>
    </dxf>
    <dxf>
      <fill>
        <patternFill>
          <bgColor theme="9" tint="0.59996337778862885"/>
        </patternFill>
      </fill>
    </dxf>
    <dxf>
      <fill>
        <patternFill>
          <bgColor rgb="FF00B050"/>
        </patternFill>
      </fill>
    </dxf>
    <dxf>
      <fill>
        <patternFill>
          <bgColor rgb="FFFFC000"/>
        </patternFill>
      </fill>
    </dxf>
    <dxf>
      <fill>
        <patternFill>
          <bgColor rgb="FFFF3B3B"/>
        </patternFill>
      </fill>
    </dxf>
    <dxf>
      <fill>
        <patternFill>
          <bgColor rgb="FFFFC000"/>
        </patternFill>
      </fill>
    </dxf>
    <dxf>
      <fill>
        <patternFill>
          <bgColor theme="9" tint="0.59996337778862885"/>
        </patternFill>
      </fill>
    </dxf>
    <dxf>
      <fill>
        <patternFill>
          <bgColor rgb="FF00B050"/>
        </patternFill>
      </fill>
    </dxf>
    <dxf>
      <fill>
        <patternFill>
          <bgColor rgb="FFFFC000"/>
        </patternFill>
      </fill>
    </dxf>
    <dxf>
      <fill>
        <patternFill>
          <bgColor rgb="FFFF3B3B"/>
        </patternFill>
      </fill>
    </dxf>
    <dxf>
      <fill>
        <patternFill>
          <bgColor rgb="FF00B050"/>
        </patternFill>
      </fill>
    </dxf>
    <dxf>
      <fill>
        <patternFill>
          <bgColor theme="9" tint="0.59996337778862885"/>
        </patternFill>
      </fill>
    </dxf>
    <dxf>
      <fill>
        <patternFill>
          <bgColor rgb="FFFFF9E7"/>
        </patternFill>
      </fill>
    </dxf>
    <dxf>
      <fill>
        <patternFill>
          <bgColor rgb="FFFF3B3B"/>
        </patternFill>
      </fill>
    </dxf>
    <dxf>
      <fill>
        <patternFill>
          <bgColor rgb="FFFFC000"/>
        </patternFill>
      </fill>
    </dxf>
    <dxf>
      <fill>
        <patternFill>
          <bgColor theme="9" tint="0.59996337778862885"/>
        </patternFill>
      </fill>
    </dxf>
    <dxf>
      <fill>
        <patternFill>
          <bgColor rgb="FF00B050"/>
        </patternFill>
      </fill>
    </dxf>
    <dxf>
      <fill>
        <patternFill>
          <bgColor rgb="FFFFF9E7"/>
        </patternFill>
      </fill>
    </dxf>
    <dxf>
      <fill>
        <patternFill>
          <bgColor rgb="FFFFF9E7"/>
        </patternFill>
      </fill>
    </dxf>
    <dxf>
      <fill>
        <patternFill>
          <bgColor rgb="FFFFF9E7"/>
        </patternFill>
      </fill>
    </dxf>
    <dxf>
      <fill>
        <patternFill>
          <bgColor rgb="FFFFF9E7"/>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rgb="FFFFF9E7"/>
        </patternFill>
      </fill>
    </dxf>
    <dxf>
      <fill>
        <patternFill>
          <bgColor rgb="FFFFF9E7"/>
        </patternFill>
      </fill>
    </dxf>
    <dxf>
      <fill>
        <patternFill>
          <bgColor rgb="FF00B050"/>
        </patternFill>
      </fill>
    </dxf>
    <dxf>
      <fill>
        <patternFill>
          <bgColor theme="9" tint="0.59996337778862885"/>
        </patternFill>
      </fill>
    </dxf>
    <dxf>
      <fill>
        <patternFill>
          <bgColor rgb="FFFFC000"/>
        </patternFill>
      </fill>
    </dxf>
    <dxf>
      <fill>
        <patternFill>
          <bgColor rgb="FFFF3B3B"/>
        </patternFill>
      </fill>
    </dxf>
    <dxf>
      <fill>
        <patternFill>
          <bgColor rgb="FFFFF9E7"/>
        </patternFill>
      </fill>
    </dxf>
    <dxf>
      <fill>
        <patternFill>
          <bgColor rgb="FFFF3B3B"/>
        </patternFill>
      </fill>
    </dxf>
    <dxf>
      <fill>
        <patternFill>
          <bgColor theme="9" tint="0.59996337778862885"/>
        </patternFill>
      </fill>
    </dxf>
    <dxf>
      <fill>
        <patternFill>
          <bgColor rgb="FF00B050"/>
        </patternFill>
      </fill>
    </dxf>
    <dxf>
      <fill>
        <patternFill>
          <bgColor rgb="FFFFC000"/>
        </patternFill>
      </fill>
    </dxf>
    <dxf>
      <fill>
        <patternFill>
          <bgColor rgb="FFFFC000"/>
        </patternFill>
      </fill>
    </dxf>
    <dxf>
      <fill>
        <patternFill>
          <bgColor rgb="FFFF3B3B"/>
        </patternFill>
      </fill>
    </dxf>
    <dxf>
      <fill>
        <patternFill>
          <bgColor theme="9" tint="0.59996337778862885"/>
        </patternFill>
      </fill>
    </dxf>
    <dxf>
      <fill>
        <patternFill>
          <bgColor rgb="FF00B050"/>
        </patternFill>
      </fill>
    </dxf>
    <dxf>
      <fill>
        <patternFill>
          <bgColor rgb="FF00B050"/>
        </patternFill>
      </fill>
    </dxf>
    <dxf>
      <fill>
        <patternFill>
          <bgColor rgb="FFFF3B3B"/>
        </patternFill>
      </fill>
    </dxf>
    <dxf>
      <fill>
        <patternFill>
          <bgColor rgb="FFFFC000"/>
        </patternFill>
      </fill>
    </dxf>
    <dxf>
      <fill>
        <patternFill>
          <bgColor theme="9" tint="0.59996337778862885"/>
        </patternFill>
      </fill>
    </dxf>
    <dxf>
      <fill>
        <patternFill>
          <bgColor rgb="FFFFF9E7"/>
        </patternFill>
      </fill>
    </dxf>
    <dxf>
      <fill>
        <patternFill>
          <bgColor rgb="FFFFC000"/>
        </patternFill>
      </fill>
    </dxf>
    <dxf>
      <fill>
        <patternFill>
          <bgColor rgb="FFFF3B3B"/>
        </patternFill>
      </fill>
    </dxf>
    <dxf>
      <fill>
        <patternFill>
          <bgColor theme="9" tint="0.59996337778862885"/>
        </patternFill>
      </fill>
    </dxf>
    <dxf>
      <fill>
        <patternFill>
          <bgColor rgb="FF00B050"/>
        </patternFill>
      </fill>
    </dxf>
    <dxf>
      <fill>
        <patternFill>
          <bgColor theme="9" tint="0.79998168889431442"/>
        </patternFill>
      </fill>
    </dxf>
    <dxf>
      <fill>
        <patternFill>
          <bgColor theme="9" tint="0.59996337778862885"/>
        </patternFill>
      </fill>
    </dxf>
    <dxf>
      <fill>
        <patternFill>
          <bgColor rgb="FF00B050"/>
        </patternFill>
      </fill>
    </dxf>
    <dxf>
      <fill>
        <patternFill>
          <bgColor rgb="FFFF3B3B"/>
        </patternFill>
      </fill>
    </dxf>
    <dxf>
      <fill>
        <patternFill>
          <bgColor rgb="FFFFC000"/>
        </patternFill>
      </fill>
    </dxf>
    <dxf>
      <fill>
        <patternFill>
          <bgColor rgb="FFFFF9E7"/>
        </patternFill>
      </fill>
    </dxf>
    <dxf>
      <fill>
        <patternFill>
          <bgColor rgb="FFFFF9E7"/>
        </patternFill>
      </fill>
    </dxf>
    <dxf>
      <fill>
        <patternFill>
          <bgColor theme="9" tint="0.79998168889431442"/>
        </patternFill>
      </fill>
    </dxf>
    <dxf>
      <fill>
        <patternFill>
          <bgColor rgb="FFFFF9E7"/>
        </patternFill>
      </fill>
    </dxf>
    <dxf>
      <fill>
        <patternFill>
          <bgColor theme="9" tint="0.79998168889431442"/>
        </patternFill>
      </fill>
    </dxf>
    <dxf>
      <fill>
        <patternFill>
          <bgColor rgb="FFFFF9E7"/>
        </patternFill>
      </fill>
    </dxf>
    <dxf>
      <fill>
        <patternFill>
          <bgColor rgb="FFFFF9E7"/>
        </patternFill>
      </fill>
    </dxf>
    <dxf>
      <fill>
        <patternFill>
          <bgColor theme="9" tint="0.79998168889431442"/>
        </patternFill>
      </fill>
    </dxf>
    <dxf>
      <fill>
        <patternFill>
          <bgColor rgb="FFFF3B3B"/>
        </patternFill>
      </fill>
    </dxf>
    <dxf>
      <fill>
        <patternFill>
          <bgColor rgb="FFFFC000"/>
        </patternFill>
      </fill>
    </dxf>
    <dxf>
      <fill>
        <patternFill>
          <bgColor theme="9" tint="0.59996337778862885"/>
        </patternFill>
      </fill>
    </dxf>
    <dxf>
      <fill>
        <patternFill>
          <bgColor rgb="FF00B050"/>
        </patternFill>
      </fill>
    </dxf>
    <dxf>
      <fill>
        <patternFill>
          <bgColor rgb="FFFFF9E7"/>
        </patternFill>
      </fill>
    </dxf>
    <dxf>
      <fill>
        <patternFill>
          <bgColor theme="9" tint="0.79998168889431442"/>
        </patternFill>
      </fill>
    </dxf>
    <dxf>
      <fill>
        <patternFill>
          <bgColor theme="9" tint="0.59996337778862885"/>
        </patternFill>
      </fill>
    </dxf>
    <dxf>
      <fill>
        <patternFill>
          <bgColor rgb="FFFFC000"/>
        </patternFill>
      </fill>
    </dxf>
    <dxf>
      <fill>
        <patternFill>
          <bgColor rgb="FF00B050"/>
        </patternFill>
      </fill>
    </dxf>
    <dxf>
      <fill>
        <patternFill>
          <bgColor rgb="FFFF3B3B"/>
        </patternFill>
      </fill>
    </dxf>
    <dxf>
      <fill>
        <patternFill>
          <bgColor rgb="FFFFC000"/>
        </patternFill>
      </fill>
    </dxf>
    <dxf>
      <fill>
        <patternFill>
          <bgColor rgb="FFFF3B3B"/>
        </patternFill>
      </fill>
    </dxf>
    <dxf>
      <fill>
        <patternFill>
          <bgColor theme="9" tint="0.59996337778862885"/>
        </patternFill>
      </fill>
    </dxf>
    <dxf>
      <fill>
        <patternFill>
          <bgColor rgb="FF00B050"/>
        </patternFill>
      </fill>
    </dxf>
    <dxf>
      <fill>
        <patternFill>
          <bgColor rgb="FFFF3B3B"/>
        </patternFill>
      </fill>
    </dxf>
    <dxf>
      <fill>
        <patternFill>
          <bgColor rgb="FFFFC000"/>
        </patternFill>
      </fill>
    </dxf>
    <dxf>
      <fill>
        <patternFill>
          <bgColor rgb="FF00B050"/>
        </patternFill>
      </fill>
    </dxf>
    <dxf>
      <fill>
        <patternFill>
          <bgColor theme="9" tint="0.59996337778862885"/>
        </patternFill>
      </fill>
    </dxf>
    <dxf>
      <fill>
        <patternFill>
          <bgColor rgb="FFFFF9E7"/>
        </patternFill>
      </fill>
    </dxf>
    <dxf>
      <fill>
        <patternFill>
          <bgColor rgb="FFFFC000"/>
        </patternFill>
      </fill>
    </dxf>
    <dxf>
      <fill>
        <patternFill>
          <bgColor rgb="FFFF3B3B"/>
        </patternFill>
      </fill>
    </dxf>
    <dxf>
      <fill>
        <patternFill>
          <bgColor rgb="FF00B050"/>
        </patternFill>
      </fill>
    </dxf>
    <dxf>
      <fill>
        <patternFill>
          <bgColor theme="9" tint="0.59996337778862885"/>
        </patternFill>
      </fill>
    </dxf>
    <dxf>
      <fill>
        <patternFill>
          <bgColor theme="9" tint="0.79998168889431442"/>
        </patternFill>
      </fill>
    </dxf>
    <dxf>
      <fill>
        <patternFill>
          <bgColor rgb="FFFF3B3B"/>
        </patternFill>
      </fill>
    </dxf>
    <dxf>
      <fill>
        <patternFill>
          <bgColor rgb="FFFFC000"/>
        </patternFill>
      </fill>
    </dxf>
    <dxf>
      <fill>
        <patternFill>
          <bgColor theme="9" tint="0.59996337778862885"/>
        </patternFill>
      </fill>
    </dxf>
    <dxf>
      <fill>
        <patternFill>
          <bgColor rgb="FF00B050"/>
        </patternFill>
      </fill>
    </dxf>
    <dxf>
      <fill>
        <patternFill>
          <bgColor rgb="FFFFF9E7"/>
        </patternFill>
      </fill>
    </dxf>
    <dxf>
      <fill>
        <patternFill>
          <bgColor rgb="FF00B050"/>
        </patternFill>
      </fill>
    </dxf>
    <dxf>
      <fill>
        <patternFill>
          <bgColor rgb="FFFF3B3B"/>
        </patternFill>
      </fill>
    </dxf>
    <dxf>
      <fill>
        <patternFill>
          <bgColor theme="9" tint="0.59996337778862885"/>
        </patternFill>
      </fill>
    </dxf>
    <dxf>
      <fill>
        <patternFill>
          <bgColor rgb="FFFFC000"/>
        </patternFill>
      </fill>
    </dxf>
    <dxf>
      <fill>
        <patternFill>
          <bgColor theme="9" tint="0.79998168889431442"/>
        </patternFill>
      </fill>
    </dxf>
    <dxf>
      <fill>
        <patternFill>
          <bgColor rgb="FF00B050"/>
        </patternFill>
      </fill>
    </dxf>
    <dxf>
      <fill>
        <patternFill>
          <bgColor theme="9" tint="0.59996337778862885"/>
        </patternFill>
      </fill>
    </dxf>
    <dxf>
      <fill>
        <patternFill>
          <bgColor rgb="FFFFC000"/>
        </patternFill>
      </fill>
    </dxf>
    <dxf>
      <fill>
        <patternFill>
          <bgColor rgb="FFFF3B3B"/>
        </patternFill>
      </fill>
    </dxf>
    <dxf>
      <fill>
        <patternFill>
          <bgColor rgb="FFFFF9E7"/>
        </patternFill>
      </fill>
    </dxf>
    <dxf>
      <fill>
        <patternFill>
          <bgColor rgb="FFFFC000"/>
        </patternFill>
      </fill>
    </dxf>
    <dxf>
      <fill>
        <patternFill>
          <bgColor theme="9" tint="0.59996337778862885"/>
        </patternFill>
      </fill>
    </dxf>
    <dxf>
      <fill>
        <patternFill>
          <bgColor rgb="FF00B050"/>
        </patternFill>
      </fill>
    </dxf>
    <dxf>
      <fill>
        <patternFill>
          <bgColor rgb="FFFF3B3B"/>
        </patternFill>
      </fill>
    </dxf>
    <dxf>
      <fill>
        <patternFill>
          <bgColor rgb="FFFF3B3B"/>
        </patternFill>
      </fill>
    </dxf>
    <dxf>
      <fill>
        <patternFill>
          <bgColor rgb="FFFFC000"/>
        </patternFill>
      </fill>
    </dxf>
    <dxf>
      <fill>
        <patternFill>
          <bgColor rgb="FF00B050"/>
        </patternFill>
      </fill>
    </dxf>
    <dxf>
      <fill>
        <patternFill>
          <bgColor theme="9" tint="0.59996337778862885"/>
        </patternFill>
      </fill>
    </dxf>
    <dxf>
      <fill>
        <patternFill>
          <bgColor rgb="FF00B050"/>
        </patternFill>
      </fill>
    </dxf>
    <dxf>
      <fill>
        <patternFill>
          <bgColor theme="9" tint="0.59996337778862885"/>
        </patternFill>
      </fill>
    </dxf>
    <dxf>
      <fill>
        <patternFill>
          <bgColor rgb="FFFFC000"/>
        </patternFill>
      </fill>
    </dxf>
    <dxf>
      <fill>
        <patternFill>
          <bgColor rgb="FFFF3B3B"/>
        </patternFill>
      </fill>
    </dxf>
    <dxf>
      <fill>
        <patternFill>
          <bgColor rgb="FFFFF9E7"/>
        </patternFill>
      </fill>
    </dxf>
    <dxf>
      <fill>
        <patternFill>
          <bgColor rgb="FFFFF9E7"/>
        </patternFill>
      </fill>
    </dxf>
    <dxf>
      <fill>
        <patternFill>
          <bgColor rgb="FFFFF9E7"/>
        </patternFill>
      </fill>
    </dxf>
    <dxf>
      <fill>
        <patternFill>
          <bgColor rgb="FFFFF9E7"/>
        </patternFill>
      </fill>
    </dxf>
    <dxf>
      <fill>
        <patternFill>
          <bgColor rgb="FFFF3B3B"/>
        </patternFill>
      </fill>
    </dxf>
    <dxf>
      <fill>
        <patternFill>
          <bgColor theme="9" tint="0.59996337778862885"/>
        </patternFill>
      </fill>
    </dxf>
    <dxf>
      <fill>
        <patternFill>
          <bgColor rgb="FF00B050"/>
        </patternFill>
      </fill>
    </dxf>
    <dxf>
      <fill>
        <patternFill>
          <bgColor rgb="FFFFC000"/>
        </patternFill>
      </fill>
    </dxf>
    <dxf>
      <fill>
        <patternFill>
          <bgColor rgb="FFFF3B3B"/>
        </patternFill>
      </fill>
    </dxf>
    <dxf>
      <fill>
        <patternFill>
          <bgColor rgb="FFFFC000"/>
        </patternFill>
      </fill>
    </dxf>
    <dxf>
      <fill>
        <patternFill>
          <bgColor theme="9" tint="0.59996337778862885"/>
        </patternFill>
      </fill>
    </dxf>
    <dxf>
      <fill>
        <patternFill>
          <bgColor rgb="FF00B050"/>
        </patternFill>
      </fill>
    </dxf>
    <dxf>
      <fill>
        <patternFill>
          <bgColor rgb="FFFFC000"/>
        </patternFill>
      </fill>
    </dxf>
    <dxf>
      <fill>
        <patternFill>
          <bgColor rgb="FFFF3B3B"/>
        </patternFill>
      </fill>
    </dxf>
    <dxf>
      <fill>
        <patternFill>
          <bgColor rgb="FF00B050"/>
        </patternFill>
      </fill>
    </dxf>
    <dxf>
      <fill>
        <patternFill>
          <bgColor theme="9" tint="0.59996337778862885"/>
        </patternFill>
      </fill>
    </dxf>
    <dxf>
      <fill>
        <patternFill>
          <bgColor rgb="FFFFF9E7"/>
        </patternFill>
      </fill>
    </dxf>
    <dxf>
      <fill>
        <patternFill>
          <bgColor rgb="FFFF3B3B"/>
        </patternFill>
      </fill>
    </dxf>
    <dxf>
      <fill>
        <patternFill>
          <bgColor rgb="FFFFC000"/>
        </patternFill>
      </fill>
    </dxf>
    <dxf>
      <fill>
        <patternFill>
          <bgColor theme="9" tint="0.59996337778862885"/>
        </patternFill>
      </fill>
    </dxf>
    <dxf>
      <fill>
        <patternFill>
          <bgColor rgb="FF00B050"/>
        </patternFill>
      </fill>
    </dxf>
    <dxf>
      <fill>
        <patternFill>
          <bgColor rgb="FFFFF9E7"/>
        </patternFill>
      </fill>
    </dxf>
    <dxf>
      <fill>
        <patternFill>
          <bgColor rgb="FFFFF9E7"/>
        </patternFill>
      </fill>
    </dxf>
    <dxf>
      <fill>
        <patternFill>
          <bgColor rgb="FFFFF9E7"/>
        </patternFill>
      </fill>
    </dxf>
    <dxf>
      <fill>
        <patternFill>
          <bgColor rgb="FFFFF9E7"/>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rgb="FFFFF9E7"/>
        </patternFill>
      </fill>
    </dxf>
    <dxf>
      <fill>
        <patternFill>
          <bgColor rgb="FFFFF9E7"/>
        </patternFill>
      </fill>
    </dxf>
    <dxf>
      <fill>
        <patternFill>
          <bgColor rgb="FF00B050"/>
        </patternFill>
      </fill>
    </dxf>
    <dxf>
      <fill>
        <patternFill>
          <bgColor theme="9" tint="0.59996337778862885"/>
        </patternFill>
      </fill>
    </dxf>
    <dxf>
      <fill>
        <patternFill>
          <bgColor rgb="FFFFC000"/>
        </patternFill>
      </fill>
    </dxf>
    <dxf>
      <fill>
        <patternFill>
          <bgColor rgb="FFFF3B3B"/>
        </patternFill>
      </fill>
    </dxf>
    <dxf>
      <fill>
        <patternFill>
          <bgColor rgb="FFFFF9E7"/>
        </patternFill>
      </fill>
    </dxf>
    <dxf>
      <fill>
        <patternFill>
          <bgColor rgb="FFFF3B3B"/>
        </patternFill>
      </fill>
    </dxf>
    <dxf>
      <fill>
        <patternFill>
          <bgColor theme="9" tint="0.59996337778862885"/>
        </patternFill>
      </fill>
    </dxf>
    <dxf>
      <fill>
        <patternFill>
          <bgColor rgb="FF00B050"/>
        </patternFill>
      </fill>
    </dxf>
    <dxf>
      <fill>
        <patternFill>
          <bgColor rgb="FFFFC000"/>
        </patternFill>
      </fill>
    </dxf>
    <dxf>
      <fill>
        <patternFill>
          <bgColor rgb="FFFFC000"/>
        </patternFill>
      </fill>
    </dxf>
    <dxf>
      <fill>
        <patternFill>
          <bgColor rgb="FFFF3B3B"/>
        </patternFill>
      </fill>
    </dxf>
    <dxf>
      <fill>
        <patternFill>
          <bgColor theme="9" tint="0.59996337778862885"/>
        </patternFill>
      </fill>
    </dxf>
    <dxf>
      <fill>
        <patternFill>
          <bgColor rgb="FF00B050"/>
        </patternFill>
      </fill>
    </dxf>
    <dxf>
      <fill>
        <patternFill>
          <bgColor rgb="FF00B050"/>
        </patternFill>
      </fill>
    </dxf>
    <dxf>
      <fill>
        <patternFill>
          <bgColor rgb="FFFF3B3B"/>
        </patternFill>
      </fill>
    </dxf>
    <dxf>
      <fill>
        <patternFill>
          <bgColor rgb="FFFFC000"/>
        </patternFill>
      </fill>
    </dxf>
    <dxf>
      <fill>
        <patternFill>
          <bgColor theme="9" tint="0.59996337778862885"/>
        </patternFill>
      </fill>
    </dxf>
    <dxf>
      <fill>
        <patternFill>
          <bgColor rgb="FFFFF9E7"/>
        </patternFill>
      </fill>
    </dxf>
    <dxf>
      <fill>
        <patternFill>
          <bgColor rgb="FFFFC000"/>
        </patternFill>
      </fill>
    </dxf>
    <dxf>
      <fill>
        <patternFill>
          <bgColor rgb="FFFF3B3B"/>
        </patternFill>
      </fill>
    </dxf>
    <dxf>
      <fill>
        <patternFill>
          <bgColor theme="9" tint="0.59996337778862885"/>
        </patternFill>
      </fill>
    </dxf>
    <dxf>
      <fill>
        <patternFill>
          <bgColor rgb="FF00B050"/>
        </patternFill>
      </fill>
    </dxf>
    <dxf>
      <fill>
        <patternFill>
          <bgColor theme="9" tint="0.79998168889431442"/>
        </patternFill>
      </fill>
    </dxf>
    <dxf>
      <fill>
        <patternFill>
          <bgColor theme="9" tint="0.59996337778862885"/>
        </patternFill>
      </fill>
    </dxf>
    <dxf>
      <fill>
        <patternFill>
          <bgColor rgb="FF00B050"/>
        </patternFill>
      </fill>
    </dxf>
    <dxf>
      <fill>
        <patternFill>
          <bgColor rgb="FFFF3B3B"/>
        </patternFill>
      </fill>
    </dxf>
    <dxf>
      <fill>
        <patternFill>
          <bgColor rgb="FFFFC000"/>
        </patternFill>
      </fill>
    </dxf>
    <dxf>
      <fill>
        <patternFill>
          <bgColor rgb="FFFFF9E7"/>
        </patternFill>
      </fill>
    </dxf>
    <dxf>
      <fill>
        <patternFill>
          <bgColor rgb="FFFFF9E7"/>
        </patternFill>
      </fill>
    </dxf>
    <dxf>
      <fill>
        <patternFill>
          <bgColor theme="9" tint="0.79998168889431442"/>
        </patternFill>
      </fill>
    </dxf>
    <dxf>
      <fill>
        <patternFill>
          <bgColor rgb="FFFFF9E7"/>
        </patternFill>
      </fill>
    </dxf>
    <dxf>
      <fill>
        <patternFill>
          <bgColor theme="9" tint="0.79998168889431442"/>
        </patternFill>
      </fill>
    </dxf>
    <dxf>
      <fill>
        <patternFill>
          <bgColor rgb="FFFFF9E7"/>
        </patternFill>
      </fill>
    </dxf>
    <dxf>
      <fill>
        <patternFill>
          <bgColor rgb="FFFFF9E7"/>
        </patternFill>
      </fill>
    </dxf>
    <dxf>
      <fill>
        <patternFill>
          <bgColor theme="9" tint="0.79998168889431442"/>
        </patternFill>
      </fill>
    </dxf>
    <dxf>
      <fill>
        <patternFill>
          <bgColor rgb="FFFF3B3B"/>
        </patternFill>
      </fill>
    </dxf>
    <dxf>
      <fill>
        <patternFill>
          <bgColor rgb="FFFFC000"/>
        </patternFill>
      </fill>
    </dxf>
    <dxf>
      <fill>
        <patternFill>
          <bgColor theme="9" tint="0.59996337778862885"/>
        </patternFill>
      </fill>
    </dxf>
    <dxf>
      <fill>
        <patternFill>
          <bgColor rgb="FF00B050"/>
        </patternFill>
      </fill>
    </dxf>
    <dxf>
      <fill>
        <patternFill>
          <bgColor rgb="FFFFF9E7"/>
        </patternFill>
      </fill>
    </dxf>
    <dxf>
      <fill>
        <patternFill>
          <bgColor theme="9" tint="0.79998168889431442"/>
        </patternFill>
      </fill>
    </dxf>
    <dxf>
      <fill>
        <patternFill>
          <bgColor theme="9" tint="0.59996337778862885"/>
        </patternFill>
      </fill>
    </dxf>
    <dxf>
      <fill>
        <patternFill>
          <bgColor rgb="FFFFC000"/>
        </patternFill>
      </fill>
    </dxf>
    <dxf>
      <fill>
        <patternFill>
          <bgColor rgb="FF00B050"/>
        </patternFill>
      </fill>
    </dxf>
    <dxf>
      <fill>
        <patternFill>
          <bgColor rgb="FFFF3B3B"/>
        </patternFill>
      </fill>
    </dxf>
    <dxf>
      <fill>
        <patternFill>
          <bgColor rgb="FFFFC000"/>
        </patternFill>
      </fill>
    </dxf>
    <dxf>
      <fill>
        <patternFill>
          <bgColor rgb="FFFF3B3B"/>
        </patternFill>
      </fill>
    </dxf>
    <dxf>
      <fill>
        <patternFill>
          <bgColor theme="9" tint="0.59996337778862885"/>
        </patternFill>
      </fill>
    </dxf>
    <dxf>
      <fill>
        <patternFill>
          <bgColor rgb="FF00B050"/>
        </patternFill>
      </fill>
    </dxf>
    <dxf>
      <fill>
        <patternFill>
          <bgColor rgb="FFFF3B3B"/>
        </patternFill>
      </fill>
    </dxf>
    <dxf>
      <fill>
        <patternFill>
          <bgColor rgb="FFFFC000"/>
        </patternFill>
      </fill>
    </dxf>
    <dxf>
      <fill>
        <patternFill>
          <bgColor rgb="FF00B050"/>
        </patternFill>
      </fill>
    </dxf>
    <dxf>
      <fill>
        <patternFill>
          <bgColor theme="9" tint="0.59996337778862885"/>
        </patternFill>
      </fill>
    </dxf>
    <dxf>
      <fill>
        <patternFill>
          <bgColor rgb="FFFFF9E7"/>
        </patternFill>
      </fill>
    </dxf>
    <dxf>
      <fill>
        <patternFill>
          <bgColor rgb="FFFFC000"/>
        </patternFill>
      </fill>
    </dxf>
    <dxf>
      <fill>
        <patternFill>
          <bgColor rgb="FFFF3B3B"/>
        </patternFill>
      </fill>
    </dxf>
    <dxf>
      <fill>
        <patternFill>
          <bgColor rgb="FF00B050"/>
        </patternFill>
      </fill>
    </dxf>
    <dxf>
      <fill>
        <patternFill>
          <bgColor theme="9" tint="0.59996337778862885"/>
        </patternFill>
      </fill>
    </dxf>
    <dxf>
      <fill>
        <patternFill>
          <bgColor theme="9" tint="0.79998168889431442"/>
        </patternFill>
      </fill>
    </dxf>
    <dxf>
      <fill>
        <patternFill>
          <bgColor rgb="FFFF3B3B"/>
        </patternFill>
      </fill>
    </dxf>
    <dxf>
      <fill>
        <patternFill>
          <bgColor rgb="FFFFC000"/>
        </patternFill>
      </fill>
    </dxf>
    <dxf>
      <fill>
        <patternFill>
          <bgColor theme="9" tint="0.59996337778862885"/>
        </patternFill>
      </fill>
    </dxf>
    <dxf>
      <fill>
        <patternFill>
          <bgColor rgb="FF00B050"/>
        </patternFill>
      </fill>
    </dxf>
    <dxf>
      <fill>
        <patternFill>
          <bgColor rgb="FFFFF9E7"/>
        </patternFill>
      </fill>
    </dxf>
    <dxf>
      <fill>
        <patternFill>
          <bgColor rgb="FF00B050"/>
        </patternFill>
      </fill>
    </dxf>
    <dxf>
      <fill>
        <patternFill>
          <bgColor rgb="FFFF3B3B"/>
        </patternFill>
      </fill>
    </dxf>
    <dxf>
      <fill>
        <patternFill>
          <bgColor theme="9" tint="0.59996337778862885"/>
        </patternFill>
      </fill>
    </dxf>
    <dxf>
      <fill>
        <patternFill>
          <bgColor rgb="FFFFC000"/>
        </patternFill>
      </fill>
    </dxf>
    <dxf>
      <fill>
        <patternFill>
          <bgColor theme="9" tint="0.79998168889431442"/>
        </patternFill>
      </fill>
    </dxf>
    <dxf>
      <fill>
        <patternFill>
          <bgColor rgb="FF00B050"/>
        </patternFill>
      </fill>
    </dxf>
    <dxf>
      <fill>
        <patternFill>
          <bgColor theme="9" tint="0.59996337778862885"/>
        </patternFill>
      </fill>
    </dxf>
    <dxf>
      <fill>
        <patternFill>
          <bgColor rgb="FFFFC000"/>
        </patternFill>
      </fill>
    </dxf>
    <dxf>
      <fill>
        <patternFill>
          <bgColor rgb="FFFF3B3B"/>
        </patternFill>
      </fill>
    </dxf>
    <dxf>
      <fill>
        <patternFill>
          <bgColor rgb="FFFFF9E7"/>
        </patternFill>
      </fill>
    </dxf>
    <dxf>
      <fill>
        <patternFill>
          <bgColor rgb="FFFFC000"/>
        </patternFill>
      </fill>
    </dxf>
    <dxf>
      <fill>
        <patternFill>
          <bgColor theme="9" tint="0.59996337778862885"/>
        </patternFill>
      </fill>
    </dxf>
    <dxf>
      <fill>
        <patternFill>
          <bgColor rgb="FF00B050"/>
        </patternFill>
      </fill>
    </dxf>
    <dxf>
      <fill>
        <patternFill>
          <bgColor rgb="FFFF3B3B"/>
        </patternFill>
      </fill>
    </dxf>
    <dxf>
      <fill>
        <patternFill>
          <bgColor rgb="FFFF3B3B"/>
        </patternFill>
      </fill>
    </dxf>
    <dxf>
      <fill>
        <patternFill>
          <bgColor rgb="FFFFC000"/>
        </patternFill>
      </fill>
    </dxf>
    <dxf>
      <fill>
        <patternFill>
          <bgColor rgb="FF00B050"/>
        </patternFill>
      </fill>
    </dxf>
    <dxf>
      <fill>
        <patternFill>
          <bgColor theme="9" tint="0.59996337778862885"/>
        </patternFill>
      </fill>
    </dxf>
    <dxf>
      <fill>
        <patternFill>
          <bgColor rgb="FF00B050"/>
        </patternFill>
      </fill>
    </dxf>
    <dxf>
      <fill>
        <patternFill>
          <bgColor theme="9" tint="0.59996337778862885"/>
        </patternFill>
      </fill>
    </dxf>
    <dxf>
      <fill>
        <patternFill>
          <bgColor rgb="FFFFC000"/>
        </patternFill>
      </fill>
    </dxf>
    <dxf>
      <fill>
        <patternFill>
          <bgColor rgb="FFFF3B3B"/>
        </patternFill>
      </fill>
    </dxf>
    <dxf>
      <fill>
        <patternFill>
          <bgColor rgb="FFFFF9E7"/>
        </patternFill>
      </fill>
    </dxf>
    <dxf>
      <fill>
        <patternFill>
          <bgColor rgb="FFFFF9E7"/>
        </patternFill>
      </fill>
    </dxf>
    <dxf>
      <fill>
        <patternFill>
          <bgColor theme="9" tint="0.59996337778862885"/>
        </patternFill>
      </fill>
    </dxf>
    <dxf>
      <fill>
        <patternFill>
          <bgColor rgb="FFFFC000"/>
        </patternFill>
      </fill>
    </dxf>
    <dxf>
      <fill>
        <patternFill>
          <bgColor rgb="FFFF3B3B"/>
        </patternFill>
      </fill>
    </dxf>
    <dxf>
      <fill>
        <patternFill>
          <bgColor rgb="FF00B050"/>
        </patternFill>
      </fill>
    </dxf>
    <dxf>
      <fill>
        <patternFill>
          <bgColor rgb="FFFFF9E7"/>
        </patternFill>
      </fill>
    </dxf>
    <dxf>
      <fill>
        <patternFill>
          <bgColor rgb="FFFFF9E7"/>
        </patternFill>
      </fill>
    </dxf>
    <dxf>
      <fill>
        <patternFill>
          <bgColor rgb="FFFFF9E7"/>
        </patternFill>
      </fill>
    </dxf>
    <dxf>
      <fill>
        <patternFill>
          <bgColor rgb="FFFF3B3B"/>
        </patternFill>
      </fill>
    </dxf>
    <dxf>
      <fill>
        <patternFill>
          <bgColor rgb="FFFFC000"/>
        </patternFill>
      </fill>
    </dxf>
    <dxf>
      <fill>
        <patternFill>
          <bgColor rgb="FFFFF9E7"/>
        </patternFill>
      </fill>
    </dxf>
    <dxf>
      <fill>
        <patternFill>
          <bgColor rgb="FFFF3B3B"/>
        </patternFill>
      </fill>
    </dxf>
    <dxf>
      <fill>
        <patternFill>
          <bgColor rgb="FFFFC000"/>
        </patternFill>
      </fill>
    </dxf>
    <dxf>
      <fill>
        <patternFill>
          <bgColor rgb="FFFFF9E7"/>
        </patternFill>
      </fill>
    </dxf>
    <dxf>
      <fill>
        <patternFill>
          <bgColor rgb="FFFFF9E7"/>
        </patternFill>
      </fill>
    </dxf>
    <dxf>
      <fill>
        <patternFill>
          <bgColor rgb="FF00B050"/>
        </patternFill>
      </fill>
    </dxf>
    <dxf>
      <fill>
        <patternFill>
          <bgColor theme="9" tint="0.59996337778862885"/>
        </patternFill>
      </fill>
    </dxf>
    <dxf>
      <fill>
        <patternFill>
          <bgColor rgb="FFFFC000"/>
        </patternFill>
      </fill>
    </dxf>
    <dxf>
      <fill>
        <patternFill>
          <bgColor rgb="FFFF3B3B"/>
        </patternFill>
      </fill>
    </dxf>
    <dxf>
      <fill>
        <patternFill>
          <bgColor rgb="FFFFC000"/>
        </patternFill>
      </fill>
    </dxf>
    <dxf>
      <fill>
        <patternFill>
          <bgColor rgb="FFFF3B3B"/>
        </patternFill>
      </fill>
    </dxf>
    <dxf>
      <fill>
        <patternFill>
          <bgColor rgb="FFFFF9E7"/>
        </patternFill>
      </fill>
    </dxf>
    <dxf>
      <fill>
        <patternFill>
          <bgColor rgb="FFFFF9E7"/>
        </patternFill>
      </fill>
    </dxf>
    <dxf>
      <fill>
        <patternFill>
          <bgColor rgb="FFFFF9E7"/>
        </patternFill>
      </fill>
    </dxf>
    <dxf>
      <fill>
        <patternFill>
          <bgColor rgb="FFFFF9E7"/>
        </patternFill>
      </fill>
    </dxf>
    <dxf>
      <fill>
        <patternFill>
          <bgColor theme="9" tint="0.79998168889431442"/>
        </patternFill>
      </fill>
    </dxf>
    <dxf>
      <fill>
        <patternFill>
          <bgColor rgb="FFFFF9E7"/>
        </patternFill>
      </fill>
    </dxf>
    <dxf>
      <fill>
        <patternFill>
          <bgColor rgb="FF00B050"/>
        </patternFill>
      </fill>
    </dxf>
    <dxf>
      <fill>
        <patternFill>
          <bgColor rgb="FFFFF9E7"/>
        </patternFill>
      </fill>
    </dxf>
    <dxf>
      <fill>
        <patternFill>
          <bgColor rgb="FF00B050"/>
        </patternFill>
      </fill>
    </dxf>
    <dxf>
      <fill>
        <patternFill>
          <bgColor theme="9" tint="0.59996337778862885"/>
        </patternFill>
      </fill>
    </dxf>
    <dxf>
      <fill>
        <patternFill>
          <bgColor rgb="FFFF3B3B"/>
        </patternFill>
      </fill>
    </dxf>
    <dxf>
      <fill>
        <patternFill>
          <bgColor rgb="FFFFC000"/>
        </patternFill>
      </fill>
    </dxf>
    <dxf>
      <fill>
        <patternFill>
          <bgColor rgb="FFFFF9E7"/>
        </patternFill>
      </fill>
    </dxf>
    <dxf>
      <fill>
        <patternFill>
          <bgColor rgb="FF00B050"/>
        </patternFill>
      </fill>
    </dxf>
    <dxf>
      <fill>
        <patternFill>
          <bgColor theme="9" tint="0.59996337778862885"/>
        </patternFill>
      </fill>
    </dxf>
    <dxf>
      <fill>
        <patternFill>
          <bgColor rgb="FFFFC000"/>
        </patternFill>
      </fill>
    </dxf>
    <dxf>
      <fill>
        <patternFill>
          <bgColor rgb="FFFF3B3B"/>
        </patternFill>
      </fill>
    </dxf>
    <dxf>
      <fill>
        <patternFill>
          <bgColor rgb="FFFF3B3B"/>
        </patternFill>
      </fill>
    </dxf>
    <dxf>
      <fill>
        <patternFill>
          <bgColor rgb="FFFFC000"/>
        </patternFill>
      </fill>
    </dxf>
    <dxf>
      <fill>
        <patternFill>
          <bgColor theme="9" tint="0.59996337778862885"/>
        </patternFill>
      </fill>
    </dxf>
    <dxf>
      <fill>
        <patternFill>
          <bgColor rgb="FFFF3B3B"/>
        </patternFill>
      </fill>
    </dxf>
    <dxf>
      <fill>
        <patternFill>
          <bgColor rgb="FFFFC000"/>
        </patternFill>
      </fill>
    </dxf>
    <dxf>
      <fill>
        <patternFill>
          <bgColor theme="9" tint="0.59996337778862885"/>
        </patternFill>
      </fill>
    </dxf>
    <dxf>
      <fill>
        <patternFill>
          <bgColor rgb="FF00B050"/>
        </patternFill>
      </fill>
    </dxf>
    <dxf>
      <fill>
        <patternFill>
          <bgColor rgb="FFFFF9E7"/>
        </patternFill>
      </fill>
    </dxf>
    <dxf>
      <fill>
        <patternFill>
          <bgColor rgb="FFFFF9E7"/>
        </patternFill>
      </fill>
    </dxf>
    <dxf>
      <fill>
        <patternFill>
          <bgColor rgb="FFFF3B3B"/>
        </patternFill>
      </fill>
    </dxf>
    <dxf>
      <fill>
        <patternFill>
          <bgColor rgb="FF00B050"/>
        </patternFill>
      </fill>
    </dxf>
    <dxf>
      <fill>
        <patternFill>
          <bgColor theme="9" tint="0.59996337778862885"/>
        </patternFill>
      </fill>
    </dxf>
    <dxf>
      <fill>
        <patternFill>
          <bgColor rgb="FFFFC000"/>
        </patternFill>
      </fill>
    </dxf>
    <dxf>
      <fill>
        <patternFill>
          <bgColor rgb="FFFFF9E7"/>
        </patternFill>
      </fill>
    </dxf>
    <dxf>
      <fill>
        <patternFill>
          <bgColor rgb="FFFF3B3B"/>
        </patternFill>
      </fill>
    </dxf>
    <dxf>
      <fill>
        <patternFill>
          <bgColor rgb="FF00B050"/>
        </patternFill>
      </fill>
    </dxf>
    <dxf>
      <fill>
        <patternFill>
          <bgColor theme="9" tint="0.59996337778862885"/>
        </patternFill>
      </fill>
    </dxf>
    <dxf>
      <fill>
        <patternFill>
          <bgColor rgb="FFFFC000"/>
        </patternFill>
      </fill>
    </dxf>
    <dxf>
      <fill>
        <patternFill>
          <bgColor rgb="FFFFF9E7"/>
        </patternFill>
      </fill>
    </dxf>
    <dxf>
      <fill>
        <patternFill>
          <bgColor rgb="FFFFF9E7"/>
        </patternFill>
      </fill>
    </dxf>
    <dxf>
      <fill>
        <patternFill>
          <bgColor theme="9" tint="0.59996337778862885"/>
        </patternFill>
      </fill>
    </dxf>
    <dxf>
      <fill>
        <patternFill>
          <bgColor rgb="FF00B050"/>
        </patternFill>
      </fill>
    </dxf>
    <dxf>
      <fill>
        <patternFill>
          <bgColor rgb="FFFF3B3B"/>
        </patternFill>
      </fill>
    </dxf>
    <dxf>
      <fill>
        <patternFill>
          <bgColor rgb="FFFFC000"/>
        </patternFill>
      </fill>
    </dxf>
    <dxf>
      <fill>
        <patternFill>
          <bgColor rgb="FFFFF9E7"/>
        </patternFill>
      </fill>
    </dxf>
    <dxf>
      <fill>
        <patternFill>
          <bgColor rgb="FFFFF9E7"/>
        </patternFill>
      </fill>
    </dxf>
    <dxf>
      <fill>
        <patternFill>
          <bgColor rgb="FFFFF9E7"/>
        </patternFill>
      </fill>
    </dxf>
    <dxf>
      <fill>
        <patternFill>
          <bgColor rgb="FFFFF9E7"/>
        </patternFill>
      </fill>
    </dxf>
    <dxf>
      <fill>
        <patternFill>
          <bgColor rgb="FFFFF9E7"/>
        </patternFill>
      </fill>
    </dxf>
    <dxf>
      <fill>
        <patternFill>
          <bgColor rgb="FFFFF9E7"/>
        </patternFill>
      </fill>
    </dxf>
    <dxf>
      <fill>
        <patternFill>
          <bgColor rgb="FF00B050"/>
        </patternFill>
      </fill>
    </dxf>
    <dxf>
      <fill>
        <patternFill>
          <bgColor theme="9" tint="0.59996337778862885"/>
        </patternFill>
      </fill>
    </dxf>
    <dxf>
      <fill>
        <patternFill>
          <bgColor rgb="FFFFC000"/>
        </patternFill>
      </fill>
    </dxf>
    <dxf>
      <fill>
        <patternFill>
          <bgColor rgb="FFFF3B3B"/>
        </patternFill>
      </fill>
    </dxf>
    <dxf>
      <fill>
        <patternFill>
          <bgColor rgb="FFFFF9E7"/>
        </patternFill>
      </fill>
    </dxf>
    <dxf>
      <fill>
        <patternFill>
          <bgColor rgb="FF00B050"/>
        </patternFill>
      </fill>
    </dxf>
    <dxf>
      <fill>
        <patternFill>
          <bgColor theme="9" tint="0.59996337778862885"/>
        </patternFill>
      </fill>
    </dxf>
    <dxf>
      <fill>
        <patternFill>
          <bgColor rgb="FFFFC000"/>
        </patternFill>
      </fill>
    </dxf>
    <dxf>
      <fill>
        <patternFill>
          <bgColor rgb="FFFF3B3B"/>
        </patternFill>
      </fill>
    </dxf>
    <dxf>
      <fill>
        <patternFill>
          <bgColor rgb="FFFFF9E7"/>
        </patternFill>
      </fill>
    </dxf>
    <dxf>
      <fill>
        <patternFill>
          <bgColor rgb="FFFFF9E7"/>
        </patternFill>
      </fill>
    </dxf>
    <dxf>
      <fill>
        <patternFill>
          <bgColor rgb="FFFF3B3B"/>
        </patternFill>
      </fill>
    </dxf>
    <dxf>
      <fill>
        <patternFill>
          <bgColor rgb="FFFFC000"/>
        </patternFill>
      </fill>
    </dxf>
    <dxf>
      <fill>
        <patternFill>
          <bgColor theme="9" tint="0.59996337778862885"/>
        </patternFill>
      </fill>
    </dxf>
    <dxf>
      <fill>
        <patternFill>
          <bgColor rgb="FF00B050"/>
        </patternFill>
      </fill>
    </dxf>
    <dxf>
      <fill>
        <patternFill>
          <bgColor rgb="FFFFF9E7"/>
        </patternFill>
      </fill>
    </dxf>
    <dxf>
      <fill>
        <patternFill>
          <bgColor rgb="FFFFF9E7"/>
        </patternFill>
      </fill>
    </dxf>
    <dxf>
      <fill>
        <patternFill>
          <bgColor theme="9" tint="0.79998168889431442"/>
        </patternFill>
      </fill>
    </dxf>
    <dxf>
      <fill>
        <patternFill>
          <bgColor rgb="FFFFF9E7"/>
        </patternFill>
      </fill>
    </dxf>
    <dxf>
      <fill>
        <patternFill>
          <bgColor rgb="FFFFF9E7"/>
        </patternFill>
      </fill>
    </dxf>
    <dxf>
      <fill>
        <patternFill>
          <bgColor rgb="FF00B050"/>
        </patternFill>
      </fill>
    </dxf>
    <dxf>
      <fill>
        <patternFill>
          <bgColor theme="9" tint="0.59996337778862885"/>
        </patternFill>
      </fill>
    </dxf>
    <dxf>
      <fill>
        <patternFill>
          <bgColor rgb="FFFFC000"/>
        </patternFill>
      </fill>
    </dxf>
    <dxf>
      <fill>
        <patternFill>
          <bgColor rgb="FFFFF9E7"/>
        </patternFill>
      </fill>
    </dxf>
    <dxf>
      <fill>
        <patternFill>
          <bgColor rgb="FFFF3B3B"/>
        </patternFill>
      </fill>
    </dxf>
    <dxf>
      <fill>
        <patternFill>
          <bgColor rgb="FFFFF9E7"/>
        </patternFill>
      </fill>
    </dxf>
    <dxf>
      <fill>
        <patternFill>
          <bgColor theme="9" tint="0.59996337778862885"/>
        </patternFill>
      </fill>
    </dxf>
    <dxf>
      <fill>
        <patternFill>
          <bgColor rgb="FF00B050"/>
        </patternFill>
      </fill>
    </dxf>
    <dxf>
      <fill>
        <patternFill>
          <bgColor rgb="FFFF3B3B"/>
        </patternFill>
      </fill>
    </dxf>
    <dxf>
      <fill>
        <patternFill>
          <bgColor rgb="FFFFC000"/>
        </patternFill>
      </fill>
    </dxf>
    <dxf>
      <fill>
        <patternFill>
          <bgColor rgb="FFFF3B3B"/>
        </patternFill>
      </fill>
    </dxf>
    <dxf>
      <fill>
        <patternFill>
          <bgColor theme="9" tint="0.59996337778862885"/>
        </patternFill>
      </fill>
    </dxf>
    <dxf>
      <fill>
        <patternFill>
          <bgColor rgb="FF00B050"/>
        </patternFill>
      </fill>
    </dxf>
    <dxf>
      <fill>
        <patternFill>
          <bgColor rgb="FFFFC000"/>
        </patternFill>
      </fill>
    </dxf>
    <dxf>
      <fill>
        <patternFill>
          <bgColor rgb="FFFFF9E7"/>
        </patternFill>
      </fill>
    </dxf>
    <dxf>
      <fill>
        <patternFill>
          <bgColor rgb="FF00B050"/>
        </patternFill>
      </fill>
    </dxf>
    <dxf>
      <fill>
        <patternFill>
          <bgColor theme="9" tint="0.59996337778862885"/>
        </patternFill>
      </fill>
    </dxf>
    <dxf>
      <fill>
        <patternFill>
          <bgColor rgb="FFFFC000"/>
        </patternFill>
      </fill>
    </dxf>
    <dxf>
      <fill>
        <patternFill>
          <bgColor rgb="FFFF3B3B"/>
        </patternFill>
      </fill>
    </dxf>
    <dxf>
      <fill>
        <patternFill>
          <bgColor rgb="FFFFF9E7"/>
        </patternFill>
      </fill>
    </dxf>
    <dxf>
      <fill>
        <patternFill>
          <bgColor rgb="FFFFF9E7"/>
        </patternFill>
      </fill>
    </dxf>
    <dxf>
      <fill>
        <patternFill>
          <bgColor rgb="FFFF3B3B"/>
        </patternFill>
      </fill>
    </dxf>
    <dxf>
      <fill>
        <patternFill>
          <bgColor theme="9" tint="0.59996337778862885"/>
        </patternFill>
      </fill>
    </dxf>
    <dxf>
      <fill>
        <patternFill>
          <bgColor rgb="FFFFC000"/>
        </patternFill>
      </fill>
    </dxf>
    <dxf>
      <fill>
        <patternFill>
          <bgColor rgb="FF00B050"/>
        </patternFill>
      </fill>
    </dxf>
    <dxf>
      <fill>
        <patternFill>
          <bgColor theme="9" tint="0.79998168889431442"/>
        </patternFill>
      </fill>
    </dxf>
    <dxf>
      <fill>
        <patternFill>
          <bgColor rgb="FF00B050"/>
        </patternFill>
      </fill>
    </dxf>
    <dxf>
      <fill>
        <patternFill>
          <bgColor theme="9" tint="0.59996337778862885"/>
        </patternFill>
      </fill>
    </dxf>
    <dxf>
      <fill>
        <patternFill>
          <bgColor rgb="FFFFC000"/>
        </patternFill>
      </fill>
    </dxf>
    <dxf>
      <fill>
        <patternFill>
          <bgColor rgb="FFFF3B3B"/>
        </patternFill>
      </fill>
    </dxf>
    <dxf>
      <fill>
        <patternFill>
          <bgColor rgb="FFFFF9E7"/>
        </patternFill>
      </fill>
    </dxf>
    <dxf>
      <fill>
        <patternFill>
          <bgColor rgb="FFFF3B3B"/>
        </patternFill>
      </fill>
    </dxf>
    <dxf>
      <fill>
        <patternFill>
          <bgColor rgb="FFFFC000"/>
        </patternFill>
      </fill>
    </dxf>
    <dxf>
      <fill>
        <patternFill>
          <bgColor theme="9" tint="0.59996337778862885"/>
        </patternFill>
      </fill>
    </dxf>
    <dxf>
      <fill>
        <patternFill>
          <bgColor rgb="FF00B050"/>
        </patternFill>
      </fill>
    </dxf>
    <dxf>
      <fill>
        <patternFill>
          <bgColor rgb="FFFF3B3B"/>
        </patternFill>
      </fill>
    </dxf>
    <dxf>
      <fill>
        <patternFill>
          <bgColor rgb="FFFFC000"/>
        </patternFill>
      </fill>
    </dxf>
    <dxf>
      <fill>
        <patternFill>
          <bgColor theme="9" tint="0.59996337778862885"/>
        </patternFill>
      </fill>
    </dxf>
    <dxf>
      <fill>
        <patternFill>
          <bgColor rgb="FF00B050"/>
        </patternFill>
      </fill>
    </dxf>
    <dxf>
      <fill>
        <patternFill>
          <bgColor rgb="FFFF5050"/>
        </patternFill>
      </fill>
    </dxf>
    <dxf>
      <fill>
        <patternFill>
          <bgColor theme="9" tint="0.39994506668294322"/>
        </patternFill>
      </fill>
    </dxf>
  </dxfs>
  <tableStyles count="0" defaultTableStyle="TableStyleMedium2" defaultPivotStyle="PivotStyleLight16"/>
  <colors>
    <mruColors>
      <color rgb="FFFF9393"/>
      <color rgb="FFFF5050"/>
      <color rgb="FFFFF9E7"/>
      <color rgb="FFFF75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26" Type="http://schemas.openxmlformats.org/officeDocument/2006/relationships/customXml" Target="../customXml/item5.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r>
              <a:rPr lang="en-US" sz="2000" b="1"/>
              <a:t>PLM Benchmarking - Unweighted</a:t>
            </a:r>
            <a:r>
              <a:rPr lang="en-US" sz="2000" b="1" baseline="0"/>
              <a:t> Score Comparison</a:t>
            </a:r>
            <a:endParaRPr lang="en-US" sz="2000" b="1"/>
          </a:p>
        </c:rich>
      </c:tx>
      <c:overlay val="0"/>
      <c:spPr>
        <a:noFill/>
        <a:ln>
          <a:noFill/>
        </a:ln>
        <a:effectLst/>
      </c:spPr>
      <c:txPr>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1"/>
          <c:order val="0"/>
          <c:tx>
            <c:strRef>
              <c:f>'Consolidated Rating'!$E$2</c:f>
              <c:strCache>
                <c:ptCount val="1"/>
                <c:pt idx="0">
                  <c:v>Dassault 
Systemes</c:v>
                </c:pt>
              </c:strCache>
            </c:strRef>
          </c:tx>
          <c:spPr>
            <a:ln w="28575" cap="rnd">
              <a:solidFill>
                <a:schemeClr val="accent2"/>
              </a:solidFill>
              <a:round/>
            </a:ln>
            <a:effectLst/>
          </c:spPr>
          <c:marker>
            <c:symbol val="none"/>
          </c:marker>
          <c:cat>
            <c:strRef>
              <c:f>'Consolidated Rating'!$B$3:$B$11</c:f>
              <c:strCache>
                <c:ptCount val="9"/>
                <c:pt idx="0">
                  <c:v>Requirement Management</c:v>
                </c:pt>
                <c:pt idx="1">
                  <c:v>Verification &amp; Validation</c:v>
                </c:pt>
                <c:pt idx="2">
                  <c:v>Variant Management</c:v>
                </c:pt>
                <c:pt idx="3">
                  <c:v>Source Code Management</c:v>
                </c:pt>
                <c:pt idx="4">
                  <c:v>Product Release Management</c:v>
                </c:pt>
                <c:pt idx="5">
                  <c:v>Change Management</c:v>
                </c:pt>
                <c:pt idx="6">
                  <c:v>Problem (Issue/Defect) Management</c:v>
                </c:pt>
                <c:pt idx="7">
                  <c:v>Project Management</c:v>
                </c:pt>
                <c:pt idx="8">
                  <c:v>Core Technical</c:v>
                </c:pt>
              </c:strCache>
            </c:strRef>
          </c:cat>
          <c:val>
            <c:numRef>
              <c:f>'Consolidated Rating'!$E$3:$E$11</c:f>
              <c:numCache>
                <c:formatCode>0.00</c:formatCode>
                <c:ptCount val="9"/>
                <c:pt idx="0">
                  <c:v>0</c:v>
                </c:pt>
                <c:pt idx="1">
                  <c:v>0</c:v>
                </c:pt>
                <c:pt idx="2">
                  <c:v>0</c:v>
                </c:pt>
                <c:pt idx="3">
                  <c:v>0</c:v>
                </c:pt>
                <c:pt idx="4">
                  <c:v>0</c:v>
                </c:pt>
                <c:pt idx="5">
                  <c:v>0</c:v>
                </c:pt>
                <c:pt idx="6">
                  <c:v>0</c:v>
                </c:pt>
                <c:pt idx="7">
                  <c:v>0</c:v>
                </c:pt>
                <c:pt idx="8">
                  <c:v>1.0909090909090908</c:v>
                </c:pt>
              </c:numCache>
            </c:numRef>
          </c:val>
          <c:extLst>
            <c:ext xmlns:c16="http://schemas.microsoft.com/office/drawing/2014/chart" uri="{C3380CC4-5D6E-409C-BE32-E72D297353CC}">
              <c16:uniqueId val="{00000001-7DCC-4A4B-A29C-ADC387419352}"/>
            </c:ext>
          </c:extLst>
        </c:ser>
        <c:ser>
          <c:idx val="5"/>
          <c:order val="1"/>
          <c:tx>
            <c:strRef>
              <c:f>'Consolidated Rating'!$F$2</c:f>
              <c:strCache>
                <c:ptCount val="1"/>
                <c:pt idx="0">
                  <c:v>PTC</c:v>
                </c:pt>
              </c:strCache>
            </c:strRef>
          </c:tx>
          <c:spPr>
            <a:ln w="28575" cap="rnd">
              <a:solidFill>
                <a:schemeClr val="accent6"/>
              </a:solidFill>
              <a:round/>
            </a:ln>
            <a:effectLst/>
          </c:spPr>
          <c:marker>
            <c:symbol val="none"/>
          </c:marker>
          <c:cat>
            <c:strRef>
              <c:f>'Consolidated Rating'!$B$3:$B$11</c:f>
              <c:strCache>
                <c:ptCount val="9"/>
                <c:pt idx="0">
                  <c:v>Requirement Management</c:v>
                </c:pt>
                <c:pt idx="1">
                  <c:v>Verification &amp; Validation</c:v>
                </c:pt>
                <c:pt idx="2">
                  <c:v>Variant Management</c:v>
                </c:pt>
                <c:pt idx="3">
                  <c:v>Source Code Management</c:v>
                </c:pt>
                <c:pt idx="4">
                  <c:v>Product Release Management</c:v>
                </c:pt>
                <c:pt idx="5">
                  <c:v>Change Management</c:v>
                </c:pt>
                <c:pt idx="6">
                  <c:v>Problem (Issue/Defect) Management</c:v>
                </c:pt>
                <c:pt idx="7">
                  <c:v>Project Management</c:v>
                </c:pt>
                <c:pt idx="8">
                  <c:v>Core Technical</c:v>
                </c:pt>
              </c:strCache>
            </c:strRef>
          </c:cat>
          <c:val>
            <c:numRef>
              <c:f>'Consolidated Rating'!$F$3:$F$11</c:f>
              <c:numCache>
                <c:formatCode>0.00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6-7DCC-4A4B-A29C-ADC387419352}"/>
            </c:ext>
          </c:extLst>
        </c:ser>
        <c:ser>
          <c:idx val="6"/>
          <c:order val="2"/>
          <c:tx>
            <c:strRef>
              <c:f>'Consolidated Rating'!$G$2</c:f>
              <c:strCache>
                <c:ptCount val="1"/>
                <c:pt idx="0">
                  <c:v>Siemens</c:v>
                </c:pt>
              </c:strCache>
            </c:strRef>
          </c:tx>
          <c:spPr>
            <a:ln w="28575" cap="rnd">
              <a:solidFill>
                <a:schemeClr val="accent1">
                  <a:lumMod val="60000"/>
                </a:schemeClr>
              </a:solidFill>
              <a:round/>
            </a:ln>
            <a:effectLst/>
          </c:spPr>
          <c:marker>
            <c:symbol val="none"/>
          </c:marker>
          <c:cat>
            <c:strRef>
              <c:f>'Consolidated Rating'!$B$3:$B$11</c:f>
              <c:strCache>
                <c:ptCount val="9"/>
                <c:pt idx="0">
                  <c:v>Requirement Management</c:v>
                </c:pt>
                <c:pt idx="1">
                  <c:v>Verification &amp; Validation</c:v>
                </c:pt>
                <c:pt idx="2">
                  <c:v>Variant Management</c:v>
                </c:pt>
                <c:pt idx="3">
                  <c:v>Source Code Management</c:v>
                </c:pt>
                <c:pt idx="4">
                  <c:v>Product Release Management</c:v>
                </c:pt>
                <c:pt idx="5">
                  <c:v>Change Management</c:v>
                </c:pt>
                <c:pt idx="6">
                  <c:v>Problem (Issue/Defect) Management</c:v>
                </c:pt>
                <c:pt idx="7">
                  <c:v>Project Management</c:v>
                </c:pt>
                <c:pt idx="8">
                  <c:v>Core Technical</c:v>
                </c:pt>
              </c:strCache>
            </c:strRef>
          </c:cat>
          <c:val>
            <c:numRef>
              <c:f>'Consolidated Rating'!$G$3:$G$11</c:f>
              <c:numCache>
                <c:formatCode>0.00</c:formatCode>
                <c:ptCount val="9"/>
                <c:pt idx="0">
                  <c:v>9.745454545454546</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7-7DCC-4A4B-A29C-ADC387419352}"/>
            </c:ext>
          </c:extLst>
        </c:ser>
        <c:ser>
          <c:idx val="4"/>
          <c:order val="3"/>
          <c:tx>
            <c:v>Benchmark </c:v>
          </c:tx>
          <c:spPr>
            <a:ln w="28575" cap="rnd">
              <a:solidFill>
                <a:schemeClr val="accent5"/>
              </a:solidFill>
              <a:round/>
            </a:ln>
            <a:effectLst/>
          </c:spPr>
          <c:marker>
            <c:symbol val="none"/>
          </c:marker>
          <c:cat>
            <c:strRef>
              <c:f>'Consolidated Rating'!$B$3:$B$11</c:f>
              <c:strCache>
                <c:ptCount val="9"/>
                <c:pt idx="0">
                  <c:v>Requirement Management</c:v>
                </c:pt>
                <c:pt idx="1">
                  <c:v>Verification &amp; Validation</c:v>
                </c:pt>
                <c:pt idx="2">
                  <c:v>Variant Management</c:v>
                </c:pt>
                <c:pt idx="3">
                  <c:v>Source Code Management</c:v>
                </c:pt>
                <c:pt idx="4">
                  <c:v>Product Release Management</c:v>
                </c:pt>
                <c:pt idx="5">
                  <c:v>Change Management</c:v>
                </c:pt>
                <c:pt idx="6">
                  <c:v>Problem (Issue/Defect) Management</c:v>
                </c:pt>
                <c:pt idx="7">
                  <c:v>Project Management</c:v>
                </c:pt>
                <c:pt idx="8">
                  <c:v>Core Technical</c:v>
                </c:pt>
              </c:strCache>
            </c:strRef>
          </c:cat>
          <c:val>
            <c:numRef>
              <c:f>'Consolidated Rating'!$M$3:$M$11</c:f>
              <c:numCache>
                <c:formatCode>0.00</c:formatCode>
                <c:ptCount val="9"/>
                <c:pt idx="0">
                  <c:v>75</c:v>
                </c:pt>
                <c:pt idx="1">
                  <c:v>85</c:v>
                </c:pt>
                <c:pt idx="2">
                  <c:v>80</c:v>
                </c:pt>
                <c:pt idx="3">
                  <c:v>70</c:v>
                </c:pt>
                <c:pt idx="4">
                  <c:v>70</c:v>
                </c:pt>
                <c:pt idx="5">
                  <c:v>82</c:v>
                </c:pt>
                <c:pt idx="6">
                  <c:v>80</c:v>
                </c:pt>
                <c:pt idx="7">
                  <c:v>75</c:v>
                </c:pt>
                <c:pt idx="8">
                  <c:v>85</c:v>
                </c:pt>
              </c:numCache>
            </c:numRef>
          </c:val>
          <c:extLst>
            <c:ext xmlns:c16="http://schemas.microsoft.com/office/drawing/2014/chart" uri="{C3380CC4-5D6E-409C-BE32-E72D297353CC}">
              <c16:uniqueId val="{00000004-7DCC-4A4B-A29C-ADC387419352}"/>
            </c:ext>
          </c:extLst>
        </c:ser>
        <c:dLbls>
          <c:showLegendKey val="0"/>
          <c:showVal val="0"/>
          <c:showCatName val="0"/>
          <c:showSerName val="0"/>
          <c:showPercent val="0"/>
          <c:showBubbleSize val="0"/>
        </c:dLbls>
        <c:axId val="2097282823"/>
        <c:axId val="2095770727"/>
      </c:radarChart>
      <c:catAx>
        <c:axId val="20972828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2095770727"/>
        <c:crosses val="autoZero"/>
        <c:auto val="1"/>
        <c:lblAlgn val="ctr"/>
        <c:lblOffset val="100"/>
        <c:noMultiLvlLbl val="0"/>
      </c:catAx>
      <c:valAx>
        <c:axId val="209577072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72828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sz="1800"/>
              <a:t>Tool Capabilities Summary</a:t>
            </a:r>
          </a:p>
          <a:p>
            <a:pPr>
              <a:defRPr/>
            </a:pPr>
            <a:r>
              <a:rPr lang="en-US"/>
              <a:t> </a:t>
            </a:r>
            <a:r>
              <a:rPr lang="en-US" sz="1100"/>
              <a:t>(Considering category weightage) </a:t>
            </a:r>
            <a:endParaRPr lang="en-US"/>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lotArea>
      <c:layout/>
      <c:barChart>
        <c:barDir val="col"/>
        <c:grouping val="clustered"/>
        <c:varyColors val="0"/>
        <c:ser>
          <c:idx val="0"/>
          <c:order val="0"/>
          <c:tx>
            <c:strRef>
              <c:f>'Consolidated Rating'!$C$25</c:f>
              <c:strCache>
                <c:ptCount val="1"/>
                <c:pt idx="0">
                  <c:v>Technical Functional Score</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'Consolidated Rating'!$C$26:$C$28</c:f>
              <c:numCache>
                <c:formatCode>0.00</c:formatCode>
                <c:ptCount val="3"/>
                <c:pt idx="0">
                  <c:v>0.11160295644531183</c:v>
                </c:pt>
                <c:pt idx="1">
                  <c:v>0</c:v>
                </c:pt>
                <c:pt idx="2">
                  <c:v>1.7789912400701635</c:v>
                </c:pt>
              </c:numCache>
            </c:numRef>
          </c:val>
          <c:extLst>
            <c:ext xmlns:c15="http://schemas.microsoft.com/office/drawing/2012/chart" uri="{02D57815-91ED-43cb-92C2-25804820EDAC}">
              <c15:filteredCategoryTitle>
                <c15:cat>
                  <c:strRef>
                    <c:extLst>
                      <c:ext uri="{02D57815-91ED-43cb-92C2-25804820EDAC}">
                        <c15:formulaRef>
                          <c15:sqref>'Consolidated Rating'!$B$26:$B$28</c15:sqref>
                        </c15:formulaRef>
                      </c:ext>
                    </c:extLst>
                    <c:strCache>
                      <c:ptCount val="3"/>
                      <c:pt idx="0">
                        <c:v>Dassault 
Systemes</c:v>
                      </c:pt>
                      <c:pt idx="1">
                        <c:v>PTC</c:v>
                      </c:pt>
                      <c:pt idx="2">
                        <c:v>Siemens</c:v>
                      </c:pt>
                    </c:strCache>
                  </c:strRef>
                </c15:cat>
              </c15:filteredCategoryTitle>
            </c:ext>
            <c:ext xmlns:c16="http://schemas.microsoft.com/office/drawing/2014/chart" uri="{C3380CC4-5D6E-409C-BE32-E72D297353CC}">
              <c16:uniqueId val="{00000000-8F65-45EE-A607-8CC4A6547A0C}"/>
            </c:ext>
          </c:extLst>
        </c:ser>
        <c:dLbls>
          <c:showLegendKey val="0"/>
          <c:showVal val="0"/>
          <c:showCatName val="0"/>
          <c:showSerName val="0"/>
          <c:showPercent val="0"/>
          <c:showBubbleSize val="0"/>
        </c:dLbls>
        <c:gapWidth val="269"/>
        <c:overlap val="-27"/>
        <c:axId val="1784457480"/>
        <c:axId val="1833759736"/>
      </c:barChart>
      <c:lineChart>
        <c:grouping val="standard"/>
        <c:varyColors val="0"/>
        <c:ser>
          <c:idx val="1"/>
          <c:order val="1"/>
          <c:tx>
            <c:strRef>
              <c:f>'Consolidated Rating'!$D$25</c:f>
              <c:strCache>
                <c:ptCount val="1"/>
                <c:pt idx="0">
                  <c:v>Benchmark</c:v>
                </c:pt>
              </c:strCache>
            </c:strRef>
          </c:tx>
          <c:spPr>
            <a:ln w="38100" cap="rnd">
              <a:solidFill>
                <a:srgbClr val="00B050"/>
              </a:solidFill>
              <a:prstDash val="sysDot"/>
              <a:round/>
            </a:ln>
            <a:effectLst/>
          </c:spPr>
          <c:marker>
            <c:symbol val="none"/>
          </c:marker>
          <c:val>
            <c:numRef>
              <c:f>'Consolidated Rating'!$D$26:$D$28</c:f>
              <c:numCache>
                <c:formatCode>0.0</c:formatCode>
                <c:ptCount val="3"/>
                <c:pt idx="0">
                  <c:v>78</c:v>
                </c:pt>
                <c:pt idx="1">
                  <c:v>78</c:v>
                </c:pt>
                <c:pt idx="2">
                  <c:v>78</c:v>
                </c:pt>
              </c:numCache>
            </c:numRef>
          </c:val>
          <c:smooth val="0"/>
          <c:extLst>
            <c:ext xmlns:c15="http://schemas.microsoft.com/office/drawing/2012/chart" uri="{02D57815-91ED-43cb-92C2-25804820EDAC}">
              <c15:filteredCategoryTitle>
                <c15:cat>
                  <c:strRef>
                    <c:extLst>
                      <c:ext uri="{02D57815-91ED-43cb-92C2-25804820EDAC}">
                        <c15:formulaRef>
                          <c15:sqref>'Consolidated Rating'!$B$26:$B$28</c15:sqref>
                        </c15:formulaRef>
                      </c:ext>
                    </c:extLst>
                    <c:strCache>
                      <c:ptCount val="3"/>
                      <c:pt idx="0">
                        <c:v>Dassault 
Systemes</c:v>
                      </c:pt>
                      <c:pt idx="1">
                        <c:v>PTC</c:v>
                      </c:pt>
                      <c:pt idx="2">
                        <c:v>Siemens</c:v>
                      </c:pt>
                    </c:strCache>
                  </c:strRef>
                </c15:cat>
              </c15:filteredCategoryTitle>
            </c:ext>
            <c:ext xmlns:c16="http://schemas.microsoft.com/office/drawing/2014/chart" uri="{C3380CC4-5D6E-409C-BE32-E72D297353CC}">
              <c16:uniqueId val="{00000001-8F65-45EE-A607-8CC4A6547A0C}"/>
            </c:ext>
          </c:extLst>
        </c:ser>
        <c:dLbls>
          <c:showLegendKey val="0"/>
          <c:showVal val="0"/>
          <c:showCatName val="0"/>
          <c:showSerName val="0"/>
          <c:showPercent val="0"/>
          <c:showBubbleSize val="0"/>
        </c:dLbls>
        <c:marker val="1"/>
        <c:smooth val="0"/>
        <c:axId val="1784457480"/>
        <c:axId val="1833759736"/>
      </c:lineChart>
      <c:catAx>
        <c:axId val="17844574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833759736"/>
        <c:crosses val="autoZero"/>
        <c:auto val="1"/>
        <c:lblAlgn val="ctr"/>
        <c:lblOffset val="100"/>
        <c:noMultiLvlLbl val="0"/>
      </c:catAx>
      <c:valAx>
        <c:axId val="1833759736"/>
        <c:scaling>
          <c:orientation val="minMax"/>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445748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Consolidated Rating'!A1"/></Relationships>
</file>

<file path=xl/drawings/_rels/drawing4.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Consolidated Rating'!A1"/></Relationships>
</file>

<file path=xl/drawings/_rels/drawing5.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Consolidated Rating'!A1"/></Relationships>
</file>

<file path=xl/drawings/_rels/drawing6.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Consolidated Rating'!A1"/></Relationships>
</file>

<file path=xl/drawings/_rels/drawing7.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Consolidated Rating'!A1"/></Relationships>
</file>

<file path=xl/drawings/_rels/drawing8.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Consolidated Rating'!A1"/></Relationships>
</file>

<file path=xl/drawings/_rels/drawing9.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Consolidated Rating'!A1"/></Relationships>
</file>

<file path=xl/drawings/_rels/drawing10.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Consolidated Rating'!A1"/></Relationships>
</file>

<file path=xl/drawings/_rels/drawing11.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Consolidated Rating'!A1"/></Relationships>
</file>

<file path=xl/drawings/drawing1.xml><?xml version="1.0" encoding="utf-8"?>
<xdr:wsDr xmlns:xdr="http://schemas.openxmlformats.org/drawingml/2006/spreadsheetDrawing" xmlns:a="http://schemas.openxmlformats.org/drawingml/2006/main">
  <xdr:twoCellAnchor>
    <xdr:from>
      <xdr:col>2</xdr:col>
      <xdr:colOff>583224</xdr:colOff>
      <xdr:row>7</xdr:row>
      <xdr:rowOff>188301</xdr:rowOff>
    </xdr:from>
    <xdr:to>
      <xdr:col>4</xdr:col>
      <xdr:colOff>1505684</xdr:colOff>
      <xdr:row>12</xdr:row>
      <xdr:rowOff>827942</xdr:rowOff>
    </xdr:to>
    <xdr:sp macro="" textlink="">
      <xdr:nvSpPr>
        <xdr:cNvPr id="2" name="TextBox 1">
          <a:extLst>
            <a:ext uri="{FF2B5EF4-FFF2-40B4-BE49-F238E27FC236}">
              <a16:creationId xmlns:a16="http://schemas.microsoft.com/office/drawing/2014/main" id="{F1E9D7A9-E1F9-41BD-981F-2E12DF52490C}"/>
            </a:ext>
          </a:extLst>
        </xdr:cNvPr>
        <xdr:cNvSpPr txBox="1"/>
      </xdr:nvSpPr>
      <xdr:spPr>
        <a:xfrm>
          <a:off x="7954109" y="1719628"/>
          <a:ext cx="8417902" cy="2376122"/>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US" sz="1400" b="1" u="sng">
              <a:solidFill>
                <a:schemeClr val="dk1"/>
              </a:solidFill>
              <a:effectLst/>
              <a:latin typeface="+mn-lt"/>
              <a:ea typeface="+mn-ea"/>
              <a:cs typeface="+mn-cs"/>
            </a:rPr>
            <a:t>3rd Party Tool usage guidelines: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1) 3</a:t>
          </a:r>
          <a:r>
            <a:rPr kumimoji="0" lang="en-US" sz="1400" b="0" i="0" u="none" strike="noStrike" kern="0" cap="none" spc="0" normalizeH="0" baseline="30000" noProof="0">
              <a:ln>
                <a:noFill/>
              </a:ln>
              <a:solidFill>
                <a:prstClr val="black"/>
              </a:solidFill>
              <a:effectLst/>
              <a:uLnTx/>
              <a:uFillTx/>
              <a:latin typeface="+mn-lt"/>
              <a:ea typeface="+mn-ea"/>
              <a:cs typeface="+mn-cs"/>
            </a:rPr>
            <a:t>rd</a:t>
          </a:r>
          <a:r>
            <a:rPr kumimoji="0" lang="en-US" sz="1400" b="0" i="0" u="none" strike="noStrike" kern="0" cap="none" spc="0" normalizeH="0" baseline="0" noProof="0">
              <a:ln>
                <a:noFill/>
              </a:ln>
              <a:solidFill>
                <a:prstClr val="black"/>
              </a:solidFill>
              <a:effectLst/>
              <a:uLnTx/>
              <a:uFillTx/>
              <a:latin typeface="+mn-lt"/>
              <a:ea typeface="+mn-ea"/>
              <a:cs typeface="+mn-cs"/>
            </a:rPr>
            <a:t> party tool under consideration needs to be part of the vendor’s official strategy: These applications should be indicated in formal communication from the vendor (website/documentation) , and ready , seamless integration/connectors should be available</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2) OOTB /in built modules may have advantage over 3</a:t>
          </a:r>
          <a:r>
            <a:rPr kumimoji="0" lang="en-US" sz="1400" b="0" i="0" u="none" strike="noStrike" kern="0" cap="none" spc="0" normalizeH="0" baseline="30000" noProof="0">
              <a:ln>
                <a:noFill/>
              </a:ln>
              <a:solidFill>
                <a:prstClr val="black"/>
              </a:solidFill>
              <a:effectLst/>
              <a:uLnTx/>
              <a:uFillTx/>
              <a:latin typeface="+mn-lt"/>
              <a:ea typeface="+mn-ea"/>
              <a:cs typeface="+mn-cs"/>
            </a:rPr>
            <a:t>rd</a:t>
          </a:r>
          <a:r>
            <a:rPr kumimoji="0" lang="en-US" sz="1400" b="0" i="0" u="none" strike="noStrike" kern="0" cap="none" spc="0" normalizeH="0" baseline="0" noProof="0">
              <a:ln>
                <a:noFill/>
              </a:ln>
              <a:solidFill>
                <a:prstClr val="black"/>
              </a:solidFill>
              <a:effectLst/>
              <a:uLnTx/>
              <a:uFillTx/>
              <a:latin typeface="+mn-lt"/>
              <a:ea typeface="+mn-ea"/>
              <a:cs typeface="+mn-cs"/>
            </a:rPr>
            <a:t> party tools depending on the context and Requirements in some cases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3) Utilities/add-ons provided by implementation service providers to enhance usability/function will not be considered (exception for utilities approved by vendor)</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4) Risks/ limitations of using 3</a:t>
          </a:r>
          <a:r>
            <a:rPr kumimoji="0" lang="en-US" sz="1400" b="0" i="0" u="none" strike="noStrike" kern="0" cap="none" spc="0" normalizeH="0" baseline="30000" noProof="0">
              <a:ln>
                <a:noFill/>
              </a:ln>
              <a:solidFill>
                <a:prstClr val="black"/>
              </a:solidFill>
              <a:effectLst/>
              <a:uLnTx/>
              <a:uFillTx/>
              <a:latin typeface="+mn-lt"/>
              <a:ea typeface="+mn-ea"/>
              <a:cs typeface="+mn-cs"/>
            </a:rPr>
            <a:t>rd</a:t>
          </a:r>
          <a:r>
            <a:rPr kumimoji="0" lang="en-US" sz="1400" b="0" i="0" u="none" strike="noStrike" kern="0" cap="none" spc="0" normalizeH="0" baseline="0" noProof="0">
              <a:ln>
                <a:noFill/>
              </a:ln>
              <a:solidFill>
                <a:prstClr val="black"/>
              </a:solidFill>
              <a:effectLst/>
              <a:uLnTx/>
              <a:uFillTx/>
              <a:latin typeface="+mn-lt"/>
              <a:ea typeface="+mn-ea"/>
              <a:cs typeface="+mn-cs"/>
            </a:rPr>
            <a:t> party connectors vs. a single vendor owned application landscape should be highlighted in the overall evaluation summary</a:t>
          </a:r>
        </a:p>
        <a:p>
          <a:endParaRPr lang="en-US" sz="14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28</xdr:row>
      <xdr:rowOff>98767</xdr:rowOff>
    </xdr:from>
    <xdr:to>
      <xdr:col>15</xdr:col>
      <xdr:colOff>219075</xdr:colOff>
      <xdr:row>59</xdr:row>
      <xdr:rowOff>84858</xdr:rowOff>
    </xdr:to>
    <xdr:graphicFrame macro="">
      <xdr:nvGraphicFramePr>
        <xdr:cNvPr id="2" name="Chart 3">
          <a:extLst>
            <a:ext uri="{FF2B5EF4-FFF2-40B4-BE49-F238E27FC236}">
              <a16:creationId xmlns:a16="http://schemas.microsoft.com/office/drawing/2014/main" id="{F3B30A3B-6CD9-4027-8C9A-F6ED28E7C5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5558</xdr:colOff>
      <xdr:row>32</xdr:row>
      <xdr:rowOff>9525</xdr:rowOff>
    </xdr:from>
    <xdr:to>
      <xdr:col>8</xdr:col>
      <xdr:colOff>0</xdr:colOff>
      <xdr:row>53</xdr:row>
      <xdr:rowOff>43295</xdr:rowOff>
    </xdr:to>
    <xdr:graphicFrame macro="">
      <xdr:nvGraphicFramePr>
        <xdr:cNvPr id="3" name="Chart 2">
          <a:extLst>
            <a:ext uri="{FF2B5EF4-FFF2-40B4-BE49-F238E27FC236}">
              <a16:creationId xmlns:a16="http://schemas.microsoft.com/office/drawing/2014/main" id="{21E55DDC-C665-4642-92D7-14DFB74093BF}"/>
            </a:ext>
            <a:ext uri="{147F2762-F138-4A5C-976F-8EAC2B608ADB}">
              <a16:predDERef xmlns:a16="http://schemas.microsoft.com/office/drawing/2014/main" pred="{8D796F96-ADEC-4143-BFC8-6CE4E014F3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217342</xdr:colOff>
      <xdr:row>0</xdr:row>
      <xdr:rowOff>0</xdr:rowOff>
    </xdr:from>
    <xdr:to>
      <xdr:col>0</xdr:col>
      <xdr:colOff>560242</xdr:colOff>
      <xdr:row>0</xdr:row>
      <xdr:rowOff>390525</xdr:rowOff>
    </xdr:to>
    <xdr:pic>
      <xdr:nvPicPr>
        <xdr:cNvPr id="3" name="Graphic 2" descr="Work from home Wi-Fi with solid fill">
          <a:hlinkClick xmlns:r="http://schemas.openxmlformats.org/officeDocument/2006/relationships" r:id="rId1"/>
          <a:extLst>
            <a:ext uri="{FF2B5EF4-FFF2-40B4-BE49-F238E27FC236}">
              <a16:creationId xmlns:a16="http://schemas.microsoft.com/office/drawing/2014/main" id="{A7AD4B9E-DC34-40C6-9878-4E515AD3CE1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17342" y="0"/>
          <a:ext cx="342900" cy="3905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217342</xdr:colOff>
      <xdr:row>0</xdr:row>
      <xdr:rowOff>0</xdr:rowOff>
    </xdr:from>
    <xdr:to>
      <xdr:col>0</xdr:col>
      <xdr:colOff>560242</xdr:colOff>
      <xdr:row>0</xdr:row>
      <xdr:rowOff>390525</xdr:rowOff>
    </xdr:to>
    <xdr:pic>
      <xdr:nvPicPr>
        <xdr:cNvPr id="4" name="Graphic 3" descr="Work from home Wi-Fi with solid fill">
          <a:hlinkClick xmlns:r="http://schemas.openxmlformats.org/officeDocument/2006/relationships" r:id="rId1"/>
          <a:extLst>
            <a:ext uri="{FF2B5EF4-FFF2-40B4-BE49-F238E27FC236}">
              <a16:creationId xmlns:a16="http://schemas.microsoft.com/office/drawing/2014/main" id="{07C3D6AF-D676-4A01-A3F8-5BE7AE184FF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17342" y="0"/>
          <a:ext cx="342900" cy="3905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217342</xdr:colOff>
      <xdr:row>0</xdr:row>
      <xdr:rowOff>0</xdr:rowOff>
    </xdr:from>
    <xdr:to>
      <xdr:col>0</xdr:col>
      <xdr:colOff>560242</xdr:colOff>
      <xdr:row>0</xdr:row>
      <xdr:rowOff>390525</xdr:rowOff>
    </xdr:to>
    <xdr:pic>
      <xdr:nvPicPr>
        <xdr:cNvPr id="2" name="Graphic 1" descr="Work from home Wi-Fi with solid fill">
          <a:hlinkClick xmlns:r="http://schemas.openxmlformats.org/officeDocument/2006/relationships" r:id="rId1"/>
          <a:extLst>
            <a:ext uri="{FF2B5EF4-FFF2-40B4-BE49-F238E27FC236}">
              <a16:creationId xmlns:a16="http://schemas.microsoft.com/office/drawing/2014/main" id="{9713297E-8046-44D1-A6F9-39192A6B66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17342" y="0"/>
          <a:ext cx="342900" cy="3905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217342</xdr:colOff>
      <xdr:row>0</xdr:row>
      <xdr:rowOff>0</xdr:rowOff>
    </xdr:from>
    <xdr:to>
      <xdr:col>0</xdr:col>
      <xdr:colOff>560242</xdr:colOff>
      <xdr:row>0</xdr:row>
      <xdr:rowOff>390525</xdr:rowOff>
    </xdr:to>
    <xdr:pic>
      <xdr:nvPicPr>
        <xdr:cNvPr id="2" name="Graphic 1" descr="Work from home Wi-Fi with solid fill">
          <a:hlinkClick xmlns:r="http://schemas.openxmlformats.org/officeDocument/2006/relationships" r:id="rId1"/>
          <a:extLst>
            <a:ext uri="{FF2B5EF4-FFF2-40B4-BE49-F238E27FC236}">
              <a16:creationId xmlns:a16="http://schemas.microsoft.com/office/drawing/2014/main" id="{0BF2ADA3-6063-4E1A-923F-ED721D0EE39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17342" y="0"/>
          <a:ext cx="342900" cy="3905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217342</xdr:colOff>
      <xdr:row>0</xdr:row>
      <xdr:rowOff>0</xdr:rowOff>
    </xdr:from>
    <xdr:to>
      <xdr:col>0</xdr:col>
      <xdr:colOff>560242</xdr:colOff>
      <xdr:row>0</xdr:row>
      <xdr:rowOff>390525</xdr:rowOff>
    </xdr:to>
    <xdr:pic>
      <xdr:nvPicPr>
        <xdr:cNvPr id="2" name="Graphic 1" descr="Work from home Wi-Fi with solid fill">
          <a:hlinkClick xmlns:r="http://schemas.openxmlformats.org/officeDocument/2006/relationships" r:id="rId1"/>
          <a:extLst>
            <a:ext uri="{FF2B5EF4-FFF2-40B4-BE49-F238E27FC236}">
              <a16:creationId xmlns:a16="http://schemas.microsoft.com/office/drawing/2014/main" id="{599BFDF7-6F85-495E-8A0D-CDDFB79A2F7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17342" y="0"/>
          <a:ext cx="342900" cy="3905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217342</xdr:colOff>
      <xdr:row>0</xdr:row>
      <xdr:rowOff>0</xdr:rowOff>
    </xdr:from>
    <xdr:to>
      <xdr:col>0</xdr:col>
      <xdr:colOff>560242</xdr:colOff>
      <xdr:row>0</xdr:row>
      <xdr:rowOff>390525</xdr:rowOff>
    </xdr:to>
    <xdr:pic>
      <xdr:nvPicPr>
        <xdr:cNvPr id="2" name="Graphic 1" descr="Work from home Wi-Fi with solid fill">
          <a:hlinkClick xmlns:r="http://schemas.openxmlformats.org/officeDocument/2006/relationships" r:id="rId1"/>
          <a:extLst>
            <a:ext uri="{FF2B5EF4-FFF2-40B4-BE49-F238E27FC236}">
              <a16:creationId xmlns:a16="http://schemas.microsoft.com/office/drawing/2014/main" id="{9B5E36BF-222A-41F7-B00A-FC04E771870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17342" y="0"/>
          <a:ext cx="342900" cy="3905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217342</xdr:colOff>
      <xdr:row>0</xdr:row>
      <xdr:rowOff>0</xdr:rowOff>
    </xdr:from>
    <xdr:to>
      <xdr:col>0</xdr:col>
      <xdr:colOff>560242</xdr:colOff>
      <xdr:row>0</xdr:row>
      <xdr:rowOff>390525</xdr:rowOff>
    </xdr:to>
    <xdr:pic>
      <xdr:nvPicPr>
        <xdr:cNvPr id="2" name="Graphic 1" descr="Work from home Wi-Fi with solid fill">
          <a:hlinkClick xmlns:r="http://schemas.openxmlformats.org/officeDocument/2006/relationships" r:id="rId1"/>
          <a:extLst>
            <a:ext uri="{FF2B5EF4-FFF2-40B4-BE49-F238E27FC236}">
              <a16:creationId xmlns:a16="http://schemas.microsoft.com/office/drawing/2014/main" id="{A56B322C-9CB4-4DB6-880A-3EA21359749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17342" y="0"/>
          <a:ext cx="342900" cy="3905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217342</xdr:colOff>
      <xdr:row>0</xdr:row>
      <xdr:rowOff>0</xdr:rowOff>
    </xdr:from>
    <xdr:to>
      <xdr:col>0</xdr:col>
      <xdr:colOff>560242</xdr:colOff>
      <xdr:row>0</xdr:row>
      <xdr:rowOff>390525</xdr:rowOff>
    </xdr:to>
    <xdr:pic>
      <xdr:nvPicPr>
        <xdr:cNvPr id="2" name="Graphic 1" descr="Work from home Wi-Fi with solid fill">
          <a:hlinkClick xmlns:r="http://schemas.openxmlformats.org/officeDocument/2006/relationships" r:id="rId1"/>
          <a:extLst>
            <a:ext uri="{FF2B5EF4-FFF2-40B4-BE49-F238E27FC236}">
              <a16:creationId xmlns:a16="http://schemas.microsoft.com/office/drawing/2014/main" id="{A01871C2-F6B5-40AA-80A8-462FD2C190E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17342" y="0"/>
          <a:ext cx="342900" cy="3905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217342</xdr:colOff>
      <xdr:row>0</xdr:row>
      <xdr:rowOff>0</xdr:rowOff>
    </xdr:from>
    <xdr:to>
      <xdr:col>0</xdr:col>
      <xdr:colOff>560242</xdr:colOff>
      <xdr:row>0</xdr:row>
      <xdr:rowOff>390525</xdr:rowOff>
    </xdr:to>
    <xdr:pic>
      <xdr:nvPicPr>
        <xdr:cNvPr id="2" name="Graphic 1" descr="Work from home Wi-Fi with solid fill">
          <a:hlinkClick xmlns:r="http://schemas.openxmlformats.org/officeDocument/2006/relationships" r:id="rId1"/>
          <a:extLst>
            <a:ext uri="{FF2B5EF4-FFF2-40B4-BE49-F238E27FC236}">
              <a16:creationId xmlns:a16="http://schemas.microsoft.com/office/drawing/2014/main" id="{F462D673-026B-43B1-957B-3E8B05099C8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17342" y="0"/>
          <a:ext cx="342900" cy="39052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eap0608\Tenneco%20Inc\Global%20CA%20Engineering%20Processes%20and%20Tools%20-%20NEW%20PLM\02%20-%20Requirements\03%20PLM%20TOPSIS%20Analysis_v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G:\Elim-NOx\Systems%20Engineering\NTI%20Templates%20and%20Guides\3.1.2%20and%203.2.8%20-%20Requirements%20(TD,%20Template,%20and%20WI)%20v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ttribute Rating &amp; Definition"/>
      <sheetName val="Full TOPSIS &amp; Chart"/>
      <sheetName val="TOPSIS Numbers Only"/>
      <sheetName val="Ind 4.0 Spider"/>
      <sheetName val="Top 15 Ranking Spider"/>
      <sheetName val="Relative Comparision"/>
      <sheetName val="PD Lifecycle Deliverables"/>
      <sheetName val="Weighting Comparison"/>
      <sheetName val="Consultant PLM Assessment"/>
      <sheetName val="High Level Decision Guide"/>
      <sheetName val="Instructions"/>
      <sheetName val="Rev."/>
      <sheetName val=" Validation Data"/>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v."/>
      <sheetName val="Instructions"/>
      <sheetName val="3.1.2 Turtle Diagram"/>
      <sheetName val="3.2.8 Turtle Diagram"/>
      <sheetName val="Definitions"/>
      <sheetName val="Inspection"/>
      <sheetName val="Stats"/>
      <sheetName val="Functional"/>
      <sheetName val="Performance"/>
      <sheetName val="Interface"/>
      <sheetName val="Operational"/>
      <sheetName val="Environmental"/>
      <sheetName val="ILITY"/>
      <sheetName val="Physical"/>
      <sheetName val="Design Standards"/>
      <sheetName val="Modes and States"/>
      <sheetName val="Validation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A1478-7F08-4E43-8EB7-5CED35D7305A}">
  <dimension ref="A1:E33"/>
  <sheetViews>
    <sheetView zoomScale="110" zoomScaleNormal="110" workbookViewId="0">
      <selection activeCell="A3" sqref="A3"/>
    </sheetView>
  </sheetViews>
  <sheetFormatPr defaultColWidth="8.88671875" defaultRowHeight="14.45"/>
  <cols>
    <col min="1" max="1" width="16.88671875" style="1" bestFit="1" customWidth="1"/>
    <col min="2" max="2" width="64.44140625" style="1" customWidth="1"/>
    <col min="3" max="3" width="42.5546875" style="2" customWidth="1"/>
    <col min="4" max="4" width="44.88671875" style="1" customWidth="1"/>
    <col min="5" max="5" width="19.33203125" style="1" customWidth="1"/>
    <col min="6" max="16384" width="8.88671875" style="1"/>
  </cols>
  <sheetData>
    <row r="1" spans="1:2" ht="31.15">
      <c r="A1" s="151" t="s">
        <v>0</v>
      </c>
      <c r="B1" s="43" t="s">
        <v>1</v>
      </c>
    </row>
    <row r="2" spans="1:2" ht="13.5" customHeight="1">
      <c r="A2" s="28">
        <v>1</v>
      </c>
      <c r="B2" s="29" t="s">
        <v>2</v>
      </c>
    </row>
    <row r="3" spans="1:2">
      <c r="A3" s="28">
        <v>2</v>
      </c>
      <c r="B3" s="29" t="s">
        <v>3</v>
      </c>
    </row>
    <row r="4" spans="1:2">
      <c r="A4" s="28">
        <v>3</v>
      </c>
      <c r="B4" s="29" t="s">
        <v>4</v>
      </c>
    </row>
    <row r="5" spans="1:2">
      <c r="A5" s="28">
        <v>4</v>
      </c>
      <c r="B5" s="29" t="s">
        <v>5</v>
      </c>
    </row>
    <row r="6" spans="1:2">
      <c r="A6" s="28">
        <v>5</v>
      </c>
      <c r="B6" s="29" t="s">
        <v>6</v>
      </c>
    </row>
    <row r="9" spans="1:2" ht="31.15">
      <c r="A9" s="151" t="s">
        <v>7</v>
      </c>
      <c r="B9" s="43" t="s">
        <v>8</v>
      </c>
    </row>
    <row r="10" spans="1:2">
      <c r="A10" s="146">
        <v>0</v>
      </c>
      <c r="B10" s="153" t="s">
        <v>9</v>
      </c>
    </row>
    <row r="11" spans="1:2" ht="28.9">
      <c r="A11" s="146">
        <v>1</v>
      </c>
      <c r="B11" s="153" t="s">
        <v>10</v>
      </c>
    </row>
    <row r="12" spans="1:2" ht="28.9">
      <c r="A12" s="26">
        <v>2</v>
      </c>
      <c r="B12" s="154" t="s">
        <v>11</v>
      </c>
    </row>
    <row r="13" spans="1:2" ht="57.6">
      <c r="A13" s="24">
        <v>3</v>
      </c>
      <c r="B13" s="155" t="s">
        <v>12</v>
      </c>
    </row>
    <row r="14" spans="1:2" ht="43.15">
      <c r="A14" s="25">
        <v>4</v>
      </c>
      <c r="B14" s="156" t="s">
        <v>13</v>
      </c>
    </row>
    <row r="15" spans="1:2" ht="28.9">
      <c r="A15" s="27">
        <v>5</v>
      </c>
      <c r="B15" s="157" t="s">
        <v>14</v>
      </c>
    </row>
    <row r="18" spans="1:5" ht="31.15">
      <c r="A18" s="151" t="s">
        <v>15</v>
      </c>
      <c r="B18" s="152" t="s">
        <v>16</v>
      </c>
    </row>
    <row r="19" spans="1:5">
      <c r="A19" s="146">
        <v>1</v>
      </c>
      <c r="B19" s="153" t="s">
        <v>17</v>
      </c>
    </row>
    <row r="20" spans="1:5">
      <c r="A20" s="26">
        <v>2</v>
      </c>
      <c r="B20" s="154" t="s">
        <v>18</v>
      </c>
    </row>
    <row r="21" spans="1:5">
      <c r="A21" s="24">
        <v>3</v>
      </c>
      <c r="B21" s="155" t="s">
        <v>19</v>
      </c>
    </row>
    <row r="22" spans="1:5">
      <c r="A22" s="25">
        <v>4</v>
      </c>
      <c r="B22" s="156" t="s">
        <v>20</v>
      </c>
    </row>
    <row r="23" spans="1:5">
      <c r="A23" s="27">
        <v>5</v>
      </c>
      <c r="B23" s="157" t="s">
        <v>21</v>
      </c>
    </row>
    <row r="28" spans="1:5">
      <c r="C28" s="44"/>
      <c r="D28" s="44"/>
      <c r="E28" s="44"/>
    </row>
    <row r="29" spans="1:5">
      <c r="C29" s="44"/>
      <c r="D29" s="44"/>
      <c r="E29" s="44"/>
    </row>
    <row r="30" spans="1:5">
      <c r="C30" s="44"/>
      <c r="D30" s="44"/>
      <c r="E30" s="44"/>
    </row>
    <row r="31" spans="1:5">
      <c r="C31" s="44"/>
      <c r="D31" s="44"/>
      <c r="E31" s="44"/>
    </row>
    <row r="32" spans="1:5">
      <c r="C32" s="44"/>
      <c r="D32" s="44"/>
      <c r="E32" s="44"/>
    </row>
    <row r="33" spans="3:4">
      <c r="C33" s="44"/>
      <c r="D33" s="44"/>
    </row>
  </sheetData>
  <pageMargins left="0.7" right="0.7" top="0.75" bottom="0.75" header="0.3" footer="0.3"/>
  <pageSetup paperSize="9" orientation="portrait" verticalDpi="0" r:id="rId1"/>
  <headerFooter>
    <oddHeader xml:space="preserve">&amp;C&amp;12Classification: &amp;KFFA500Confidential&amp;8&amp;K000000
</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A7469-6D80-4F97-946F-0370BE65F077}">
  <sheetPr>
    <tabColor rgb="FFE4C5F3"/>
  </sheetPr>
  <dimension ref="A3:W59"/>
  <sheetViews>
    <sheetView showGridLines="0" topLeftCell="A12" zoomScaleNormal="100" workbookViewId="0">
      <pane xSplit="2" topLeftCell="L1" activePane="topRight" state="frozen"/>
      <selection pane="topRight" activeCell="T18" sqref="T18"/>
      <selection activeCell="A4" sqref="A4"/>
    </sheetView>
  </sheetViews>
  <sheetFormatPr defaultColWidth="6.88671875" defaultRowHeight="14.45"/>
  <cols>
    <col min="1" max="1" width="6.109375" style="48" customWidth="1"/>
    <col min="2" max="2" width="29.77734375" style="48" bestFit="1" customWidth="1"/>
    <col min="3" max="3" width="8.6640625" style="48" customWidth="1"/>
    <col min="4" max="11" width="15" style="48" customWidth="1"/>
    <col min="12" max="12" width="16.88671875" style="48" customWidth="1"/>
    <col min="13" max="13" width="12.21875" style="48" customWidth="1"/>
    <col min="14" max="16" width="9.21875" style="48" customWidth="1"/>
    <col min="17" max="17" width="18.33203125" style="48" customWidth="1"/>
    <col min="18" max="18" width="10" style="48" customWidth="1"/>
    <col min="19" max="19" width="13.5546875" style="48" bestFit="1" customWidth="1"/>
    <col min="20" max="20" width="34" style="48" bestFit="1" customWidth="1"/>
    <col min="21" max="21" width="9.6640625" style="48" customWidth="1"/>
    <col min="22" max="22" width="13.5546875" style="48" bestFit="1" customWidth="1"/>
    <col min="23" max="23" width="36.109375" style="48" bestFit="1" customWidth="1"/>
    <col min="24" max="24" width="6.88671875" style="48"/>
    <col min="25" max="25" width="40.33203125" style="48" customWidth="1"/>
    <col min="26" max="16384" width="6.88671875" style="48"/>
  </cols>
  <sheetData>
    <row r="3" spans="1:23" ht="27.6">
      <c r="A3" s="117" t="s">
        <v>22</v>
      </c>
      <c r="B3" s="118" t="s">
        <v>23</v>
      </c>
      <c r="C3" s="45" t="str">
        <f>B4</f>
        <v>Requirement Management</v>
      </c>
      <c r="D3" s="45" t="str">
        <f>B5</f>
        <v>Variant Management</v>
      </c>
      <c r="E3" s="45" t="str">
        <f>B6</f>
        <v>Source Code Management</v>
      </c>
      <c r="F3" s="45" t="str">
        <f>B7</f>
        <v>Product Release Management</v>
      </c>
      <c r="G3" s="45" t="str">
        <f>B8</f>
        <v>Change Management</v>
      </c>
      <c r="H3" s="45" t="str">
        <f>B9</f>
        <v>Verification &amp; Validation</v>
      </c>
      <c r="I3" s="45" t="str">
        <f>B10</f>
        <v>Problem (Issue/Defect) Management</v>
      </c>
      <c r="J3" s="45" t="str">
        <f>B11</f>
        <v>Project Management</v>
      </c>
      <c r="K3" s="45" t="str">
        <f>B12</f>
        <v>Core Technical</v>
      </c>
      <c r="L3" s="46" t="s">
        <v>24</v>
      </c>
      <c r="M3" s="46" t="s">
        <v>25</v>
      </c>
      <c r="N3" s="47"/>
      <c r="O3" s="47"/>
      <c r="R3" s="49"/>
      <c r="S3" s="50" t="s">
        <v>26</v>
      </c>
      <c r="T3" s="49"/>
      <c r="U3" s="49"/>
      <c r="V3" s="50" t="s">
        <v>26</v>
      </c>
      <c r="W3" s="49"/>
    </row>
    <row r="4" spans="1:23">
      <c r="A4" s="51">
        <f>COUNTIF($M$4:$M$12,"&gt;"&amp;$M4)+COUNTIF($M$4:M4,M4)</f>
        <v>1</v>
      </c>
      <c r="B4" s="52" t="s">
        <v>27</v>
      </c>
      <c r="C4" s="119">
        <v>1</v>
      </c>
      <c r="D4" s="120">
        <f>IF('Priority Decision'!$C3="A",('Priority Decision'!$D3),IF('Priority Decision'!$C3="B",(1/'Priority Decision'!$D3)))</f>
        <v>2</v>
      </c>
      <c r="E4" s="120">
        <f>IF('Priority Decision'!$C4="A",('Priority Decision'!$D4),IF('Priority Decision'!$C4="B",(1/'Priority Decision'!$D4)))</f>
        <v>2</v>
      </c>
      <c r="F4" s="120">
        <f>IF('Priority Decision'!$C5="A",('Priority Decision'!$D5),IF('Priority Decision'!$C5="B",(1/'Priority Decision'!$D5)))</f>
        <v>2</v>
      </c>
      <c r="G4" s="120">
        <f>IF('Priority Decision'!$C6="A",('Priority Decision'!$D6),IF('Priority Decision'!$C6="B",(1/'Priority Decision'!$D6)))</f>
        <v>2</v>
      </c>
      <c r="H4" s="120">
        <f>IF('Priority Decision'!$C7="A",('Priority Decision'!$D7),IF('Priority Decision'!$C7="B",(1/'Priority Decision'!$D7)))</f>
        <v>1</v>
      </c>
      <c r="I4" s="120">
        <f>IF('Priority Decision'!$C8="A",('Priority Decision'!$D8),IF('Priority Decision'!$C8="B",(1/'Priority Decision'!$D8)))</f>
        <v>2</v>
      </c>
      <c r="J4" s="120">
        <f>IF('Priority Decision'!$C9="A",('Priority Decision'!$D9),IF('Priority Decision'!$C9="B",(1/'Priority Decision'!$D9)))</f>
        <v>3</v>
      </c>
      <c r="K4" s="120">
        <f>IF('Priority Decision'!$C10="A",('Priority Decision'!$D10),IF('Priority Decision'!$C10="B",(1/'Priority Decision'!$D10)))</f>
        <v>2</v>
      </c>
      <c r="L4" s="53">
        <f t="shared" ref="L4:L12" si="0">SUM(C4:K4)</f>
        <v>17</v>
      </c>
      <c r="M4" s="54">
        <f t="shared" ref="M4:M12" si="1">AVERAGE(C16:K16)</f>
        <v>0.18254574291764736</v>
      </c>
      <c r="N4" s="55">
        <f>M4</f>
        <v>0.18254574291764736</v>
      </c>
      <c r="O4" s="121"/>
      <c r="R4" s="198" t="s">
        <v>28</v>
      </c>
      <c r="S4" s="56">
        <v>1</v>
      </c>
      <c r="T4" s="52" t="s">
        <v>29</v>
      </c>
      <c r="U4" s="198" t="s">
        <v>30</v>
      </c>
      <c r="V4" s="57" t="s">
        <v>31</v>
      </c>
      <c r="W4" s="52" t="s">
        <v>29</v>
      </c>
    </row>
    <row r="5" spans="1:23">
      <c r="A5" s="51">
        <f>COUNTIF($M$4:$M$12,"&gt;"&amp;$M5)+COUNTIF($M$4:M5,M5)</f>
        <v>7</v>
      </c>
      <c r="B5" s="52" t="s">
        <v>32</v>
      </c>
      <c r="C5" s="58">
        <f>1/D4</f>
        <v>0.5</v>
      </c>
      <c r="D5" s="119">
        <v>1</v>
      </c>
      <c r="E5" s="120">
        <f>IF('Priority Decision'!$C12="A",('Priority Decision'!$D12),IF('Priority Decision'!$C12="B",(1/'Priority Decision'!$D12)))</f>
        <v>0.5</v>
      </c>
      <c r="F5" s="120">
        <f>IF('Priority Decision'!$C13="A",('Priority Decision'!$D13),IF('Priority Decision'!$C13="B",(1/'Priority Decision'!$D13)))</f>
        <v>2</v>
      </c>
      <c r="G5" s="120">
        <f>IF('Priority Decision'!$C14="A",('Priority Decision'!$D14),IF('Priority Decision'!$C14="B",(1/'Priority Decision'!$D14)))</f>
        <v>0.5</v>
      </c>
      <c r="H5" s="120">
        <f>IF('Priority Decision'!$C15="A",('Priority Decision'!$D15),IF('Priority Decision'!$C15="B",(1/'Priority Decision'!$D15)))</f>
        <v>0.5</v>
      </c>
      <c r="I5" s="120">
        <f>IF('Priority Decision'!$C16="A",('Priority Decision'!$D16),IF('Priority Decision'!$C16="B",(1/'Priority Decision'!$D16)))</f>
        <v>1</v>
      </c>
      <c r="J5" s="120">
        <f>IF('Priority Decision'!$C17="A",('Priority Decision'!$D17),IF('Priority Decision'!$C17="B",(1/'Priority Decision'!$D17)))</f>
        <v>0.5</v>
      </c>
      <c r="K5" s="120">
        <f>IF('Priority Decision'!$C18="A",('Priority Decision'!$D18),IF('Priority Decision'!$C18="B",(1/'Priority Decision'!$D18)))</f>
        <v>0.5</v>
      </c>
      <c r="L5" s="53">
        <f t="shared" si="0"/>
        <v>7</v>
      </c>
      <c r="M5" s="54">
        <f t="shared" si="1"/>
        <v>7.435143378186819E-2</v>
      </c>
      <c r="N5" s="55">
        <f t="shared" ref="N5:N12" si="2">M5</f>
        <v>7.435143378186819E-2</v>
      </c>
      <c r="O5" s="121"/>
      <c r="R5" s="199"/>
      <c r="S5" s="56">
        <v>2</v>
      </c>
      <c r="T5" s="52" t="s">
        <v>33</v>
      </c>
      <c r="U5" s="199"/>
      <c r="V5" s="59" t="s">
        <v>34</v>
      </c>
      <c r="W5" s="52" t="s">
        <v>35</v>
      </c>
    </row>
    <row r="6" spans="1:23">
      <c r="A6" s="51">
        <f>COUNTIF($M$4:$M$12,"&gt;"&amp;$M6)+COUNTIF($M$4:M6,M6)</f>
        <v>3</v>
      </c>
      <c r="B6" s="52" t="s">
        <v>36</v>
      </c>
      <c r="C6" s="58">
        <f>1/$E4</f>
        <v>0.5</v>
      </c>
      <c r="D6" s="58">
        <f>1/$E5</f>
        <v>2</v>
      </c>
      <c r="E6" s="119">
        <v>1</v>
      </c>
      <c r="F6" s="120">
        <f>IF('Priority Decision'!$C20="A",('Priority Decision'!$D20),IF('Priority Decision'!$C20="B",(1/'Priority Decision'!$D20)))</f>
        <v>3</v>
      </c>
      <c r="G6" s="120">
        <f>IF('Priority Decision'!$C21="A",('Priority Decision'!$D21),IF('Priority Decision'!$C21="B",(1/'Priority Decision'!$D21)))</f>
        <v>1</v>
      </c>
      <c r="H6" s="120">
        <f>IF('Priority Decision'!$C22="A",('Priority Decision'!$D22),IF('Priority Decision'!$C22="B",(1/'Priority Decision'!$D22)))</f>
        <v>0.5</v>
      </c>
      <c r="I6" s="120">
        <f>IF('Priority Decision'!$C23="A",('Priority Decision'!$D23),IF('Priority Decision'!$C23="B",(1/'Priority Decision'!$D23)))</f>
        <v>1</v>
      </c>
      <c r="J6" s="120">
        <f>IF('Priority Decision'!$C24="A",('Priority Decision'!$D24),IF('Priority Decision'!$C24="B",(1/'Priority Decision'!$D24)))</f>
        <v>2</v>
      </c>
      <c r="K6" s="120">
        <f>IF('Priority Decision'!$C25="A",('Priority Decision'!$D25),IF('Priority Decision'!$C25="B",(1/'Priority Decision'!$D25)))</f>
        <v>1</v>
      </c>
      <c r="L6" s="53">
        <f t="shared" si="0"/>
        <v>12</v>
      </c>
      <c r="M6" s="54">
        <f t="shared" si="1"/>
        <v>0.11663962763759322</v>
      </c>
      <c r="N6" s="55">
        <f t="shared" si="2"/>
        <v>0.11663962763759322</v>
      </c>
      <c r="O6" s="121"/>
      <c r="R6" s="199"/>
      <c r="S6" s="56">
        <v>3</v>
      </c>
      <c r="T6" s="52" t="s">
        <v>37</v>
      </c>
      <c r="U6" s="199"/>
      <c r="V6" s="59" t="s">
        <v>38</v>
      </c>
      <c r="W6" s="52" t="s">
        <v>39</v>
      </c>
    </row>
    <row r="7" spans="1:23">
      <c r="A7" s="51">
        <f>COUNTIF($M$4:$M$12,"&gt;"&amp;$M7)+COUNTIF($M$4:M7,M7)</f>
        <v>8</v>
      </c>
      <c r="B7" s="52" t="s">
        <v>40</v>
      </c>
      <c r="C7" s="58">
        <f>1/$F4</f>
        <v>0.5</v>
      </c>
      <c r="D7" s="58">
        <f>1/$F5</f>
        <v>0.5</v>
      </c>
      <c r="E7" s="58">
        <f>1/$F6</f>
        <v>0.33333333333333331</v>
      </c>
      <c r="F7" s="119">
        <v>1</v>
      </c>
      <c r="G7" s="120">
        <f>IF('Priority Decision'!$C27="A",('Priority Decision'!$D27),IF('Priority Decision'!$C27="B",(1/'Priority Decision'!$D27)))</f>
        <v>0.5</v>
      </c>
      <c r="H7" s="120">
        <f>IF('Priority Decision'!$C28="A",('Priority Decision'!$D28),IF('Priority Decision'!$C28="B",(1/'Priority Decision'!$D28)))</f>
        <v>0.5</v>
      </c>
      <c r="I7" s="120">
        <f>IF('Priority Decision'!$C29="A",('Priority Decision'!$D29),IF('Priority Decision'!$C29="B",(1/'Priority Decision'!$D29)))</f>
        <v>0.5</v>
      </c>
      <c r="J7" s="120">
        <f>IF('Priority Decision'!$C30="A",('Priority Decision'!$D30),IF('Priority Decision'!$C30="B",(1/'Priority Decision'!$D30)))</f>
        <v>2</v>
      </c>
      <c r="K7" s="120">
        <f>IF('Priority Decision'!$C31="A",('Priority Decision'!$D31),IF('Priority Decision'!$C31="B",(1/'Priority Decision'!$D31)))</f>
        <v>1</v>
      </c>
      <c r="L7" s="53">
        <f t="shared" si="0"/>
        <v>6.833333333333333</v>
      </c>
      <c r="M7" s="54">
        <f t="shared" si="1"/>
        <v>7.1468440492868213E-2</v>
      </c>
      <c r="N7" s="55">
        <f t="shared" si="2"/>
        <v>7.1468440492868213E-2</v>
      </c>
      <c r="O7" s="121"/>
      <c r="R7" s="199"/>
      <c r="S7" s="56">
        <v>4</v>
      </c>
      <c r="T7" s="52" t="s">
        <v>41</v>
      </c>
      <c r="U7" s="199"/>
      <c r="V7" s="59" t="s">
        <v>42</v>
      </c>
      <c r="W7" s="52" t="s">
        <v>43</v>
      </c>
    </row>
    <row r="8" spans="1:23">
      <c r="A8" s="51">
        <f>COUNTIF($M$4:$M$12,"&gt;"&amp;$M8)+COUNTIF($M$4:M8,M8)</f>
        <v>4</v>
      </c>
      <c r="B8" s="60" t="s">
        <v>44</v>
      </c>
      <c r="C8" s="58">
        <f>1/$G4</f>
        <v>0.5</v>
      </c>
      <c r="D8" s="58">
        <f>1/$G5</f>
        <v>2</v>
      </c>
      <c r="E8" s="58">
        <f>1/$G6</f>
        <v>1</v>
      </c>
      <c r="F8" s="58">
        <f>1/$G7</f>
        <v>2</v>
      </c>
      <c r="G8" s="119">
        <v>1</v>
      </c>
      <c r="H8" s="120">
        <f>IF('Priority Decision'!$C33="A",('Priority Decision'!$D33),IF('Priority Decision'!$C33="B",(1/'Priority Decision'!$D33)))</f>
        <v>0.5</v>
      </c>
      <c r="I8" s="120">
        <f>IF('Priority Decision'!$C34="A",('Priority Decision'!$D34),IF('Priority Decision'!$C34="B",(1/'Priority Decision'!$D34)))</f>
        <v>1</v>
      </c>
      <c r="J8" s="120">
        <f>IF('Priority Decision'!$C35="A",('Priority Decision'!$D35),IF('Priority Decision'!$C35="B",(1/'Priority Decision'!$D35)))</f>
        <v>2</v>
      </c>
      <c r="K8" s="120">
        <f>IF('Priority Decision'!$C36="A",('Priority Decision'!$D36),IF('Priority Decision'!$C36="B",(1/'Priority Decision'!$D36)))</f>
        <v>1</v>
      </c>
      <c r="L8" s="53">
        <f t="shared" si="0"/>
        <v>11</v>
      </c>
      <c r="M8" s="54">
        <f t="shared" si="1"/>
        <v>0.1094711688562312</v>
      </c>
      <c r="N8" s="55">
        <f t="shared" si="2"/>
        <v>0.1094711688562312</v>
      </c>
      <c r="O8" s="121"/>
      <c r="R8" s="199"/>
      <c r="S8" s="56">
        <v>5</v>
      </c>
      <c r="T8" s="52" t="s">
        <v>45</v>
      </c>
      <c r="U8" s="199"/>
      <c r="V8" s="59" t="s">
        <v>46</v>
      </c>
      <c r="W8" s="52" t="s">
        <v>47</v>
      </c>
    </row>
    <row r="9" spans="1:23">
      <c r="A9" s="51">
        <f>COUNTIF($M$4:$M$12,"&gt;"&amp;$M9)+COUNTIF($M$4:M9,M9)</f>
        <v>2</v>
      </c>
      <c r="B9" s="60" t="s">
        <v>48</v>
      </c>
      <c r="C9" s="58">
        <f>1/$H4</f>
        <v>1</v>
      </c>
      <c r="D9" s="58">
        <f>1/$H5</f>
        <v>2</v>
      </c>
      <c r="E9" s="58">
        <f>1/$H6</f>
        <v>2</v>
      </c>
      <c r="F9" s="58">
        <f>1/$H7</f>
        <v>2</v>
      </c>
      <c r="G9" s="58">
        <f>1/$H8</f>
        <v>2</v>
      </c>
      <c r="H9" s="119">
        <v>1</v>
      </c>
      <c r="I9" s="120">
        <f>IF('Priority Decision'!$C38="A",('Priority Decision'!$D38),IF('Priority Decision'!$C38="B",(1/'Priority Decision'!$D38)))</f>
        <v>2</v>
      </c>
      <c r="J9" s="120">
        <f>IF('Priority Decision'!$C39="A",('Priority Decision'!$D39),IF('Priority Decision'!$C39="B",(1/'Priority Decision'!$D39)))</f>
        <v>2</v>
      </c>
      <c r="K9" s="120">
        <f>IF('Priority Decision'!$C40="A",('Priority Decision'!$D40),IF('Priority Decision'!$C40="B",(1/'Priority Decision'!$D40)))</f>
        <v>2</v>
      </c>
      <c r="L9" s="53">
        <f t="shared" si="0"/>
        <v>16</v>
      </c>
      <c r="M9" s="54">
        <f t="shared" si="1"/>
        <v>0.17581173618364063</v>
      </c>
      <c r="N9" s="55">
        <f t="shared" si="2"/>
        <v>0.17581173618364063</v>
      </c>
      <c r="O9" s="121"/>
      <c r="R9" s="199"/>
      <c r="S9" s="56">
        <v>6</v>
      </c>
      <c r="T9" s="52" t="s">
        <v>49</v>
      </c>
      <c r="U9" s="199"/>
      <c r="V9" s="59" t="s">
        <v>50</v>
      </c>
      <c r="W9" s="52" t="s">
        <v>51</v>
      </c>
    </row>
    <row r="10" spans="1:23">
      <c r="A10" s="51">
        <f>COUNTIF($M$4:$M$12,"&gt;"&amp;$M10)+COUNTIF($M$4:M10,M10)</f>
        <v>6</v>
      </c>
      <c r="B10" s="52" t="s">
        <v>52</v>
      </c>
      <c r="C10" s="58">
        <f>1/$I4</f>
        <v>0.5</v>
      </c>
      <c r="D10" s="58">
        <f>1/$I5</f>
        <v>1</v>
      </c>
      <c r="E10" s="58">
        <f>1/$I6</f>
        <v>1</v>
      </c>
      <c r="F10" s="58">
        <f>1/$I7</f>
        <v>2</v>
      </c>
      <c r="G10" s="58">
        <f>1/$I8</f>
        <v>1</v>
      </c>
      <c r="H10" s="58">
        <f>1/$I9</f>
        <v>0.5</v>
      </c>
      <c r="I10" s="119">
        <v>1</v>
      </c>
      <c r="J10" s="120">
        <f>IF('Priority Decision'!$C42="A",('Priority Decision'!$D42),IF('Priority Decision'!$C42="B",(1/'Priority Decision'!$D42)))</f>
        <v>2</v>
      </c>
      <c r="K10" s="120">
        <f>IF('Priority Decision'!$C43="A",('Priority Decision'!$D43),IF('Priority Decision'!$C43="B",(1/'Priority Decision'!$D43)))</f>
        <v>1</v>
      </c>
      <c r="L10" s="53">
        <f t="shared" si="0"/>
        <v>10</v>
      </c>
      <c r="M10" s="54">
        <f t="shared" si="1"/>
        <v>0.10180833360718905</v>
      </c>
      <c r="N10" s="55">
        <f t="shared" si="2"/>
        <v>0.10180833360718905</v>
      </c>
      <c r="O10" s="121"/>
      <c r="R10" s="199"/>
      <c r="S10" s="56">
        <v>7</v>
      </c>
      <c r="T10" s="52" t="s">
        <v>53</v>
      </c>
      <c r="U10" s="199"/>
      <c r="V10" s="59" t="s">
        <v>54</v>
      </c>
      <c r="W10" s="52" t="s">
        <v>55</v>
      </c>
    </row>
    <row r="11" spans="1:23">
      <c r="A11" s="51">
        <f>COUNTIF($M$4:$M$12,"&gt;"&amp;$M11)+COUNTIF($M$4:M11,M11)</f>
        <v>9</v>
      </c>
      <c r="B11" s="52" t="s">
        <v>56</v>
      </c>
      <c r="C11" s="58">
        <f>1/$J4</f>
        <v>0.33333333333333331</v>
      </c>
      <c r="D11" s="58">
        <f>1/$J5</f>
        <v>2</v>
      </c>
      <c r="E11" s="58">
        <f>1/$J6</f>
        <v>0.5</v>
      </c>
      <c r="F11" s="58">
        <f>1/$J7</f>
        <v>0.5</v>
      </c>
      <c r="G11" s="58">
        <f>1/$J8</f>
        <v>0.5</v>
      </c>
      <c r="H11" s="58">
        <f>1/$J9</f>
        <v>0.5</v>
      </c>
      <c r="I11" s="58">
        <f>1/$J10</f>
        <v>0.5</v>
      </c>
      <c r="J11" s="119">
        <v>1</v>
      </c>
      <c r="K11" s="120">
        <f>IF('Priority Decision'!$C45="A",('Priority Decision'!$D45),IF('Priority Decision'!$C45="B",(1/'Priority Decision'!$D45)))</f>
        <v>0.5</v>
      </c>
      <c r="L11" s="53">
        <f t="shared" si="0"/>
        <v>6.3333333333333339</v>
      </c>
      <c r="M11" s="54">
        <f t="shared" si="1"/>
        <v>6.5600806448092908E-2</v>
      </c>
      <c r="N11" s="55">
        <f t="shared" si="2"/>
        <v>6.5600806448092908E-2</v>
      </c>
      <c r="O11" s="121"/>
      <c r="R11" s="199"/>
      <c r="S11" s="56">
        <v>8</v>
      </c>
      <c r="T11" s="52" t="s">
        <v>57</v>
      </c>
      <c r="U11" s="199"/>
      <c r="V11" s="59" t="s">
        <v>58</v>
      </c>
      <c r="W11" s="52" t="s">
        <v>59</v>
      </c>
    </row>
    <row r="12" spans="1:23">
      <c r="A12" s="51">
        <f>COUNTIF($M$4:$M$12,"&gt;"&amp;$M12)+COUNTIF($M$4:M12,M12)</f>
        <v>5</v>
      </c>
      <c r="B12" s="61" t="s">
        <v>60</v>
      </c>
      <c r="C12" s="58">
        <f>1/$K4</f>
        <v>0.5</v>
      </c>
      <c r="D12" s="58">
        <f>1/$K5</f>
        <v>2</v>
      </c>
      <c r="E12" s="58">
        <f>1/$K6</f>
        <v>1</v>
      </c>
      <c r="F12" s="58">
        <f>1/$K7</f>
        <v>1</v>
      </c>
      <c r="G12" s="58">
        <f>1/$K8</f>
        <v>1</v>
      </c>
      <c r="H12" s="58">
        <f>1/$K9</f>
        <v>0.5</v>
      </c>
      <c r="I12" s="58">
        <f>1/$K10</f>
        <v>1</v>
      </c>
      <c r="J12" s="58">
        <f>1/$K11</f>
        <v>2</v>
      </c>
      <c r="K12" s="119">
        <v>1</v>
      </c>
      <c r="L12" s="53">
        <f t="shared" si="0"/>
        <v>10</v>
      </c>
      <c r="M12" s="54">
        <f t="shared" si="1"/>
        <v>0.10230271007486919</v>
      </c>
      <c r="N12" s="55">
        <f t="shared" si="2"/>
        <v>0.10230271007486919</v>
      </c>
      <c r="O12" s="121"/>
      <c r="R12" s="200"/>
      <c r="S12" s="56">
        <v>9</v>
      </c>
      <c r="T12" s="52" t="s">
        <v>61</v>
      </c>
      <c r="U12" s="200"/>
      <c r="V12" s="59" t="s">
        <v>62</v>
      </c>
      <c r="W12" s="52" t="s">
        <v>63</v>
      </c>
    </row>
    <row r="13" spans="1:23">
      <c r="A13" s="117"/>
      <c r="B13" s="62" t="s">
        <v>24</v>
      </c>
      <c r="C13" s="63">
        <f t="shared" ref="C13:K13" si="3">SUM(C4:C12)</f>
        <v>5.333333333333333</v>
      </c>
      <c r="D13" s="63">
        <f t="shared" si="3"/>
        <v>14.5</v>
      </c>
      <c r="E13" s="63">
        <f t="shared" si="3"/>
        <v>9.3333333333333339</v>
      </c>
      <c r="F13" s="63">
        <f t="shared" si="3"/>
        <v>15.5</v>
      </c>
      <c r="G13" s="63">
        <f t="shared" si="3"/>
        <v>9.5</v>
      </c>
      <c r="H13" s="63">
        <f t="shared" si="3"/>
        <v>5.5</v>
      </c>
      <c r="I13" s="63">
        <f t="shared" si="3"/>
        <v>10</v>
      </c>
      <c r="J13" s="63">
        <f t="shared" si="3"/>
        <v>16.5</v>
      </c>
      <c r="K13" s="63">
        <f t="shared" si="3"/>
        <v>10</v>
      </c>
      <c r="L13" s="123"/>
      <c r="M13" s="64">
        <f>SUM(M4:M12)</f>
        <v>1</v>
      </c>
      <c r="N13" s="124"/>
      <c r="O13" s="125"/>
      <c r="P13" s="122"/>
      <c r="Q13" s="122"/>
    </row>
    <row r="15" spans="1:23" ht="28.9">
      <c r="L15" s="126"/>
      <c r="M15" s="65" t="s">
        <v>64</v>
      </c>
      <c r="N15" s="47" t="s">
        <v>65</v>
      </c>
      <c r="O15" s="127"/>
      <c r="S15" s="128" t="s">
        <v>66</v>
      </c>
      <c r="T15" s="128" t="s">
        <v>67</v>
      </c>
    </row>
    <row r="16" spans="1:23">
      <c r="B16" s="66" t="str">
        <f t="shared" ref="B16:B24" si="4">B4</f>
        <v>Requirement Management</v>
      </c>
      <c r="C16" s="67">
        <f t="shared" ref="C16:C24" si="5">C4/$C$13</f>
        <v>0.1875</v>
      </c>
      <c r="D16" s="67">
        <f t="shared" ref="D16:K24" si="6">D4/D$13</f>
        <v>0.13793103448275862</v>
      </c>
      <c r="E16" s="67">
        <f t="shared" si="6"/>
        <v>0.21428571428571427</v>
      </c>
      <c r="F16" s="67">
        <f t="shared" si="6"/>
        <v>0.12903225806451613</v>
      </c>
      <c r="G16" s="67">
        <f t="shared" si="6"/>
        <v>0.21052631578947367</v>
      </c>
      <c r="H16" s="67">
        <f t="shared" si="6"/>
        <v>0.18181818181818182</v>
      </c>
      <c r="I16" s="67">
        <f t="shared" si="6"/>
        <v>0.2</v>
      </c>
      <c r="J16" s="67">
        <f t="shared" si="6"/>
        <v>0.18181818181818182</v>
      </c>
      <c r="K16" s="67">
        <f t="shared" si="6"/>
        <v>0.2</v>
      </c>
      <c r="L16" s="68"/>
      <c r="M16" s="69">
        <f t="shared" ref="M16:M24" si="7">AVERAGE(C16:K16)</f>
        <v>0.18254574291764736</v>
      </c>
      <c r="N16" s="68" cm="1">
        <f t="array" ref="N16">MMULT(C4:K4,$M$16:$M$24)/M16</f>
        <v>9.3524138117918252</v>
      </c>
      <c r="O16" s="117"/>
      <c r="S16" s="129">
        <v>1</v>
      </c>
      <c r="T16" s="70" t="str" cm="1">
        <f t="array" ref="T16:T24">VLOOKUP(S16:S24,A4:B12,2,0)</f>
        <v>Requirement Management</v>
      </c>
    </row>
    <row r="17" spans="2:20">
      <c r="B17" s="66" t="str">
        <f t="shared" si="4"/>
        <v>Variant Management</v>
      </c>
      <c r="C17" s="67">
        <f t="shared" si="5"/>
        <v>9.375E-2</v>
      </c>
      <c r="D17" s="67">
        <f t="shared" si="6"/>
        <v>6.8965517241379309E-2</v>
      </c>
      <c r="E17" s="67">
        <f t="shared" si="6"/>
        <v>5.3571428571428568E-2</v>
      </c>
      <c r="F17" s="67">
        <f t="shared" si="6"/>
        <v>0.12903225806451613</v>
      </c>
      <c r="G17" s="67">
        <f t="shared" si="6"/>
        <v>5.2631578947368418E-2</v>
      </c>
      <c r="H17" s="67">
        <f t="shared" si="6"/>
        <v>9.0909090909090912E-2</v>
      </c>
      <c r="I17" s="67">
        <f t="shared" si="6"/>
        <v>0.1</v>
      </c>
      <c r="J17" s="67">
        <f t="shared" si="6"/>
        <v>3.0303030303030304E-2</v>
      </c>
      <c r="K17" s="67">
        <f t="shared" si="6"/>
        <v>0.05</v>
      </c>
      <c r="L17" s="67"/>
      <c r="M17" s="71">
        <f t="shared" si="7"/>
        <v>7.435143378186819E-2</v>
      </c>
      <c r="N17" s="67" cm="1">
        <f t="array" ref="N17">MMULT(C5:K5,$M$16:$M$24)/M17</f>
        <v>9.3512997539986493</v>
      </c>
      <c r="O17" s="117"/>
      <c r="S17" s="129">
        <v>2</v>
      </c>
      <c r="T17" s="70" t="str">
        <v>Verification &amp; Validation</v>
      </c>
    </row>
    <row r="18" spans="2:20">
      <c r="B18" s="66" t="str">
        <f t="shared" si="4"/>
        <v>Source Code Management</v>
      </c>
      <c r="C18" s="67">
        <f t="shared" si="5"/>
        <v>9.375E-2</v>
      </c>
      <c r="D18" s="67">
        <f t="shared" si="6"/>
        <v>0.13793103448275862</v>
      </c>
      <c r="E18" s="67">
        <f t="shared" si="6"/>
        <v>0.10714285714285714</v>
      </c>
      <c r="F18" s="67">
        <f t="shared" si="6"/>
        <v>0.19354838709677419</v>
      </c>
      <c r="G18" s="67">
        <f t="shared" si="6"/>
        <v>0.10526315789473684</v>
      </c>
      <c r="H18" s="67">
        <f t="shared" si="6"/>
        <v>9.0909090909090912E-2</v>
      </c>
      <c r="I18" s="67">
        <f t="shared" si="6"/>
        <v>0.1</v>
      </c>
      <c r="J18" s="67">
        <f t="shared" si="6"/>
        <v>0.12121212121212122</v>
      </c>
      <c r="K18" s="67">
        <f t="shared" si="6"/>
        <v>0.1</v>
      </c>
      <c r="L18" s="67"/>
      <c r="M18" s="71">
        <f t="shared" si="7"/>
        <v>0.11663962763759322</v>
      </c>
      <c r="N18" s="67" cm="1">
        <f t="array" ref="N18">MMULT(C6:K6,$M$16:$M$24)/M18</f>
        <v>9.4625677740874838</v>
      </c>
      <c r="O18" s="117"/>
      <c r="S18" s="129">
        <v>3</v>
      </c>
      <c r="T18" s="70" t="str">
        <v>Source Code Management</v>
      </c>
    </row>
    <row r="19" spans="2:20">
      <c r="B19" s="66" t="str">
        <f t="shared" si="4"/>
        <v>Product Release Management</v>
      </c>
      <c r="C19" s="67">
        <f t="shared" si="5"/>
        <v>9.375E-2</v>
      </c>
      <c r="D19" s="67">
        <f t="shared" si="6"/>
        <v>3.4482758620689655E-2</v>
      </c>
      <c r="E19" s="67">
        <f t="shared" si="6"/>
        <v>3.5714285714285712E-2</v>
      </c>
      <c r="F19" s="67">
        <f t="shared" si="6"/>
        <v>6.4516129032258063E-2</v>
      </c>
      <c r="G19" s="67">
        <f t="shared" si="6"/>
        <v>5.2631578947368418E-2</v>
      </c>
      <c r="H19" s="67">
        <f t="shared" si="6"/>
        <v>9.0909090909090912E-2</v>
      </c>
      <c r="I19" s="67">
        <f t="shared" si="6"/>
        <v>0.05</v>
      </c>
      <c r="J19" s="67">
        <f t="shared" si="6"/>
        <v>0.12121212121212122</v>
      </c>
      <c r="K19" s="67">
        <f t="shared" si="6"/>
        <v>0.1</v>
      </c>
      <c r="L19" s="67"/>
      <c r="M19" s="71">
        <f t="shared" si="7"/>
        <v>7.1468440492868213E-2</v>
      </c>
      <c r="N19" s="67" cm="1">
        <f t="array" ref="N19">MMULT(C7:K7,$M$16:$M$24)/M19</f>
        <v>9.3166556094483912</v>
      </c>
      <c r="O19" s="117"/>
      <c r="S19" s="129">
        <v>4</v>
      </c>
      <c r="T19" s="70" t="str">
        <v>Change Management</v>
      </c>
    </row>
    <row r="20" spans="2:20">
      <c r="B20" s="66" t="str">
        <f t="shared" si="4"/>
        <v>Change Management</v>
      </c>
      <c r="C20" s="67">
        <f t="shared" si="5"/>
        <v>9.375E-2</v>
      </c>
      <c r="D20" s="67">
        <f t="shared" si="6"/>
        <v>0.13793103448275862</v>
      </c>
      <c r="E20" s="67">
        <f t="shared" si="6"/>
        <v>0.10714285714285714</v>
      </c>
      <c r="F20" s="67">
        <f t="shared" si="6"/>
        <v>0.12903225806451613</v>
      </c>
      <c r="G20" s="67">
        <f t="shared" si="6"/>
        <v>0.10526315789473684</v>
      </c>
      <c r="H20" s="67">
        <f t="shared" si="6"/>
        <v>9.0909090909090912E-2</v>
      </c>
      <c r="I20" s="67">
        <f t="shared" si="6"/>
        <v>0.1</v>
      </c>
      <c r="J20" s="67">
        <f t="shared" si="6"/>
        <v>0.12121212121212122</v>
      </c>
      <c r="K20" s="67">
        <f t="shared" si="6"/>
        <v>0.1</v>
      </c>
      <c r="L20" s="67"/>
      <c r="M20" s="71">
        <f t="shared" si="7"/>
        <v>0.1094711688562312</v>
      </c>
      <c r="N20" s="67" cm="1">
        <f t="array" ref="N20">MMULT(C8:K8,$M$16:$M$24)/M20</f>
        <v>9.4293497727043682</v>
      </c>
      <c r="O20" s="117"/>
      <c r="S20" s="129">
        <v>5</v>
      </c>
      <c r="T20" s="70" t="str">
        <v>Core Technical</v>
      </c>
    </row>
    <row r="21" spans="2:20">
      <c r="B21" s="66" t="str">
        <f t="shared" si="4"/>
        <v>Verification &amp; Validation</v>
      </c>
      <c r="C21" s="67">
        <f t="shared" si="5"/>
        <v>0.1875</v>
      </c>
      <c r="D21" s="67">
        <f t="shared" si="6"/>
        <v>0.13793103448275862</v>
      </c>
      <c r="E21" s="67">
        <f t="shared" si="6"/>
        <v>0.21428571428571427</v>
      </c>
      <c r="F21" s="67">
        <f t="shared" si="6"/>
        <v>0.12903225806451613</v>
      </c>
      <c r="G21" s="67">
        <f t="shared" si="6"/>
        <v>0.21052631578947367</v>
      </c>
      <c r="H21" s="67">
        <f t="shared" si="6"/>
        <v>0.18181818181818182</v>
      </c>
      <c r="I21" s="67">
        <f t="shared" si="6"/>
        <v>0.2</v>
      </c>
      <c r="J21" s="67">
        <f t="shared" si="6"/>
        <v>0.12121212121212122</v>
      </c>
      <c r="K21" s="67">
        <f t="shared" si="6"/>
        <v>0.2</v>
      </c>
      <c r="L21" s="67"/>
      <c r="M21" s="71">
        <f t="shared" si="7"/>
        <v>0.17581173618364063</v>
      </c>
      <c r="N21" s="67" cm="1">
        <f t="array" ref="N21">MMULT(C9:K9,$M$16:$M$24)/M21</f>
        <v>9.3375024701648304</v>
      </c>
      <c r="O21" s="117"/>
      <c r="S21" s="129">
        <v>6</v>
      </c>
      <c r="T21" s="70" t="str">
        <v>Problem (Issue/Defect) Management</v>
      </c>
    </row>
    <row r="22" spans="2:20">
      <c r="B22" s="66" t="str">
        <f t="shared" si="4"/>
        <v>Problem (Issue/Defect) Management</v>
      </c>
      <c r="C22" s="67">
        <f t="shared" si="5"/>
        <v>9.375E-2</v>
      </c>
      <c r="D22" s="67">
        <f t="shared" si="6"/>
        <v>6.8965517241379309E-2</v>
      </c>
      <c r="E22" s="67">
        <f t="shared" si="6"/>
        <v>0.10714285714285714</v>
      </c>
      <c r="F22" s="67">
        <f t="shared" si="6"/>
        <v>0.12903225806451613</v>
      </c>
      <c r="G22" s="67">
        <f t="shared" si="6"/>
        <v>0.10526315789473684</v>
      </c>
      <c r="H22" s="67">
        <f t="shared" si="6"/>
        <v>9.0909090909090912E-2</v>
      </c>
      <c r="I22" s="67">
        <f t="shared" si="6"/>
        <v>0.1</v>
      </c>
      <c r="J22" s="67">
        <f t="shared" si="6"/>
        <v>0.12121212121212122</v>
      </c>
      <c r="K22" s="67">
        <f t="shared" si="6"/>
        <v>0.1</v>
      </c>
      <c r="L22" s="67"/>
      <c r="M22" s="71">
        <f t="shared" si="7"/>
        <v>0.10180833360718905</v>
      </c>
      <c r="N22" s="67" cm="1">
        <f t="array" ref="N22">MMULT(C10:K10,$M$16:$M$24)/M22</f>
        <v>9.408763246103037</v>
      </c>
      <c r="O22" s="117"/>
      <c r="S22" s="129">
        <v>7</v>
      </c>
      <c r="T22" s="70" t="str">
        <v>Variant Management</v>
      </c>
    </row>
    <row r="23" spans="2:20">
      <c r="B23" s="66" t="str">
        <f t="shared" si="4"/>
        <v>Project Management</v>
      </c>
      <c r="C23" s="67">
        <f t="shared" si="5"/>
        <v>6.25E-2</v>
      </c>
      <c r="D23" s="67">
        <f t="shared" si="6"/>
        <v>0.13793103448275862</v>
      </c>
      <c r="E23" s="67">
        <f t="shared" si="6"/>
        <v>5.3571428571428568E-2</v>
      </c>
      <c r="F23" s="67">
        <f t="shared" si="6"/>
        <v>3.2258064516129031E-2</v>
      </c>
      <c r="G23" s="67">
        <f t="shared" si="6"/>
        <v>5.2631578947368418E-2</v>
      </c>
      <c r="H23" s="67">
        <f t="shared" si="6"/>
        <v>9.0909090909090912E-2</v>
      </c>
      <c r="I23" s="67">
        <f t="shared" si="6"/>
        <v>0.05</v>
      </c>
      <c r="J23" s="67">
        <f t="shared" si="6"/>
        <v>6.0606060606060608E-2</v>
      </c>
      <c r="K23" s="67">
        <f t="shared" si="6"/>
        <v>0.05</v>
      </c>
      <c r="L23" s="67"/>
      <c r="M23" s="71">
        <f t="shared" si="7"/>
        <v>6.5600806448092908E-2</v>
      </c>
      <c r="N23" s="67" cm="1">
        <f t="array" ref="N23">MMULT(C11:K11,$M$16:$M$24)/M23</f>
        <v>9.3581664105963309</v>
      </c>
      <c r="O23" s="117"/>
      <c r="S23" s="129">
        <v>8</v>
      </c>
      <c r="T23" s="70" t="str">
        <v>Product Release Management</v>
      </c>
    </row>
    <row r="24" spans="2:20">
      <c r="B24" s="66" t="str">
        <f t="shared" si="4"/>
        <v>Core Technical</v>
      </c>
      <c r="C24" s="67">
        <f t="shared" si="5"/>
        <v>9.375E-2</v>
      </c>
      <c r="D24" s="67">
        <f t="shared" si="6"/>
        <v>0.13793103448275862</v>
      </c>
      <c r="E24" s="67">
        <f t="shared" si="6"/>
        <v>0.10714285714285714</v>
      </c>
      <c r="F24" s="67">
        <f t="shared" si="6"/>
        <v>6.4516129032258063E-2</v>
      </c>
      <c r="G24" s="67">
        <f t="shared" si="6"/>
        <v>0.10526315789473684</v>
      </c>
      <c r="H24" s="67">
        <f t="shared" si="6"/>
        <v>9.0909090909090912E-2</v>
      </c>
      <c r="I24" s="67">
        <f t="shared" si="6"/>
        <v>0.1</v>
      </c>
      <c r="J24" s="67">
        <f t="shared" si="6"/>
        <v>0.12121212121212122</v>
      </c>
      <c r="K24" s="67">
        <f t="shared" si="6"/>
        <v>0.1</v>
      </c>
      <c r="L24" s="67"/>
      <c r="M24" s="71">
        <f t="shared" si="7"/>
        <v>0.10230271007486919</v>
      </c>
      <c r="N24" s="67" cm="1">
        <f t="array" ref="N24">MMULT(C12:K12,$M$16:$M$24)/M24</f>
        <v>9.3914765305453276</v>
      </c>
      <c r="O24" s="117"/>
      <c r="S24" s="129">
        <v>9</v>
      </c>
      <c r="T24" s="70" t="str">
        <v>Project Management</v>
      </c>
    </row>
    <row r="25" spans="2:20">
      <c r="B25" s="72" t="s">
        <v>24</v>
      </c>
      <c r="C25" s="73">
        <f t="shared" ref="C25:K25" si="8">SUM(C16:C24)</f>
        <v>1</v>
      </c>
      <c r="D25" s="73">
        <f t="shared" si="8"/>
        <v>1</v>
      </c>
      <c r="E25" s="73">
        <f t="shared" si="8"/>
        <v>0.99999999999999989</v>
      </c>
      <c r="F25" s="73">
        <f t="shared" si="8"/>
        <v>1</v>
      </c>
      <c r="G25" s="73">
        <f t="shared" si="8"/>
        <v>0.99999999999999989</v>
      </c>
      <c r="H25" s="73">
        <f t="shared" si="8"/>
        <v>1</v>
      </c>
      <c r="I25" s="73">
        <f t="shared" si="8"/>
        <v>1</v>
      </c>
      <c r="J25" s="73">
        <f t="shared" si="8"/>
        <v>1</v>
      </c>
      <c r="K25" s="73">
        <f t="shared" si="8"/>
        <v>1</v>
      </c>
      <c r="L25" s="123"/>
      <c r="M25" s="73">
        <f>SUM(M16:M24)</f>
        <v>1</v>
      </c>
      <c r="N25" s="73">
        <f>AVERAGE(N16:N24)</f>
        <v>9.3786883754933612</v>
      </c>
      <c r="O25" s="123"/>
    </row>
    <row r="26" spans="2:20">
      <c r="B26" s="76"/>
    </row>
    <row r="27" spans="2:20">
      <c r="B27" s="76"/>
      <c r="L27" s="74" t="s">
        <v>68</v>
      </c>
      <c r="M27" s="75">
        <f>(N25-9)/10</f>
        <v>3.7868837549336121E-2</v>
      </c>
    </row>
    <row r="28" spans="2:20">
      <c r="B28" s="76"/>
      <c r="L28" s="74" t="s">
        <v>69</v>
      </c>
      <c r="M28" s="76">
        <v>1.45</v>
      </c>
    </row>
    <row r="29" spans="2:20">
      <c r="B29" s="76"/>
      <c r="L29" s="48" t="s">
        <v>70</v>
      </c>
      <c r="M29" s="174">
        <f>M27/M28</f>
        <v>2.6116439689197326E-2</v>
      </c>
    </row>
    <row r="30" spans="2:20">
      <c r="B30" s="76"/>
    </row>
    <row r="31" spans="2:20">
      <c r="L31" s="126" t="s">
        <v>71</v>
      </c>
      <c r="M31" s="130" t="s">
        <v>72</v>
      </c>
      <c r="N31" s="131"/>
      <c r="O31" s="131"/>
    </row>
    <row r="32" spans="2:20">
      <c r="B32" s="66" t="str">
        <f t="shared" ref="B32:B40" si="9">B16</f>
        <v>Requirement Management</v>
      </c>
      <c r="C32" s="71">
        <f t="shared" ref="C32:C40" si="10">C4*$M$16</f>
        <v>0.18254574291764736</v>
      </c>
      <c r="D32" s="71">
        <f t="shared" ref="D32:D40" si="11">D4*$M$17</f>
        <v>0.14870286756373638</v>
      </c>
      <c r="E32" s="71">
        <f t="shared" ref="E32:E40" si="12">E4*$M$18</f>
        <v>0.23327925527518645</v>
      </c>
      <c r="F32" s="71">
        <f t="shared" ref="F32:F40" si="13">F4*$M$19</f>
        <v>0.14293688098573643</v>
      </c>
      <c r="G32" s="71">
        <f t="shared" ref="G32:G40" si="14">G4*$M$20</f>
        <v>0.21894233771246241</v>
      </c>
      <c r="H32" s="71">
        <f t="shared" ref="H32:H40" si="15">H4*$M$21</f>
        <v>0.17581173618364063</v>
      </c>
      <c r="I32" s="71">
        <f t="shared" ref="I32:I40" si="16">I4*$M$22</f>
        <v>0.2036166672143781</v>
      </c>
      <c r="J32" s="71">
        <f t="shared" ref="J32:J40" si="17">J4*$M$23</f>
        <v>0.19680241934427872</v>
      </c>
      <c r="K32" s="71">
        <f t="shared" ref="K32:K40" si="18">K4*$M$24</f>
        <v>0.20460542014973837</v>
      </c>
      <c r="L32" s="67">
        <f t="shared" ref="L32:L40" si="19">SUM(C32:K32)</f>
        <v>1.7072433273468048</v>
      </c>
      <c r="M32" s="67">
        <f t="shared" ref="M32:M40" si="20">L32/M16</f>
        <v>9.3524138117918252</v>
      </c>
    </row>
    <row r="33" spans="2:16">
      <c r="B33" s="66" t="str">
        <f t="shared" si="9"/>
        <v>Variant Management</v>
      </c>
      <c r="C33" s="71">
        <f t="shared" si="10"/>
        <v>9.1272871458823679E-2</v>
      </c>
      <c r="D33" s="71">
        <f t="shared" si="11"/>
        <v>7.435143378186819E-2</v>
      </c>
      <c r="E33" s="71">
        <f t="shared" si="12"/>
        <v>5.8319813818796612E-2</v>
      </c>
      <c r="F33" s="71">
        <f t="shared" si="13"/>
        <v>0.14293688098573643</v>
      </c>
      <c r="G33" s="71">
        <f t="shared" si="14"/>
        <v>5.4735584428115602E-2</v>
      </c>
      <c r="H33" s="71">
        <f t="shared" si="15"/>
        <v>8.7905868091820313E-2</v>
      </c>
      <c r="I33" s="71">
        <f t="shared" si="16"/>
        <v>0.10180833360718905</v>
      </c>
      <c r="J33" s="71">
        <f t="shared" si="17"/>
        <v>3.2800403224046454E-2</v>
      </c>
      <c r="K33" s="71">
        <f t="shared" si="18"/>
        <v>5.1151355037434593E-2</v>
      </c>
      <c r="L33" s="67">
        <f t="shared" si="19"/>
        <v>0.69528254443383086</v>
      </c>
      <c r="M33" s="67">
        <f t="shared" si="20"/>
        <v>9.3512997539986493</v>
      </c>
    </row>
    <row r="34" spans="2:16">
      <c r="B34" s="66" t="str">
        <f t="shared" si="9"/>
        <v>Source Code Management</v>
      </c>
      <c r="C34" s="71">
        <f t="shared" si="10"/>
        <v>9.1272871458823679E-2</v>
      </c>
      <c r="D34" s="71">
        <f t="shared" si="11"/>
        <v>0.14870286756373638</v>
      </c>
      <c r="E34" s="71">
        <f t="shared" si="12"/>
        <v>0.11663962763759322</v>
      </c>
      <c r="F34" s="71">
        <f t="shared" si="13"/>
        <v>0.21440532147860464</v>
      </c>
      <c r="G34" s="71">
        <f t="shared" si="14"/>
        <v>0.1094711688562312</v>
      </c>
      <c r="H34" s="71">
        <f t="shared" si="15"/>
        <v>8.7905868091820313E-2</v>
      </c>
      <c r="I34" s="71">
        <f t="shared" si="16"/>
        <v>0.10180833360718905</v>
      </c>
      <c r="J34" s="71">
        <f t="shared" si="17"/>
        <v>0.13120161289618582</v>
      </c>
      <c r="K34" s="71">
        <f t="shared" si="18"/>
        <v>0.10230271007486919</v>
      </c>
      <c r="L34" s="67">
        <f t="shared" si="19"/>
        <v>1.1037103816650535</v>
      </c>
      <c r="M34" s="67">
        <f t="shared" si="20"/>
        <v>9.4625677740874838</v>
      </c>
    </row>
    <row r="35" spans="2:16">
      <c r="B35" s="66" t="str">
        <f t="shared" si="9"/>
        <v>Product Release Management</v>
      </c>
      <c r="C35" s="71">
        <f t="shared" si="10"/>
        <v>9.1272871458823679E-2</v>
      </c>
      <c r="D35" s="71">
        <f t="shared" si="11"/>
        <v>3.7175716890934095E-2</v>
      </c>
      <c r="E35" s="71">
        <f t="shared" si="12"/>
        <v>3.8879875879197737E-2</v>
      </c>
      <c r="F35" s="71">
        <f t="shared" si="13"/>
        <v>7.1468440492868213E-2</v>
      </c>
      <c r="G35" s="71">
        <f t="shared" si="14"/>
        <v>5.4735584428115602E-2</v>
      </c>
      <c r="H35" s="71">
        <f t="shared" si="15"/>
        <v>8.7905868091820313E-2</v>
      </c>
      <c r="I35" s="71">
        <f t="shared" si="16"/>
        <v>5.0904166803594525E-2</v>
      </c>
      <c r="J35" s="71">
        <f t="shared" si="17"/>
        <v>0.13120161289618582</v>
      </c>
      <c r="K35" s="71">
        <f t="shared" si="18"/>
        <v>0.10230271007486919</v>
      </c>
      <c r="L35" s="67">
        <f t="shared" si="19"/>
        <v>0.66584684701640917</v>
      </c>
      <c r="M35" s="67">
        <f t="shared" si="20"/>
        <v>9.3166556094483912</v>
      </c>
    </row>
    <row r="36" spans="2:16">
      <c r="B36" s="66" t="str">
        <f t="shared" si="9"/>
        <v>Change Management</v>
      </c>
      <c r="C36" s="71">
        <f t="shared" si="10"/>
        <v>9.1272871458823679E-2</v>
      </c>
      <c r="D36" s="71">
        <f t="shared" si="11"/>
        <v>0.14870286756373638</v>
      </c>
      <c r="E36" s="71">
        <f t="shared" si="12"/>
        <v>0.11663962763759322</v>
      </c>
      <c r="F36" s="71">
        <f t="shared" si="13"/>
        <v>0.14293688098573643</v>
      </c>
      <c r="G36" s="71">
        <f t="shared" si="14"/>
        <v>0.1094711688562312</v>
      </c>
      <c r="H36" s="71">
        <f t="shared" si="15"/>
        <v>8.7905868091820313E-2</v>
      </c>
      <c r="I36" s="71">
        <f t="shared" si="16"/>
        <v>0.10180833360718905</v>
      </c>
      <c r="J36" s="71">
        <f t="shared" si="17"/>
        <v>0.13120161289618582</v>
      </c>
      <c r="K36" s="71">
        <f t="shared" si="18"/>
        <v>0.10230271007486919</v>
      </c>
      <c r="L36" s="67">
        <f t="shared" si="19"/>
        <v>1.0322419411721853</v>
      </c>
      <c r="M36" s="67">
        <f t="shared" si="20"/>
        <v>9.4293497727043682</v>
      </c>
    </row>
    <row r="37" spans="2:16">
      <c r="B37" s="66" t="str">
        <f t="shared" si="9"/>
        <v>Verification &amp; Validation</v>
      </c>
      <c r="C37" s="71">
        <f t="shared" si="10"/>
        <v>0.18254574291764736</v>
      </c>
      <c r="D37" s="71">
        <f t="shared" si="11"/>
        <v>0.14870286756373638</v>
      </c>
      <c r="E37" s="71">
        <f t="shared" si="12"/>
        <v>0.23327925527518645</v>
      </c>
      <c r="F37" s="71">
        <f t="shared" si="13"/>
        <v>0.14293688098573643</v>
      </c>
      <c r="G37" s="71">
        <f t="shared" si="14"/>
        <v>0.21894233771246241</v>
      </c>
      <c r="H37" s="71">
        <f t="shared" si="15"/>
        <v>0.17581173618364063</v>
      </c>
      <c r="I37" s="71">
        <f t="shared" si="16"/>
        <v>0.2036166672143781</v>
      </c>
      <c r="J37" s="71">
        <f t="shared" si="17"/>
        <v>0.13120161289618582</v>
      </c>
      <c r="K37" s="71">
        <f t="shared" si="18"/>
        <v>0.20460542014973837</v>
      </c>
      <c r="L37" s="67">
        <f t="shared" si="19"/>
        <v>1.6416425208987118</v>
      </c>
      <c r="M37" s="67">
        <f t="shared" si="20"/>
        <v>9.3375024701648304</v>
      </c>
    </row>
    <row r="38" spans="2:16">
      <c r="B38" s="66" t="str">
        <f t="shared" si="9"/>
        <v>Problem (Issue/Defect) Management</v>
      </c>
      <c r="C38" s="71">
        <f t="shared" si="10"/>
        <v>9.1272871458823679E-2</v>
      </c>
      <c r="D38" s="71">
        <f t="shared" si="11"/>
        <v>7.435143378186819E-2</v>
      </c>
      <c r="E38" s="71">
        <f t="shared" si="12"/>
        <v>0.11663962763759322</v>
      </c>
      <c r="F38" s="71">
        <f t="shared" si="13"/>
        <v>0.14293688098573643</v>
      </c>
      <c r="G38" s="71">
        <f t="shared" si="14"/>
        <v>0.1094711688562312</v>
      </c>
      <c r="H38" s="71">
        <f t="shared" si="15"/>
        <v>8.7905868091820313E-2</v>
      </c>
      <c r="I38" s="71">
        <f t="shared" si="16"/>
        <v>0.10180833360718905</v>
      </c>
      <c r="J38" s="71">
        <f t="shared" si="17"/>
        <v>0.13120161289618582</v>
      </c>
      <c r="K38" s="71">
        <f t="shared" si="18"/>
        <v>0.10230271007486919</v>
      </c>
      <c r="L38" s="67">
        <f t="shared" si="19"/>
        <v>0.957890507390317</v>
      </c>
      <c r="M38" s="67">
        <f t="shared" si="20"/>
        <v>9.408763246103037</v>
      </c>
    </row>
    <row r="39" spans="2:16">
      <c r="B39" s="66" t="str">
        <f t="shared" si="9"/>
        <v>Project Management</v>
      </c>
      <c r="C39" s="71">
        <f t="shared" si="10"/>
        <v>6.0848580972549117E-2</v>
      </c>
      <c r="D39" s="71">
        <f t="shared" si="11"/>
        <v>0.14870286756373638</v>
      </c>
      <c r="E39" s="71">
        <f t="shared" si="12"/>
        <v>5.8319813818796612E-2</v>
      </c>
      <c r="F39" s="71">
        <f t="shared" si="13"/>
        <v>3.5734220246434106E-2</v>
      </c>
      <c r="G39" s="71">
        <f t="shared" si="14"/>
        <v>5.4735584428115602E-2</v>
      </c>
      <c r="H39" s="71">
        <f t="shared" si="15"/>
        <v>8.7905868091820313E-2</v>
      </c>
      <c r="I39" s="71">
        <f t="shared" si="16"/>
        <v>5.0904166803594525E-2</v>
      </c>
      <c r="J39" s="71">
        <f t="shared" si="17"/>
        <v>6.5600806448092908E-2</v>
      </c>
      <c r="K39" s="71">
        <f t="shared" si="18"/>
        <v>5.1151355037434593E-2</v>
      </c>
      <c r="L39" s="67">
        <f t="shared" si="19"/>
        <v>0.61390326341057422</v>
      </c>
      <c r="M39" s="67">
        <f t="shared" si="20"/>
        <v>9.3581664105963309</v>
      </c>
    </row>
    <row r="40" spans="2:16">
      <c r="B40" s="66" t="str">
        <f t="shared" si="9"/>
        <v>Core Technical</v>
      </c>
      <c r="C40" s="71">
        <f t="shared" si="10"/>
        <v>9.1272871458823679E-2</v>
      </c>
      <c r="D40" s="71">
        <f t="shared" si="11"/>
        <v>0.14870286756373638</v>
      </c>
      <c r="E40" s="71">
        <f t="shared" si="12"/>
        <v>0.11663962763759322</v>
      </c>
      <c r="F40" s="71">
        <f t="shared" si="13"/>
        <v>7.1468440492868213E-2</v>
      </c>
      <c r="G40" s="71">
        <f t="shared" si="14"/>
        <v>0.1094711688562312</v>
      </c>
      <c r="H40" s="71">
        <f t="shared" si="15"/>
        <v>8.7905868091820313E-2</v>
      </c>
      <c r="I40" s="71">
        <f t="shared" si="16"/>
        <v>0.10180833360718905</v>
      </c>
      <c r="J40" s="71">
        <f t="shared" si="17"/>
        <v>0.13120161289618582</v>
      </c>
      <c r="K40" s="71">
        <f t="shared" si="18"/>
        <v>0.10230271007486919</v>
      </c>
      <c r="L40" s="67">
        <f t="shared" si="19"/>
        <v>0.96077350067931699</v>
      </c>
      <c r="M40" s="67">
        <f t="shared" si="20"/>
        <v>9.3914765305453276</v>
      </c>
    </row>
    <row r="41" spans="2:16">
      <c r="B41" s="72" t="s">
        <v>24</v>
      </c>
      <c r="C41" s="117"/>
      <c r="D41" s="117"/>
      <c r="E41" s="117"/>
      <c r="F41" s="117"/>
      <c r="G41" s="117"/>
      <c r="H41" s="117"/>
      <c r="I41" s="117"/>
      <c r="J41" s="117"/>
      <c r="K41" s="117"/>
      <c r="L41" s="117"/>
      <c r="M41" s="67">
        <f>AVERAGE(M32:M40)</f>
        <v>9.3786883754933612</v>
      </c>
    </row>
    <row r="44" spans="2:16">
      <c r="L44" s="74" t="s">
        <v>68</v>
      </c>
      <c r="M44" s="175">
        <f>(M41-P44)/10</f>
        <v>3.7868837549336121E-2</v>
      </c>
      <c r="O44" s="48" t="s">
        <v>73</v>
      </c>
      <c r="P44" s="48">
        <f>COUNTA(B32:B40)</f>
        <v>9</v>
      </c>
    </row>
    <row r="45" spans="2:16">
      <c r="L45" s="74" t="s">
        <v>69</v>
      </c>
      <c r="M45" s="76">
        <v>1.45</v>
      </c>
    </row>
    <row r="46" spans="2:16">
      <c r="L46" s="48" t="s">
        <v>70</v>
      </c>
      <c r="M46" s="174">
        <f>M44/M45</f>
        <v>2.6116439689197326E-2</v>
      </c>
    </row>
    <row r="49" spans="2:2">
      <c r="B49" s="132"/>
    </row>
    <row r="50" spans="2:2">
      <c r="B50" s="132"/>
    </row>
    <row r="51" spans="2:2">
      <c r="B51" s="132"/>
    </row>
    <row r="52" spans="2:2">
      <c r="B52" s="132"/>
    </row>
    <row r="53" spans="2:2">
      <c r="B53" s="132"/>
    </row>
    <row r="54" spans="2:2">
      <c r="B54" s="132"/>
    </row>
    <row r="55" spans="2:2">
      <c r="B55" s="132"/>
    </row>
    <row r="56" spans="2:2">
      <c r="B56" s="132"/>
    </row>
    <row r="57" spans="2:2">
      <c r="B57" s="132"/>
    </row>
    <row r="58" spans="2:2">
      <c r="B58" s="132"/>
    </row>
    <row r="59" spans="2:2">
      <c r="B59" s="132"/>
    </row>
  </sheetData>
  <sheetProtection algorithmName="SHA-512" hashValue="1XVDCTwXd3OePVrFrpOx3RnellRlTXftibikzYpyxM98dnVCxs0ntBQZ3Xp8wAKXfBmXZVYTXysJ1oNuhwNNVw==" saltValue="Aze0zvV/YIrXe1naHdnlog==" spinCount="100000" sheet="1" objects="1" scenarios="1" selectLockedCells="1" selectUnlockedCells="1"/>
  <autoFilter ref="S15:T15" xr:uid="{5C0A7469-6D80-4F97-946F-0370BE65F077}">
    <sortState xmlns:xlrd2="http://schemas.microsoft.com/office/spreadsheetml/2017/richdata2" ref="S16:T26">
      <sortCondition ref="S15"/>
    </sortState>
  </autoFilter>
  <mergeCells count="2">
    <mergeCell ref="U4:U12"/>
    <mergeCell ref="R4:R12"/>
  </mergeCells>
  <phoneticPr fontId="12" type="noConversion"/>
  <pageMargins left="0.7" right="0.7" top="0.75" bottom="0.75" header="0.3" footer="0.3"/>
  <pageSetup orientation="portrait" r:id="rId1"/>
  <headerFooter>
    <oddHeader xml:space="preserve">&amp;C&amp;12Classification: &amp;KFFA500Confidential&amp;8&amp;K000000
</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D1131-5226-4BF3-A630-B47FC60DEDE1}">
  <dimension ref="A1:I47"/>
  <sheetViews>
    <sheetView workbookViewId="0">
      <selection activeCell="E36" sqref="E36"/>
    </sheetView>
  </sheetViews>
  <sheetFormatPr defaultColWidth="31.44140625" defaultRowHeight="13.9"/>
  <cols>
    <col min="1" max="2" width="31.44140625" style="103"/>
    <col min="3" max="3" width="15.77734375" style="104" bestFit="1" customWidth="1"/>
    <col min="4" max="4" width="12.6640625" style="104" customWidth="1"/>
    <col min="5" max="5" width="31.44140625" style="99"/>
    <col min="6" max="6" width="15.77734375" style="99" bestFit="1" customWidth="1"/>
    <col min="7" max="7" width="34" style="99" bestFit="1" customWidth="1"/>
    <col min="8" max="8" width="31.44140625" style="99"/>
    <col min="9" max="9" width="12" style="99" customWidth="1"/>
    <col min="10" max="10" width="34" style="99" bestFit="1" customWidth="1"/>
    <col min="11" max="16384" width="31.44140625" style="99"/>
  </cols>
  <sheetData>
    <row r="1" spans="1:9" ht="16.149999999999999">
      <c r="A1" s="201" t="s">
        <v>23</v>
      </c>
      <c r="B1" s="202"/>
      <c r="C1" s="113"/>
      <c r="D1" s="113"/>
    </row>
    <row r="2" spans="1:9" ht="30">
      <c r="A2" s="105" t="s">
        <v>74</v>
      </c>
      <c r="B2" s="106" t="s">
        <v>75</v>
      </c>
      <c r="C2" s="114" t="s">
        <v>76</v>
      </c>
      <c r="D2" s="105" t="s">
        <v>77</v>
      </c>
      <c r="F2" s="133" t="s">
        <v>70</v>
      </c>
      <c r="G2" s="176">
        <f>'Relative Weighting Comparision'!M46</f>
        <v>2.6116439689197326E-2</v>
      </c>
      <c r="H2" s="177">
        <f>G2</f>
        <v>2.6116439689197326E-2</v>
      </c>
    </row>
    <row r="3" spans="1:9">
      <c r="A3" s="107" t="s">
        <v>27</v>
      </c>
      <c r="B3" s="108" t="s">
        <v>32</v>
      </c>
      <c r="C3" s="100" t="s">
        <v>74</v>
      </c>
      <c r="D3" s="100">
        <v>2</v>
      </c>
    </row>
    <row r="4" spans="1:9">
      <c r="A4" s="107" t="s">
        <v>27</v>
      </c>
      <c r="B4" s="107" t="s">
        <v>36</v>
      </c>
      <c r="C4" s="100" t="s">
        <v>74</v>
      </c>
      <c r="D4" s="100">
        <v>2</v>
      </c>
    </row>
    <row r="5" spans="1:9">
      <c r="A5" s="107" t="s">
        <v>27</v>
      </c>
      <c r="B5" s="108" t="s">
        <v>78</v>
      </c>
      <c r="C5" s="100" t="s">
        <v>74</v>
      </c>
      <c r="D5" s="100">
        <v>2</v>
      </c>
    </row>
    <row r="6" spans="1:9">
      <c r="A6" s="107" t="s">
        <v>27</v>
      </c>
      <c r="B6" s="109" t="s">
        <v>44</v>
      </c>
      <c r="C6" s="100" t="s">
        <v>74</v>
      </c>
      <c r="D6" s="100">
        <v>2</v>
      </c>
      <c r="F6" s="115">
        <v>1</v>
      </c>
      <c r="G6" s="116" t="s">
        <v>79</v>
      </c>
    </row>
    <row r="7" spans="1:9">
      <c r="A7" s="107" t="s">
        <v>27</v>
      </c>
      <c r="B7" s="109" t="s">
        <v>48</v>
      </c>
      <c r="C7" s="100" t="s">
        <v>74</v>
      </c>
      <c r="D7" s="100">
        <v>1</v>
      </c>
      <c r="F7" s="115">
        <v>2</v>
      </c>
      <c r="G7" s="116" t="s">
        <v>80</v>
      </c>
    </row>
    <row r="8" spans="1:9">
      <c r="A8" s="107" t="s">
        <v>27</v>
      </c>
      <c r="B8" s="108" t="s">
        <v>52</v>
      </c>
      <c r="C8" s="100" t="s">
        <v>74</v>
      </c>
      <c r="D8" s="100">
        <v>2</v>
      </c>
      <c r="F8" s="115">
        <v>3</v>
      </c>
      <c r="G8" s="116" t="s">
        <v>81</v>
      </c>
    </row>
    <row r="9" spans="1:9">
      <c r="A9" s="107" t="s">
        <v>27</v>
      </c>
      <c r="B9" s="108" t="s">
        <v>56</v>
      </c>
      <c r="C9" s="100" t="s">
        <v>74</v>
      </c>
      <c r="D9" s="100">
        <v>3</v>
      </c>
      <c r="F9" s="115">
        <v>4</v>
      </c>
      <c r="G9" s="116" t="s">
        <v>82</v>
      </c>
    </row>
    <row r="10" spans="1:9">
      <c r="A10" s="107" t="s">
        <v>27</v>
      </c>
      <c r="B10" s="109" t="s">
        <v>60</v>
      </c>
      <c r="C10" s="100" t="s">
        <v>74</v>
      </c>
      <c r="D10" s="100">
        <v>2</v>
      </c>
      <c r="F10" s="115">
        <v>5</v>
      </c>
      <c r="G10" s="116" t="s">
        <v>83</v>
      </c>
    </row>
    <row r="11" spans="1:9">
      <c r="A11" s="110"/>
      <c r="B11" s="110"/>
      <c r="C11" s="101"/>
      <c r="D11" s="101"/>
      <c r="F11" s="115">
        <v>6</v>
      </c>
      <c r="G11" s="116" t="s">
        <v>84</v>
      </c>
    </row>
    <row r="12" spans="1:9">
      <c r="A12" s="107" t="s">
        <v>32</v>
      </c>
      <c r="B12" s="107" t="s">
        <v>36</v>
      </c>
      <c r="C12" s="100" t="s">
        <v>75</v>
      </c>
      <c r="D12" s="100">
        <v>2</v>
      </c>
      <c r="F12" s="115">
        <v>7</v>
      </c>
      <c r="G12" s="116" t="s">
        <v>85</v>
      </c>
    </row>
    <row r="13" spans="1:9">
      <c r="A13" s="107" t="s">
        <v>32</v>
      </c>
      <c r="B13" s="108" t="s">
        <v>78</v>
      </c>
      <c r="C13" s="100" t="s">
        <v>74</v>
      </c>
      <c r="D13" s="100">
        <v>2</v>
      </c>
      <c r="F13" s="115">
        <v>8</v>
      </c>
      <c r="G13" s="116" t="s">
        <v>86</v>
      </c>
    </row>
    <row r="14" spans="1:9">
      <c r="A14" s="107" t="s">
        <v>32</v>
      </c>
      <c r="B14" s="109" t="s">
        <v>44</v>
      </c>
      <c r="C14" s="100" t="s">
        <v>75</v>
      </c>
      <c r="D14" s="100">
        <v>2</v>
      </c>
    </row>
    <row r="15" spans="1:9">
      <c r="A15" s="107" t="s">
        <v>32</v>
      </c>
      <c r="B15" s="109" t="s">
        <v>48</v>
      </c>
      <c r="C15" s="100" t="s">
        <v>75</v>
      </c>
      <c r="D15" s="100">
        <v>2</v>
      </c>
      <c r="I15" s="102"/>
    </row>
    <row r="16" spans="1:9">
      <c r="A16" s="107" t="s">
        <v>32</v>
      </c>
      <c r="B16" s="108" t="s">
        <v>52</v>
      </c>
      <c r="C16" s="100" t="s">
        <v>74</v>
      </c>
      <c r="D16" s="100">
        <v>1</v>
      </c>
      <c r="F16" s="102"/>
      <c r="G16" s="102"/>
      <c r="H16" s="102"/>
    </row>
    <row r="17" spans="1:4">
      <c r="A17" s="107" t="s">
        <v>32</v>
      </c>
      <c r="B17" s="109" t="s">
        <v>56</v>
      </c>
      <c r="C17" s="100" t="s">
        <v>75</v>
      </c>
      <c r="D17" s="100">
        <v>2</v>
      </c>
    </row>
    <row r="18" spans="1:4">
      <c r="A18" s="107" t="s">
        <v>32</v>
      </c>
      <c r="B18" s="109" t="s">
        <v>60</v>
      </c>
      <c r="C18" s="100" t="s">
        <v>75</v>
      </c>
      <c r="D18" s="100">
        <v>2</v>
      </c>
    </row>
    <row r="19" spans="1:4">
      <c r="A19" s="110"/>
      <c r="B19" s="110"/>
      <c r="C19" s="101"/>
      <c r="D19" s="101"/>
    </row>
    <row r="20" spans="1:4">
      <c r="A20" s="107" t="s">
        <v>36</v>
      </c>
      <c r="B20" s="108" t="s">
        <v>78</v>
      </c>
      <c r="C20" s="100" t="s">
        <v>74</v>
      </c>
      <c r="D20" s="100">
        <v>3</v>
      </c>
    </row>
    <row r="21" spans="1:4">
      <c r="A21" s="107" t="s">
        <v>36</v>
      </c>
      <c r="B21" s="109" t="s">
        <v>44</v>
      </c>
      <c r="C21" s="100" t="s">
        <v>74</v>
      </c>
      <c r="D21" s="100">
        <v>1</v>
      </c>
    </row>
    <row r="22" spans="1:4">
      <c r="A22" s="107" t="s">
        <v>36</v>
      </c>
      <c r="B22" s="109" t="s">
        <v>48</v>
      </c>
      <c r="C22" s="100" t="s">
        <v>75</v>
      </c>
      <c r="D22" s="100">
        <v>2</v>
      </c>
    </row>
    <row r="23" spans="1:4">
      <c r="A23" s="107" t="s">
        <v>36</v>
      </c>
      <c r="B23" s="108" t="s">
        <v>52</v>
      </c>
      <c r="C23" s="100" t="s">
        <v>74</v>
      </c>
      <c r="D23" s="100">
        <v>1</v>
      </c>
    </row>
    <row r="24" spans="1:4">
      <c r="A24" s="107" t="s">
        <v>36</v>
      </c>
      <c r="B24" s="109" t="s">
        <v>56</v>
      </c>
      <c r="C24" s="100" t="s">
        <v>74</v>
      </c>
      <c r="D24" s="100">
        <v>2</v>
      </c>
    </row>
    <row r="25" spans="1:4">
      <c r="A25" s="107" t="s">
        <v>36</v>
      </c>
      <c r="B25" s="109" t="s">
        <v>60</v>
      </c>
      <c r="C25" s="100" t="s">
        <v>74</v>
      </c>
      <c r="D25" s="100">
        <v>1</v>
      </c>
    </row>
    <row r="26" spans="1:4">
      <c r="A26" s="110"/>
      <c r="B26" s="110"/>
      <c r="C26" s="101"/>
      <c r="D26" s="101"/>
    </row>
    <row r="27" spans="1:4">
      <c r="A27" s="108" t="s">
        <v>78</v>
      </c>
      <c r="B27" s="109" t="s">
        <v>44</v>
      </c>
      <c r="C27" s="100" t="s">
        <v>75</v>
      </c>
      <c r="D27" s="100">
        <v>2</v>
      </c>
    </row>
    <row r="28" spans="1:4">
      <c r="A28" s="108" t="s">
        <v>78</v>
      </c>
      <c r="B28" s="109" t="s">
        <v>48</v>
      </c>
      <c r="C28" s="100" t="s">
        <v>75</v>
      </c>
      <c r="D28" s="100">
        <v>2</v>
      </c>
    </row>
    <row r="29" spans="1:4">
      <c r="A29" s="108" t="s">
        <v>78</v>
      </c>
      <c r="B29" s="108" t="s">
        <v>52</v>
      </c>
      <c r="C29" s="100" t="s">
        <v>75</v>
      </c>
      <c r="D29" s="100">
        <v>2</v>
      </c>
    </row>
    <row r="30" spans="1:4">
      <c r="A30" s="108" t="s">
        <v>78</v>
      </c>
      <c r="B30" s="109" t="s">
        <v>56</v>
      </c>
      <c r="C30" s="100" t="s">
        <v>74</v>
      </c>
      <c r="D30" s="100">
        <v>2</v>
      </c>
    </row>
    <row r="31" spans="1:4">
      <c r="A31" s="108" t="s">
        <v>78</v>
      </c>
      <c r="B31" s="109" t="s">
        <v>60</v>
      </c>
      <c r="C31" s="100" t="s">
        <v>75</v>
      </c>
      <c r="D31" s="100">
        <v>1</v>
      </c>
    </row>
    <row r="32" spans="1:4">
      <c r="A32" s="110"/>
      <c r="B32" s="110"/>
      <c r="C32" s="101"/>
      <c r="D32" s="101"/>
    </row>
    <row r="33" spans="1:4">
      <c r="A33" s="111" t="s">
        <v>44</v>
      </c>
      <c r="B33" s="109" t="s">
        <v>48</v>
      </c>
      <c r="C33" s="100" t="s">
        <v>75</v>
      </c>
      <c r="D33" s="100">
        <v>2</v>
      </c>
    </row>
    <row r="34" spans="1:4">
      <c r="A34" s="111" t="s">
        <v>44</v>
      </c>
      <c r="B34" s="108" t="s">
        <v>52</v>
      </c>
      <c r="C34" s="100" t="s">
        <v>74</v>
      </c>
      <c r="D34" s="100">
        <v>1</v>
      </c>
    </row>
    <row r="35" spans="1:4">
      <c r="A35" s="111" t="s">
        <v>44</v>
      </c>
      <c r="B35" s="109" t="s">
        <v>56</v>
      </c>
      <c r="C35" s="100" t="s">
        <v>74</v>
      </c>
      <c r="D35" s="100">
        <v>2</v>
      </c>
    </row>
    <row r="36" spans="1:4">
      <c r="A36" s="111" t="s">
        <v>44</v>
      </c>
      <c r="B36" s="109" t="s">
        <v>60</v>
      </c>
      <c r="C36" s="100" t="s">
        <v>75</v>
      </c>
      <c r="D36" s="100">
        <v>1</v>
      </c>
    </row>
    <row r="37" spans="1:4">
      <c r="A37" s="110"/>
      <c r="B37" s="110"/>
      <c r="C37" s="101"/>
      <c r="D37" s="101"/>
    </row>
    <row r="38" spans="1:4">
      <c r="A38" s="111" t="s">
        <v>48</v>
      </c>
      <c r="B38" s="108" t="s">
        <v>52</v>
      </c>
      <c r="C38" s="100" t="s">
        <v>74</v>
      </c>
      <c r="D38" s="100">
        <v>2</v>
      </c>
    </row>
    <row r="39" spans="1:4">
      <c r="A39" s="111" t="s">
        <v>48</v>
      </c>
      <c r="B39" s="109" t="s">
        <v>56</v>
      </c>
      <c r="C39" s="100" t="s">
        <v>74</v>
      </c>
      <c r="D39" s="100">
        <v>2</v>
      </c>
    </row>
    <row r="40" spans="1:4">
      <c r="A40" s="111" t="s">
        <v>48</v>
      </c>
      <c r="B40" s="109" t="s">
        <v>60</v>
      </c>
      <c r="C40" s="100" t="s">
        <v>74</v>
      </c>
      <c r="D40" s="100">
        <v>2</v>
      </c>
    </row>
    <row r="41" spans="1:4">
      <c r="A41" s="110"/>
      <c r="B41" s="110"/>
      <c r="C41" s="101"/>
      <c r="D41" s="101"/>
    </row>
    <row r="42" spans="1:4">
      <c r="A42" s="107" t="s">
        <v>52</v>
      </c>
      <c r="B42" s="109" t="s">
        <v>56</v>
      </c>
      <c r="C42" s="100" t="s">
        <v>74</v>
      </c>
      <c r="D42" s="100">
        <v>2</v>
      </c>
    </row>
    <row r="43" spans="1:4">
      <c r="A43" s="107" t="s">
        <v>52</v>
      </c>
      <c r="B43" s="109" t="s">
        <v>60</v>
      </c>
      <c r="C43" s="100" t="s">
        <v>75</v>
      </c>
      <c r="D43" s="100">
        <v>1</v>
      </c>
    </row>
    <row r="44" spans="1:4">
      <c r="A44" s="110"/>
      <c r="B44" s="110"/>
      <c r="C44" s="101"/>
      <c r="D44" s="101"/>
    </row>
    <row r="45" spans="1:4">
      <c r="A45" s="107" t="s">
        <v>56</v>
      </c>
      <c r="B45" s="109" t="s">
        <v>60</v>
      </c>
      <c r="C45" s="100" t="s">
        <v>75</v>
      </c>
      <c r="D45" s="100">
        <v>2</v>
      </c>
    </row>
    <row r="46" spans="1:4">
      <c r="A46" s="173"/>
      <c r="B46" s="173"/>
      <c r="C46" s="101"/>
      <c r="D46" s="101"/>
    </row>
    <row r="47" spans="1:4">
      <c r="A47" s="112"/>
      <c r="B47" s="112"/>
    </row>
  </sheetData>
  <mergeCells count="1">
    <mergeCell ref="A1:B1"/>
  </mergeCells>
  <conditionalFormatting sqref="G2">
    <cfRule type="cellIs" dxfId="866" priority="1" operator="lessThanOrEqual">
      <formula>0.1</formula>
    </cfRule>
    <cfRule type="cellIs" dxfId="865" priority="2" operator="greaterThan">
      <formula>0.1</formula>
    </cfRule>
  </conditionalFormatting>
  <dataValidations count="2">
    <dataValidation type="list" allowBlank="1" showInputMessage="1" showErrorMessage="1" sqref="C3:C10 C12:C18 C42:C43 C27:C31 C33:C36 C38:C40 C45 C20:C25" xr:uid="{0145DC22-D268-4F0C-B8E3-35D1E75F1424}">
      <formula1>"A,B"</formula1>
    </dataValidation>
    <dataValidation type="list" allowBlank="1" showInputMessage="1" showErrorMessage="1" sqref="D12:D18 D20:D25 D3:D10 D27:D31 D33:D36 D42:D43 D45 D38:D40" xr:uid="{71A10E6E-59C6-4580-802B-6333B2E78A65}">
      <formula1>"1,2,3,4,5,6,7,8,9"</formula1>
    </dataValidation>
  </dataValidations>
  <pageMargins left="0.7" right="0.7" top="0.75" bottom="0.75" header="0.3" footer="0.3"/>
  <pageSetup paperSize="9" orientation="portrait" verticalDpi="0" r:id="rId1"/>
  <headerFooter>
    <oddHeader xml:space="preserve">&amp;C&amp;12Classification: &amp;KFFA500Confidential&amp;8&amp;K000000
</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130ED-E358-425C-ABB6-3B5A995D4233}">
  <sheetPr>
    <tabColor rgb="FF0070C0"/>
  </sheetPr>
  <dimension ref="B1:N28"/>
  <sheetViews>
    <sheetView zoomScale="120" zoomScaleNormal="120" workbookViewId="0">
      <pane xSplit="2" topLeftCell="C1" activePane="topRight" state="frozen"/>
      <selection pane="topRight" activeCell="E21" sqref="E21"/>
      <selection activeCell="A26" sqref="A26"/>
    </sheetView>
  </sheetViews>
  <sheetFormatPr defaultColWidth="6.88671875" defaultRowHeight="14.45"/>
  <cols>
    <col min="1" max="1" width="5.44140625" style="78" customWidth="1"/>
    <col min="2" max="2" width="34.21875" style="78" bestFit="1" customWidth="1"/>
    <col min="3" max="3" width="17.77734375" style="82" bestFit="1" customWidth="1"/>
    <col min="4" max="4" width="28.21875" style="82" bestFit="1" customWidth="1"/>
    <col min="5" max="5" width="11.33203125" style="78" bestFit="1" customWidth="1"/>
    <col min="6" max="7" width="9" style="78" customWidth="1"/>
    <col min="8" max="8" width="17.77734375" style="78" bestFit="1" customWidth="1"/>
    <col min="9" max="9" width="17.77734375" style="78" customWidth="1"/>
    <col min="10" max="10" width="13.33203125" style="78" customWidth="1"/>
    <col min="11" max="11" width="12.44140625" style="78" customWidth="1"/>
    <col min="12" max="12" width="22.77734375" style="78" bestFit="1" customWidth="1"/>
    <col min="13" max="13" width="17.109375" style="82" customWidth="1"/>
    <col min="14" max="14" width="20.44140625" style="78" bestFit="1" customWidth="1"/>
    <col min="15" max="16384" width="6.88671875" style="78"/>
  </cols>
  <sheetData>
    <row r="1" spans="2:14" ht="15.75" customHeight="1">
      <c r="B1" s="80"/>
      <c r="C1" s="79"/>
      <c r="D1" s="79"/>
      <c r="E1" s="203"/>
      <c r="F1" s="203"/>
      <c r="G1" s="203"/>
      <c r="H1" s="83"/>
      <c r="I1" s="203"/>
      <c r="J1" s="203"/>
      <c r="K1" s="203"/>
      <c r="L1" s="77"/>
    </row>
    <row r="2" spans="2:14" s="82" customFormat="1" ht="31.15">
      <c r="B2" s="84" t="s">
        <v>87</v>
      </c>
      <c r="C2" s="84" t="s">
        <v>88</v>
      </c>
      <c r="D2" s="84" t="s">
        <v>89</v>
      </c>
      <c r="E2" s="169" t="s">
        <v>90</v>
      </c>
      <c r="F2" s="84" t="s">
        <v>91</v>
      </c>
      <c r="G2" s="84" t="s">
        <v>92</v>
      </c>
      <c r="H2" s="135" t="s">
        <v>93</v>
      </c>
      <c r="I2" s="136" t="str">
        <f>E2</f>
        <v>Dassault 
Systemes</v>
      </c>
      <c r="J2" s="136" t="str">
        <f>F2</f>
        <v>PTC</v>
      </c>
      <c r="K2" s="136" t="str">
        <f>G2</f>
        <v>Siemens</v>
      </c>
      <c r="L2" s="84" t="s">
        <v>94</v>
      </c>
      <c r="M2" s="84" t="s">
        <v>95</v>
      </c>
      <c r="N2" s="84" t="s">
        <v>96</v>
      </c>
    </row>
    <row r="3" spans="2:14" ht="12.75" customHeight="1">
      <c r="B3" s="171" t="s">
        <v>27</v>
      </c>
      <c r="C3" s="85" t="s">
        <v>97</v>
      </c>
      <c r="D3" s="86" t="s">
        <v>98</v>
      </c>
      <c r="E3" s="81">
        <f>'Requirement Management'!G58</f>
        <v>0</v>
      </c>
      <c r="F3" s="81">
        <f>'Requirement Management'!H58</f>
        <v>0</v>
      </c>
      <c r="G3" s="81">
        <f>'Requirement Management'!I58</f>
        <v>9.745454545454546</v>
      </c>
      <c r="H3" s="95">
        <f>VLOOKUP($B3,'Relative Weighting Comparision'!$B$4:$N$12,12,0)</f>
        <v>0.18254574291764736</v>
      </c>
      <c r="I3" s="96">
        <f t="shared" ref="I3:I11" si="0">$H3*E3</f>
        <v>0</v>
      </c>
      <c r="J3" s="96">
        <f t="shared" ref="J3:J11" si="1">$H3*F3</f>
        <v>0</v>
      </c>
      <c r="K3" s="96">
        <f t="shared" ref="K3:K11" si="2">$H3*G3</f>
        <v>1.7789912400701635</v>
      </c>
      <c r="L3" s="77"/>
      <c r="M3" s="81">
        <v>75</v>
      </c>
      <c r="N3" s="81"/>
    </row>
    <row r="4" spans="2:14">
      <c r="B4" s="171" t="s">
        <v>48</v>
      </c>
      <c r="C4" s="85" t="s">
        <v>97</v>
      </c>
      <c r="D4" s="86" t="s">
        <v>98</v>
      </c>
      <c r="E4" s="81">
        <f>'Verification &amp; Validation'!G58</f>
        <v>0</v>
      </c>
      <c r="F4" s="81">
        <f>'Verification &amp; Validation'!H58</f>
        <v>0</v>
      </c>
      <c r="G4" s="81">
        <f>'Verification &amp; Validation'!I58</f>
        <v>0</v>
      </c>
      <c r="H4" s="95">
        <f>VLOOKUP($B4,'Relative Weighting Comparision'!$B$4:$N$12,12,0)</f>
        <v>0.17581173618364063</v>
      </c>
      <c r="I4" s="96">
        <f t="shared" si="0"/>
        <v>0</v>
      </c>
      <c r="J4" s="96">
        <f t="shared" si="1"/>
        <v>0</v>
      </c>
      <c r="K4" s="96">
        <f t="shared" si="2"/>
        <v>0</v>
      </c>
      <c r="L4" s="77"/>
      <c r="M4" s="81">
        <v>85</v>
      </c>
      <c r="N4" s="81"/>
    </row>
    <row r="5" spans="2:14">
      <c r="B5" s="172" t="s">
        <v>32</v>
      </c>
      <c r="C5" s="85" t="s">
        <v>97</v>
      </c>
      <c r="D5" s="86" t="s">
        <v>98</v>
      </c>
      <c r="E5" s="81">
        <f>'Variant Management'!G58</f>
        <v>0</v>
      </c>
      <c r="F5" s="81">
        <f>'Variant Management'!H58</f>
        <v>0</v>
      </c>
      <c r="G5" s="81">
        <f>'Variant Management'!I58</f>
        <v>0</v>
      </c>
      <c r="H5" s="95">
        <f>VLOOKUP($B5,'Relative Weighting Comparision'!$B$4:$N$12,12,0)</f>
        <v>7.435143378186819E-2</v>
      </c>
      <c r="I5" s="96">
        <f t="shared" si="0"/>
        <v>0</v>
      </c>
      <c r="J5" s="96">
        <f t="shared" si="1"/>
        <v>0</v>
      </c>
      <c r="K5" s="96">
        <f t="shared" si="2"/>
        <v>0</v>
      </c>
      <c r="L5" s="77"/>
      <c r="M5" s="81">
        <v>80</v>
      </c>
      <c r="N5" s="81"/>
    </row>
    <row r="6" spans="2:14">
      <c r="B6" s="172" t="s">
        <v>36</v>
      </c>
      <c r="C6" s="85" t="s">
        <v>97</v>
      </c>
      <c r="D6" s="86" t="s">
        <v>98</v>
      </c>
      <c r="E6" s="81">
        <f>SCM!G58</f>
        <v>0</v>
      </c>
      <c r="F6" s="81">
        <f>SCM!H58</f>
        <v>0</v>
      </c>
      <c r="G6" s="81">
        <f>SCM!I58</f>
        <v>0</v>
      </c>
      <c r="H6" s="95">
        <f>VLOOKUP($B6,'Relative Weighting Comparision'!$B$4:$N$12,12,0)</f>
        <v>0.11663962763759322</v>
      </c>
      <c r="I6" s="96">
        <f t="shared" si="0"/>
        <v>0</v>
      </c>
      <c r="J6" s="96">
        <f t="shared" si="1"/>
        <v>0</v>
      </c>
      <c r="K6" s="96">
        <f t="shared" si="2"/>
        <v>0</v>
      </c>
      <c r="L6" s="77"/>
      <c r="M6" s="81">
        <v>70</v>
      </c>
      <c r="N6" s="81"/>
    </row>
    <row r="7" spans="2:14">
      <c r="B7" s="172" t="s">
        <v>40</v>
      </c>
      <c r="C7" s="85" t="s">
        <v>97</v>
      </c>
      <c r="D7" s="86" t="s">
        <v>98</v>
      </c>
      <c r="E7" s="81">
        <f>'Product Release Management'!G57</f>
        <v>0</v>
      </c>
      <c r="F7" s="81">
        <f>'Product Release Management'!H57</f>
        <v>0</v>
      </c>
      <c r="G7" s="81">
        <f>'Product Release Management'!I57</f>
        <v>0</v>
      </c>
      <c r="H7" s="95">
        <f>VLOOKUP($B7,'Relative Weighting Comparision'!$B$4:$N$12,12,0)</f>
        <v>7.1468440492868213E-2</v>
      </c>
      <c r="I7" s="96">
        <f t="shared" si="0"/>
        <v>0</v>
      </c>
      <c r="J7" s="96">
        <f t="shared" si="1"/>
        <v>0</v>
      </c>
      <c r="K7" s="96">
        <f t="shared" si="2"/>
        <v>0</v>
      </c>
      <c r="L7" s="77"/>
      <c r="M7" s="81">
        <v>70</v>
      </c>
      <c r="N7" s="81"/>
    </row>
    <row r="8" spans="2:14">
      <c r="B8" s="171" t="s">
        <v>44</v>
      </c>
      <c r="C8" s="85" t="s">
        <v>97</v>
      </c>
      <c r="D8" s="86" t="s">
        <v>98</v>
      </c>
      <c r="E8" s="81">
        <f>'Change Management'!G58</f>
        <v>0</v>
      </c>
      <c r="F8" s="81">
        <f>'Change Management'!H58</f>
        <v>0</v>
      </c>
      <c r="G8" s="81">
        <f>'Change Management'!I58</f>
        <v>0</v>
      </c>
      <c r="H8" s="95">
        <f>VLOOKUP($B8,'Relative Weighting Comparision'!$B$4:$N$12,12,0)</f>
        <v>0.1094711688562312</v>
      </c>
      <c r="I8" s="96">
        <f t="shared" si="0"/>
        <v>0</v>
      </c>
      <c r="J8" s="96">
        <f t="shared" si="1"/>
        <v>0</v>
      </c>
      <c r="K8" s="96">
        <f t="shared" si="2"/>
        <v>0</v>
      </c>
      <c r="L8" s="77"/>
      <c r="M8" s="81">
        <v>82</v>
      </c>
      <c r="N8" s="81"/>
    </row>
    <row r="9" spans="2:14">
      <c r="B9" s="171" t="s">
        <v>52</v>
      </c>
      <c r="C9" s="85" t="s">
        <v>97</v>
      </c>
      <c r="D9" s="86" t="s">
        <v>98</v>
      </c>
      <c r="E9" s="81">
        <f>'Problem(Issue-Defect)Management'!G58</f>
        <v>0</v>
      </c>
      <c r="F9" s="81">
        <f>'Problem(Issue-Defect)Management'!H58</f>
        <v>0</v>
      </c>
      <c r="G9" s="81">
        <f>'Problem(Issue-Defect)Management'!I58</f>
        <v>0</v>
      </c>
      <c r="H9" s="95">
        <f>VLOOKUP($B9,'Relative Weighting Comparision'!$B$4:$N$12,12,0)</f>
        <v>0.10180833360718905</v>
      </c>
      <c r="I9" s="96">
        <f t="shared" si="0"/>
        <v>0</v>
      </c>
      <c r="J9" s="96">
        <f t="shared" si="1"/>
        <v>0</v>
      </c>
      <c r="K9" s="96">
        <f t="shared" si="2"/>
        <v>0</v>
      </c>
      <c r="L9" s="77"/>
      <c r="M9" s="81">
        <v>80</v>
      </c>
      <c r="N9" s="81"/>
    </row>
    <row r="10" spans="2:14">
      <c r="B10" s="171" t="s">
        <v>56</v>
      </c>
      <c r="C10" s="85" t="s">
        <v>97</v>
      </c>
      <c r="D10" s="86" t="s">
        <v>98</v>
      </c>
      <c r="E10" s="81">
        <f>'Project Management'!G58</f>
        <v>0</v>
      </c>
      <c r="F10" s="81">
        <f>'Project Management'!H58</f>
        <v>0</v>
      </c>
      <c r="G10" s="81">
        <f>'Project Management'!I58</f>
        <v>0</v>
      </c>
      <c r="H10" s="95">
        <f>VLOOKUP($B10,'Relative Weighting Comparision'!$B$4:$N$12,12,0)</f>
        <v>6.5600806448092908E-2</v>
      </c>
      <c r="I10" s="96">
        <f t="shared" si="0"/>
        <v>0</v>
      </c>
      <c r="J10" s="96">
        <f t="shared" si="1"/>
        <v>0</v>
      </c>
      <c r="K10" s="96">
        <f t="shared" si="2"/>
        <v>0</v>
      </c>
      <c r="L10" s="77"/>
      <c r="M10" s="81">
        <v>75</v>
      </c>
      <c r="N10" s="81"/>
    </row>
    <row r="11" spans="2:14">
      <c r="B11" s="171" t="s">
        <v>60</v>
      </c>
      <c r="C11" s="85" t="s">
        <v>97</v>
      </c>
      <c r="D11" s="86" t="s">
        <v>99</v>
      </c>
      <c r="E11" s="81">
        <f>'Core Technical'!G58</f>
        <v>1.0909090909090908</v>
      </c>
      <c r="F11" s="81">
        <f>'Core Technical'!H58</f>
        <v>0</v>
      </c>
      <c r="G11" s="81">
        <f>'Core Technical'!I58</f>
        <v>0</v>
      </c>
      <c r="H11" s="95">
        <f>VLOOKUP($B11,'Relative Weighting Comparision'!$B$4:$N$12,12,0)</f>
        <v>0.10230271007486919</v>
      </c>
      <c r="I11" s="96">
        <f t="shared" si="0"/>
        <v>0.11160295644531183</v>
      </c>
      <c r="J11" s="96">
        <f t="shared" si="1"/>
        <v>0</v>
      </c>
      <c r="K11" s="96">
        <f t="shared" si="2"/>
        <v>0</v>
      </c>
      <c r="L11" s="77"/>
      <c r="M11" s="81">
        <v>85</v>
      </c>
      <c r="N11" s="81"/>
    </row>
    <row r="12" spans="2:14" ht="18">
      <c r="B12" s="87" t="s">
        <v>100</v>
      </c>
      <c r="C12" s="88"/>
      <c r="D12" s="89"/>
      <c r="E12" s="89"/>
      <c r="F12" s="90"/>
      <c r="G12" s="90"/>
      <c r="H12" s="139">
        <f>SUM(H3:H11)</f>
        <v>1</v>
      </c>
      <c r="I12" s="138">
        <f>SUM(I3:I11)</f>
        <v>0.11160295644531183</v>
      </c>
      <c r="J12" s="138">
        <f>SUM(J3:J11)</f>
        <v>0</v>
      </c>
      <c r="K12" s="138">
        <f>SUM(K3:K11)</f>
        <v>1.7789912400701635</v>
      </c>
      <c r="L12" s="91"/>
      <c r="M12" s="81">
        <f>AVERAGE(M3:M11)</f>
        <v>78</v>
      </c>
      <c r="N12" s="81"/>
    </row>
    <row r="13" spans="2:14" ht="15.6">
      <c r="H13" s="137" t="s">
        <v>101</v>
      </c>
      <c r="I13" s="140">
        <v>100</v>
      </c>
      <c r="J13" s="140">
        <v>100</v>
      </c>
      <c r="K13" s="140">
        <v>100</v>
      </c>
    </row>
    <row r="25" spans="2:4">
      <c r="B25" s="92" t="s">
        <v>102</v>
      </c>
      <c r="C25" s="93" t="s">
        <v>103</v>
      </c>
      <c r="D25" s="94" t="s">
        <v>104</v>
      </c>
    </row>
    <row r="26" spans="2:4">
      <c r="B26" s="97" t="str">
        <f>E2</f>
        <v>Dassault 
Systemes</v>
      </c>
      <c r="C26" s="134">
        <f>I12</f>
        <v>0.11160295644531183</v>
      </c>
      <c r="D26" s="98">
        <f>$M$12</f>
        <v>78</v>
      </c>
    </row>
    <row r="27" spans="2:4">
      <c r="B27" s="97" t="str">
        <f>F2</f>
        <v>PTC</v>
      </c>
      <c r="C27" s="134">
        <f>J12</f>
        <v>0</v>
      </c>
      <c r="D27" s="98">
        <f>$M$12</f>
        <v>78</v>
      </c>
    </row>
    <row r="28" spans="2:4">
      <c r="B28" s="97" t="str">
        <f>G2</f>
        <v>Siemens</v>
      </c>
      <c r="C28" s="134">
        <f>K12</f>
        <v>1.7789912400701635</v>
      </c>
      <c r="D28" s="98">
        <f>$M$12</f>
        <v>78</v>
      </c>
    </row>
  </sheetData>
  <autoFilter ref="B2:I11" xr:uid="{00000000-0009-0000-0000-000002000000}"/>
  <mergeCells count="2">
    <mergeCell ref="I1:K1"/>
    <mergeCell ref="E1:G1"/>
  </mergeCells>
  <phoneticPr fontId="12" type="noConversion"/>
  <dataValidations count="2">
    <dataValidation type="list" allowBlank="1" showInputMessage="1" showErrorMessage="1" sqref="D3:D11" xr:uid="{5BD6765D-0AE9-4BFD-B799-63C3963EB1FC}">
      <formula1>"Functional, Non Functional"</formula1>
    </dataValidation>
    <dataValidation type="list" allowBlank="1" showInputMessage="1" showErrorMessage="1" sqref="C3:C11" xr:uid="{9A847B89-5083-428A-BF60-BFB2E6BA8F62}">
      <formula1>"Yet to Start, In Progress, Completed"</formula1>
    </dataValidation>
  </dataValidations>
  <hyperlinks>
    <hyperlink ref="B3" location="'Requirement Management'!A1" display="Requirement Management" xr:uid="{7983EECD-99AE-42A6-BB56-F87AAAB575FE}"/>
    <hyperlink ref="B4" location="'Verification &amp; Validation'!A1" display="Verification &amp; Validation" xr:uid="{FC9A12A5-B3FF-457A-A9C8-880328061A6B}"/>
    <hyperlink ref="B8" location="'Change Management'!A1" display="Change Management" xr:uid="{C0CC4B35-A14B-4F67-B037-ED964DE8A39A}"/>
    <hyperlink ref="B9" location="'Problem(Issue-Defect)Management'!A1" display="Problem (Issue/Defect) Management" xr:uid="{623B265B-69B5-47B5-B828-4A884D36320F}"/>
    <hyperlink ref="B10" location="'Project Management'!A1" display="Project Management" xr:uid="{CCCC82B6-EB0F-46C5-BB2E-189371BF2EA3}"/>
    <hyperlink ref="B11" location="'Core Technical'!A1" display="Core Technical" xr:uid="{8C1FF5D7-87D9-46F8-839C-AFED3FE31CD6}"/>
    <hyperlink ref="B5" location="'Variant Management'!A1" display="Variant Management" xr:uid="{1D1A8F7D-D22B-4686-95F3-89DC169796EF}"/>
    <hyperlink ref="B6" location="SCM!A1" display="Source Code Management" xr:uid="{1B978C6B-3A75-41FB-81CA-E4B987E66ECC}"/>
    <hyperlink ref="B7" location="'Product Release Management'!A1" display="Product Release Management" xr:uid="{38FC5563-0967-4C3E-85A2-B4EC2316899A}"/>
  </hyperlinks>
  <pageMargins left="0.7" right="0.7" top="0.75" bottom="0.75" header="0.3" footer="0.3"/>
  <pageSetup orientation="portrait" horizontalDpi="4294967295" verticalDpi="4294967295" r:id="rId1"/>
  <headerFooter>
    <oddHeader xml:space="preserve">&amp;C&amp;12Classification: &amp;KFFA500Confidential&amp;8&amp;K000000
</oddHead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54598-D57E-4B04-B868-81F188B47B14}">
  <dimension ref="A1:B8"/>
  <sheetViews>
    <sheetView workbookViewId="0">
      <selection activeCell="C13" sqref="C13"/>
    </sheetView>
  </sheetViews>
  <sheetFormatPr defaultRowHeight="13.9"/>
  <cols>
    <col min="1" max="1" width="6.77734375" style="178" bestFit="1" customWidth="1"/>
    <col min="2" max="2" width="57" bestFit="1" customWidth="1"/>
    <col min="3" max="3" width="26.109375" bestFit="1" customWidth="1"/>
  </cols>
  <sheetData>
    <row r="1" spans="1:2" ht="18.600000000000001">
      <c r="A1" s="179" t="s">
        <v>22</v>
      </c>
      <c r="B1" s="180" t="s">
        <v>105</v>
      </c>
    </row>
    <row r="2" spans="1:2" ht="18.600000000000001">
      <c r="A2" s="181">
        <v>1</v>
      </c>
      <c r="B2" s="182" t="s">
        <v>106</v>
      </c>
    </row>
    <row r="3" spans="1:2" ht="18.600000000000001">
      <c r="A3" s="181">
        <v>2</v>
      </c>
      <c r="B3" s="182" t="s">
        <v>107</v>
      </c>
    </row>
    <row r="4" spans="1:2" ht="18.600000000000001">
      <c r="A4" s="181">
        <v>3</v>
      </c>
      <c r="B4" s="182" t="s">
        <v>108</v>
      </c>
    </row>
    <row r="5" spans="1:2" ht="18.600000000000001">
      <c r="A5" s="181">
        <v>4</v>
      </c>
      <c r="B5" s="182" t="s">
        <v>109</v>
      </c>
    </row>
    <row r="6" spans="1:2" ht="18.600000000000001">
      <c r="A6" s="181">
        <v>5</v>
      </c>
      <c r="B6" s="182" t="s">
        <v>110</v>
      </c>
    </row>
    <row r="7" spans="1:2" ht="18.600000000000001">
      <c r="A7" s="181">
        <v>6</v>
      </c>
      <c r="B7" s="182" t="s">
        <v>111</v>
      </c>
    </row>
    <row r="8" spans="1:2" ht="18.600000000000001">
      <c r="A8" s="181">
        <v>7</v>
      </c>
      <c r="B8" s="182" t="s">
        <v>112</v>
      </c>
    </row>
  </sheetData>
  <pageMargins left="0.7" right="0.7" top="0.75" bottom="0.75" header="0.3" footer="0.3"/>
  <pageSetup orientation="portrait" r:id="rId1"/>
  <headerFooter>
    <oddHeader xml:space="preserve">&amp;C&amp;12Classification: &amp;KFFA500Confidential&amp;8&amp;K000000
</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30D1A-E864-491C-A48C-A98CCA75AFA5}">
  <dimension ref="A1:R63"/>
  <sheetViews>
    <sheetView topLeftCell="I1" zoomScaleNormal="100" workbookViewId="0">
      <selection activeCell="D63" sqref="D63"/>
    </sheetView>
  </sheetViews>
  <sheetFormatPr defaultColWidth="7.109375" defaultRowHeight="14.45"/>
  <cols>
    <col min="1" max="1" width="12.109375" style="19" customWidth="1"/>
    <col min="2" max="2" width="22.33203125" style="30" bestFit="1" customWidth="1"/>
    <col min="3" max="3" width="12.6640625" style="19" bestFit="1" customWidth="1"/>
    <col min="4" max="4" width="45.109375" style="19" customWidth="1"/>
    <col min="5" max="5" width="15.6640625" style="20" bestFit="1" customWidth="1"/>
    <col min="6" max="6" width="32.109375" style="21" customWidth="1"/>
    <col min="7" max="7" width="10.6640625" style="21" customWidth="1"/>
    <col min="8" max="8" width="10.109375" style="21" customWidth="1"/>
    <col min="9" max="9" width="10.33203125" style="21" customWidth="1"/>
    <col min="10" max="10" width="9.6640625" style="20" bestFit="1" customWidth="1"/>
    <col min="11" max="11" width="14.6640625" style="20" customWidth="1"/>
    <col min="12" max="12" width="20.6640625" style="19" customWidth="1"/>
    <col min="13" max="13" width="9.6640625" style="20" bestFit="1" customWidth="1"/>
    <col min="14" max="14" width="13.88671875" style="20" customWidth="1"/>
    <col min="15" max="15" width="18.5546875" style="4" customWidth="1"/>
    <col min="16" max="16" width="9.6640625" style="20" bestFit="1" customWidth="1"/>
    <col min="17" max="17" width="13.88671875" style="20" customWidth="1"/>
    <col min="18" max="18" width="17.109375" style="4" customWidth="1"/>
    <col min="19" max="16384" width="7.109375" style="4"/>
  </cols>
  <sheetData>
    <row r="1" spans="1:18" s="37" customFormat="1" ht="36">
      <c r="A1" s="33"/>
      <c r="B1" s="34"/>
      <c r="C1" s="33"/>
      <c r="D1" s="33"/>
      <c r="E1" s="141" t="s">
        <v>113</v>
      </c>
      <c r="F1" s="170" t="s">
        <v>104</v>
      </c>
      <c r="G1" s="141" t="str">
        <f>'Consolidated Rating'!E2</f>
        <v>Dassault 
Systemes</v>
      </c>
      <c r="H1" s="141" t="str">
        <f>'Consolidated Rating'!F2</f>
        <v>PTC</v>
      </c>
      <c r="I1" s="141" t="str">
        <f>'Consolidated Rating'!G2</f>
        <v>Siemens</v>
      </c>
      <c r="J1" s="148" t="str">
        <f>('Consolidated Rating'!E2)</f>
        <v>Dassault 
Systemes</v>
      </c>
      <c r="K1" s="35" t="str">
        <f>('Consolidated Rating'!E2)</f>
        <v>Dassault 
Systemes</v>
      </c>
      <c r="L1" s="36" t="str">
        <f>('Consolidated Rating'!E2)</f>
        <v>Dassault 
Systemes</v>
      </c>
      <c r="M1" s="35" t="str">
        <f>('Consolidated Rating'!F2)</f>
        <v>PTC</v>
      </c>
      <c r="N1" s="35" t="str">
        <f>('Consolidated Rating'!F2)</f>
        <v>PTC</v>
      </c>
      <c r="O1" s="36" t="str">
        <f>('Consolidated Rating'!F2)</f>
        <v>PTC</v>
      </c>
      <c r="P1" s="35" t="str">
        <f>('Consolidated Rating'!G2)</f>
        <v>Siemens</v>
      </c>
      <c r="Q1" s="35" t="str">
        <f>('Consolidated Rating'!G2)</f>
        <v>Siemens</v>
      </c>
      <c r="R1" s="36" t="str">
        <f>('Consolidated Rating'!G2)</f>
        <v>Siemens</v>
      </c>
    </row>
    <row r="2" spans="1:18" s="42" customFormat="1" ht="36">
      <c r="A2" s="38" t="s">
        <v>114</v>
      </c>
      <c r="B2" s="38" t="s">
        <v>115</v>
      </c>
      <c r="C2" s="38" t="s">
        <v>116</v>
      </c>
      <c r="D2" s="38" t="s">
        <v>117</v>
      </c>
      <c r="E2" s="39" t="s">
        <v>118</v>
      </c>
      <c r="F2" s="142" t="s">
        <v>23</v>
      </c>
      <c r="G2" s="144" t="s">
        <v>119</v>
      </c>
      <c r="H2" s="144" t="s">
        <v>119</v>
      </c>
      <c r="I2" s="144" t="s">
        <v>119</v>
      </c>
      <c r="J2" s="41" t="s">
        <v>120</v>
      </c>
      <c r="K2" s="143" t="s">
        <v>121</v>
      </c>
      <c r="L2" s="40" t="s">
        <v>122</v>
      </c>
      <c r="M2" s="41" t="s">
        <v>120</v>
      </c>
      <c r="N2" s="143" t="s">
        <v>121</v>
      </c>
      <c r="O2" s="40" t="s">
        <v>122</v>
      </c>
      <c r="P2" s="41" t="s">
        <v>120</v>
      </c>
      <c r="Q2" s="143" t="s">
        <v>121</v>
      </c>
      <c r="R2" s="40" t="s">
        <v>122</v>
      </c>
    </row>
    <row r="3" spans="1:18" ht="28.9">
      <c r="A3" s="31" t="s">
        <v>60</v>
      </c>
      <c r="B3" s="204" t="s">
        <v>123</v>
      </c>
      <c r="C3" s="31" t="s">
        <v>124</v>
      </c>
      <c r="D3" s="32" t="s">
        <v>125</v>
      </c>
      <c r="E3" s="22">
        <v>4</v>
      </c>
      <c r="F3" s="23" t="str">
        <f>VLOOKUP(E3,Guidelines!$A$2:$B$6,2)</f>
        <v>Should Have. Functions/Features you consider as Very Important, but not Critical.</v>
      </c>
      <c r="G3" s="145">
        <f t="shared" ref="G3:G34" si="0">E3*J3</f>
        <v>0</v>
      </c>
      <c r="H3" s="145">
        <f t="shared" ref="H3:H34" si="1">E3*M3</f>
        <v>0</v>
      </c>
      <c r="I3" s="145">
        <f t="shared" ref="I3:I34" si="2">E3*P3</f>
        <v>0</v>
      </c>
      <c r="J3" s="5"/>
      <c r="K3" s="6"/>
      <c r="L3" s="7"/>
      <c r="M3" s="5"/>
      <c r="N3" s="6"/>
      <c r="O3" s="8"/>
      <c r="P3" s="5"/>
      <c r="Q3" s="6"/>
      <c r="R3" s="8"/>
    </row>
    <row r="4" spans="1:18" ht="28.9">
      <c r="A4" s="31" t="s">
        <v>60</v>
      </c>
      <c r="B4" s="204" t="s">
        <v>123</v>
      </c>
      <c r="C4" s="31" t="s">
        <v>126</v>
      </c>
      <c r="D4" s="32" t="s">
        <v>127</v>
      </c>
      <c r="E4" s="22">
        <v>5</v>
      </c>
      <c r="F4" s="23" t="str">
        <f>VLOOKUP(E4,Guidelines!$A$2:$B$6,2)</f>
        <v>Must Have. The most critical Functions/Features you cant live without</v>
      </c>
      <c r="G4" s="145">
        <f t="shared" si="0"/>
        <v>0</v>
      </c>
      <c r="H4" s="145">
        <f t="shared" si="1"/>
        <v>0</v>
      </c>
      <c r="I4" s="145">
        <f t="shared" si="2"/>
        <v>0</v>
      </c>
      <c r="J4" s="5"/>
      <c r="K4" s="6"/>
      <c r="L4" s="7"/>
      <c r="M4" s="5"/>
      <c r="N4" s="6"/>
      <c r="O4" s="8"/>
      <c r="P4" s="5"/>
      <c r="Q4" s="6"/>
      <c r="R4" s="8"/>
    </row>
    <row r="5" spans="1:18" ht="28.9">
      <c r="A5" s="150" t="s">
        <v>60</v>
      </c>
      <c r="B5" s="204" t="s">
        <v>123</v>
      </c>
      <c r="C5" s="31" t="s">
        <v>128</v>
      </c>
      <c r="D5" s="32" t="s">
        <v>129</v>
      </c>
      <c r="E5" s="22">
        <v>5</v>
      </c>
      <c r="F5" s="23" t="str">
        <f>VLOOKUP(E5,Guidelines!$A$2:$B$6,2)</f>
        <v>Must Have. The most critical Functions/Features you cant live without</v>
      </c>
      <c r="G5" s="145">
        <f t="shared" si="0"/>
        <v>0</v>
      </c>
      <c r="H5" s="145">
        <f t="shared" si="1"/>
        <v>0</v>
      </c>
      <c r="I5" s="145">
        <f t="shared" si="2"/>
        <v>0</v>
      </c>
      <c r="J5" s="5"/>
      <c r="K5" s="6"/>
      <c r="L5" s="7"/>
      <c r="M5" s="5"/>
      <c r="N5" s="6"/>
      <c r="O5" s="8"/>
      <c r="P5" s="5"/>
      <c r="Q5" s="6"/>
      <c r="R5" s="8"/>
    </row>
    <row r="6" spans="1:18" ht="28.9">
      <c r="A6" s="150" t="s">
        <v>60</v>
      </c>
      <c r="B6" s="204" t="s">
        <v>123</v>
      </c>
      <c r="C6" s="31" t="s">
        <v>130</v>
      </c>
      <c r="D6" s="32" t="s">
        <v>131</v>
      </c>
      <c r="E6" s="22">
        <v>3</v>
      </c>
      <c r="F6" s="23" t="str">
        <f>VLOOKUP(E6,Guidelines!$A$2:$B$6,2)</f>
        <v>Should Have. Functions/Features you consider as Important, but not Very Important</v>
      </c>
      <c r="G6" s="145">
        <f t="shared" si="0"/>
        <v>15</v>
      </c>
      <c r="H6" s="145">
        <f t="shared" si="1"/>
        <v>0</v>
      </c>
      <c r="I6" s="145">
        <f t="shared" si="2"/>
        <v>0</v>
      </c>
      <c r="J6" s="5">
        <v>5</v>
      </c>
      <c r="K6" s="6"/>
      <c r="L6" s="7"/>
      <c r="M6" s="5"/>
      <c r="N6" s="6"/>
      <c r="O6" s="10"/>
      <c r="P6" s="5"/>
      <c r="Q6" s="6"/>
      <c r="R6" s="10"/>
    </row>
    <row r="7" spans="1:18" ht="86.45">
      <c r="A7" s="150" t="s">
        <v>60</v>
      </c>
      <c r="B7" s="204" t="s">
        <v>123</v>
      </c>
      <c r="C7" s="31" t="s">
        <v>132</v>
      </c>
      <c r="D7" s="32" t="s">
        <v>133</v>
      </c>
      <c r="E7" s="22">
        <v>5</v>
      </c>
      <c r="F7" s="23" t="str">
        <f>VLOOKUP(E7,Guidelines!$A$2:$B$6,2)</f>
        <v>Must Have. The most critical Functions/Features you cant live without</v>
      </c>
      <c r="G7" s="145">
        <f t="shared" si="0"/>
        <v>0</v>
      </c>
      <c r="H7" s="145">
        <f t="shared" si="1"/>
        <v>0</v>
      </c>
      <c r="I7" s="145">
        <f t="shared" si="2"/>
        <v>0</v>
      </c>
      <c r="J7" s="5"/>
      <c r="K7" s="6"/>
      <c r="L7" s="7"/>
      <c r="M7" s="5"/>
      <c r="N7" s="6"/>
      <c r="O7" s="8"/>
      <c r="P7" s="5"/>
      <c r="Q7" s="6"/>
      <c r="R7" s="8"/>
    </row>
    <row r="8" spans="1:18" ht="28.9">
      <c r="A8" s="31" t="s">
        <v>60</v>
      </c>
      <c r="B8" s="204" t="s">
        <v>123</v>
      </c>
      <c r="C8" s="31" t="s">
        <v>134</v>
      </c>
      <c r="D8" s="32" t="s">
        <v>135</v>
      </c>
      <c r="E8" s="22">
        <v>5</v>
      </c>
      <c r="F8" s="23" t="str">
        <f>VLOOKUP(E8,Guidelines!$A$2:$B$6,2)</f>
        <v>Must Have. The most critical Functions/Features you cant live without</v>
      </c>
      <c r="G8" s="145">
        <f t="shared" si="0"/>
        <v>0</v>
      </c>
      <c r="H8" s="145">
        <f t="shared" si="1"/>
        <v>0</v>
      </c>
      <c r="I8" s="145">
        <f t="shared" si="2"/>
        <v>0</v>
      </c>
      <c r="J8" s="5"/>
      <c r="K8" s="6"/>
      <c r="L8" s="7"/>
      <c r="M8" s="5"/>
      <c r="N8" s="6"/>
      <c r="O8" s="8"/>
      <c r="P8" s="5"/>
      <c r="Q8" s="6"/>
      <c r="R8" s="8"/>
    </row>
    <row r="9" spans="1:18" ht="86.45">
      <c r="A9" s="31" t="s">
        <v>60</v>
      </c>
      <c r="B9" s="204" t="s">
        <v>123</v>
      </c>
      <c r="C9" s="31" t="s">
        <v>136</v>
      </c>
      <c r="D9" s="158" t="s">
        <v>137</v>
      </c>
      <c r="E9" s="22">
        <v>5</v>
      </c>
      <c r="F9" s="23" t="str">
        <f>VLOOKUP(E9,Guidelines!$A$2:$B$6,2)</f>
        <v>Must Have. The most critical Functions/Features you cant live without</v>
      </c>
      <c r="G9" s="145">
        <f t="shared" si="0"/>
        <v>0</v>
      </c>
      <c r="H9" s="145">
        <f t="shared" si="1"/>
        <v>0</v>
      </c>
      <c r="I9" s="145">
        <f t="shared" si="2"/>
        <v>0</v>
      </c>
      <c r="J9" s="5"/>
      <c r="K9" s="6"/>
      <c r="L9" s="7"/>
      <c r="M9" s="5"/>
      <c r="N9" s="6"/>
      <c r="O9" s="8"/>
      <c r="P9" s="5"/>
      <c r="Q9" s="6"/>
      <c r="R9" s="8"/>
    </row>
    <row r="10" spans="1:18" ht="28.9">
      <c r="A10" s="31" t="s">
        <v>60</v>
      </c>
      <c r="B10" s="204" t="s">
        <v>138</v>
      </c>
      <c r="C10" s="31" t="s">
        <v>139</v>
      </c>
      <c r="D10" s="159" t="s">
        <v>140</v>
      </c>
      <c r="E10" s="22">
        <v>5</v>
      </c>
      <c r="F10" s="23" t="str">
        <f>VLOOKUP(E10,Guidelines!$A$2:$B$6,2)</f>
        <v>Must Have. The most critical Functions/Features you cant live without</v>
      </c>
      <c r="G10" s="145">
        <f t="shared" si="0"/>
        <v>0</v>
      </c>
      <c r="H10" s="145">
        <f t="shared" si="1"/>
        <v>0</v>
      </c>
      <c r="I10" s="145">
        <f t="shared" si="2"/>
        <v>0</v>
      </c>
      <c r="J10" s="5"/>
      <c r="K10" s="6"/>
      <c r="L10" s="11"/>
      <c r="M10" s="5"/>
      <c r="N10" s="6"/>
      <c r="O10" s="12"/>
      <c r="P10" s="5"/>
      <c r="Q10" s="6"/>
      <c r="R10" s="12"/>
    </row>
    <row r="11" spans="1:18" ht="28.9">
      <c r="A11" s="31" t="s">
        <v>60</v>
      </c>
      <c r="B11" s="204" t="s">
        <v>138</v>
      </c>
      <c r="C11" s="31" t="s">
        <v>141</v>
      </c>
      <c r="D11" s="32" t="s">
        <v>142</v>
      </c>
      <c r="E11" s="22">
        <v>5</v>
      </c>
      <c r="F11" s="23" t="str">
        <f>VLOOKUP(E11,Guidelines!$A$2:$B$6,2)</f>
        <v>Must Have. The most critical Functions/Features you cant live without</v>
      </c>
      <c r="G11" s="145">
        <f t="shared" si="0"/>
        <v>0</v>
      </c>
      <c r="H11" s="145">
        <f t="shared" si="1"/>
        <v>0</v>
      </c>
      <c r="I11" s="145">
        <f t="shared" si="2"/>
        <v>0</v>
      </c>
      <c r="J11" s="5"/>
      <c r="K11" s="6"/>
      <c r="L11" s="7"/>
      <c r="M11" s="5"/>
      <c r="N11" s="6"/>
      <c r="O11" s="8"/>
      <c r="P11" s="5"/>
      <c r="Q11" s="6"/>
      <c r="R11" s="8"/>
    </row>
    <row r="12" spans="1:18" s="3" customFormat="1" ht="28.9">
      <c r="A12" s="31" t="s">
        <v>60</v>
      </c>
      <c r="B12" s="204" t="s">
        <v>138</v>
      </c>
      <c r="C12" s="31" t="s">
        <v>143</v>
      </c>
      <c r="D12" s="32" t="s">
        <v>144</v>
      </c>
      <c r="E12" s="22">
        <v>5</v>
      </c>
      <c r="F12" s="23" t="str">
        <f>VLOOKUP(E12,Guidelines!$A$2:$B$6,2)</f>
        <v>Must Have. The most critical Functions/Features you cant live without</v>
      </c>
      <c r="G12" s="145">
        <f t="shared" si="0"/>
        <v>0</v>
      </c>
      <c r="H12" s="145">
        <f t="shared" si="1"/>
        <v>0</v>
      </c>
      <c r="I12" s="145">
        <f t="shared" si="2"/>
        <v>0</v>
      </c>
      <c r="J12" s="5"/>
      <c r="K12" s="6"/>
      <c r="L12" s="14"/>
      <c r="M12" s="5"/>
      <c r="N12" s="6"/>
      <c r="O12" s="13"/>
      <c r="P12" s="5"/>
      <c r="Q12" s="6"/>
      <c r="R12" s="13"/>
    </row>
    <row r="13" spans="1:18" ht="28.9">
      <c r="A13" s="31" t="s">
        <v>60</v>
      </c>
      <c r="B13" s="204" t="s">
        <v>138</v>
      </c>
      <c r="C13" s="31" t="s">
        <v>145</v>
      </c>
      <c r="D13" s="29" t="s">
        <v>146</v>
      </c>
      <c r="E13" s="22">
        <v>4</v>
      </c>
      <c r="F13" s="23" t="str">
        <f>VLOOKUP(E13,Guidelines!$A$2:$B$6,2)</f>
        <v>Should Have. Functions/Features you consider as Very Important, but not Critical.</v>
      </c>
      <c r="G13" s="145">
        <f t="shared" si="0"/>
        <v>0</v>
      </c>
      <c r="H13" s="145">
        <f t="shared" si="1"/>
        <v>0</v>
      </c>
      <c r="I13" s="145">
        <f t="shared" si="2"/>
        <v>0</v>
      </c>
      <c r="J13" s="5"/>
      <c r="K13" s="6"/>
      <c r="L13" s="8"/>
      <c r="M13" s="5"/>
      <c r="N13" s="6"/>
      <c r="O13" s="8"/>
      <c r="P13" s="5"/>
      <c r="Q13" s="6"/>
      <c r="R13" s="8"/>
    </row>
    <row r="14" spans="1:18" ht="28.9">
      <c r="A14" s="31" t="s">
        <v>60</v>
      </c>
      <c r="B14" s="204" t="s">
        <v>138</v>
      </c>
      <c r="C14" s="31" t="s">
        <v>147</v>
      </c>
      <c r="D14" s="159" t="s">
        <v>148</v>
      </c>
      <c r="E14" s="22">
        <v>5</v>
      </c>
      <c r="F14" s="23" t="str">
        <f>VLOOKUP(E14,Guidelines!$A$2:$B$6,2)</f>
        <v>Must Have. The most critical Functions/Features you cant live without</v>
      </c>
      <c r="G14" s="145">
        <f t="shared" si="0"/>
        <v>0</v>
      </c>
      <c r="H14" s="145">
        <f t="shared" si="1"/>
        <v>0</v>
      </c>
      <c r="I14" s="145">
        <f t="shared" si="2"/>
        <v>0</v>
      </c>
      <c r="J14" s="5"/>
      <c r="K14" s="6"/>
      <c r="L14" s="7"/>
      <c r="M14" s="5"/>
      <c r="N14" s="6"/>
      <c r="O14" s="8"/>
      <c r="P14" s="5"/>
      <c r="Q14" s="6"/>
      <c r="R14" s="8"/>
    </row>
    <row r="15" spans="1:18" ht="28.9">
      <c r="A15" s="31" t="s">
        <v>60</v>
      </c>
      <c r="B15" s="204" t="s">
        <v>138</v>
      </c>
      <c r="C15" s="31" t="s">
        <v>149</v>
      </c>
      <c r="D15" s="159" t="s">
        <v>150</v>
      </c>
      <c r="E15" s="22">
        <v>5</v>
      </c>
      <c r="F15" s="23" t="str">
        <f>VLOOKUP(E15,Guidelines!$A$2:$B$6,2)</f>
        <v>Must Have. The most critical Functions/Features you cant live without</v>
      </c>
      <c r="G15" s="145">
        <f t="shared" si="0"/>
        <v>0</v>
      </c>
      <c r="H15" s="145">
        <f t="shared" si="1"/>
        <v>0</v>
      </c>
      <c r="I15" s="145">
        <f t="shared" si="2"/>
        <v>0</v>
      </c>
      <c r="J15" s="5"/>
      <c r="K15" s="6"/>
      <c r="L15" s="7"/>
      <c r="M15" s="5"/>
      <c r="N15" s="6"/>
      <c r="O15" s="8"/>
      <c r="P15" s="5"/>
      <c r="Q15" s="6"/>
      <c r="R15" s="8"/>
    </row>
    <row r="16" spans="1:18" ht="28.9">
      <c r="A16" s="31" t="s">
        <v>60</v>
      </c>
      <c r="B16" s="204" t="s">
        <v>138</v>
      </c>
      <c r="C16" s="31" t="s">
        <v>151</v>
      </c>
      <c r="D16" s="160" t="s">
        <v>152</v>
      </c>
      <c r="E16" s="22">
        <v>4</v>
      </c>
      <c r="F16" s="23" t="str">
        <f>VLOOKUP(E16,Guidelines!$A$2:$B$6,2)</f>
        <v>Should Have. Functions/Features you consider as Very Important, but not Critical.</v>
      </c>
      <c r="G16" s="145">
        <f t="shared" si="0"/>
        <v>0</v>
      </c>
      <c r="H16" s="145">
        <f t="shared" si="1"/>
        <v>0</v>
      </c>
      <c r="I16" s="145">
        <f t="shared" si="2"/>
        <v>0</v>
      </c>
      <c r="J16" s="5"/>
      <c r="K16" s="6"/>
      <c r="L16" s="7"/>
      <c r="M16" s="5"/>
      <c r="N16" s="6"/>
      <c r="O16" s="8"/>
      <c r="P16" s="5"/>
      <c r="Q16" s="6"/>
      <c r="R16" s="8"/>
    </row>
    <row r="17" spans="1:18" ht="28.9">
      <c r="A17" s="31" t="s">
        <v>60</v>
      </c>
      <c r="B17" s="204" t="s">
        <v>138</v>
      </c>
      <c r="C17" s="31" t="s">
        <v>153</v>
      </c>
      <c r="D17" s="159" t="s">
        <v>154</v>
      </c>
      <c r="E17" s="22">
        <v>5</v>
      </c>
      <c r="F17" s="23" t="str">
        <f>VLOOKUP(E17,Guidelines!$A$2:$B$6,2)</f>
        <v>Must Have. The most critical Functions/Features you cant live without</v>
      </c>
      <c r="G17" s="145">
        <f t="shared" si="0"/>
        <v>0</v>
      </c>
      <c r="H17" s="145">
        <f t="shared" si="1"/>
        <v>0</v>
      </c>
      <c r="I17" s="145">
        <f t="shared" si="2"/>
        <v>0</v>
      </c>
      <c r="J17" s="5"/>
      <c r="K17" s="6"/>
      <c r="L17" s="7"/>
      <c r="M17" s="5"/>
      <c r="N17" s="6"/>
      <c r="O17" s="8"/>
      <c r="P17" s="5"/>
      <c r="Q17" s="6"/>
      <c r="R17" s="8"/>
    </row>
    <row r="18" spans="1:18" ht="43.15">
      <c r="A18" s="31" t="s">
        <v>60</v>
      </c>
      <c r="B18" s="204" t="s">
        <v>138</v>
      </c>
      <c r="C18" s="31" t="s">
        <v>155</v>
      </c>
      <c r="D18" s="159" t="s">
        <v>156</v>
      </c>
      <c r="E18" s="22">
        <v>5</v>
      </c>
      <c r="F18" s="23" t="str">
        <f>VLOOKUP(E18,Guidelines!$A$2:$B$6,2)</f>
        <v>Must Have. The most critical Functions/Features you cant live without</v>
      </c>
      <c r="G18" s="145">
        <f t="shared" si="0"/>
        <v>0</v>
      </c>
      <c r="H18" s="145">
        <f t="shared" si="1"/>
        <v>0</v>
      </c>
      <c r="I18" s="145">
        <f t="shared" si="2"/>
        <v>0</v>
      </c>
      <c r="J18" s="5"/>
      <c r="K18" s="6"/>
      <c r="L18" s="7"/>
      <c r="M18" s="5"/>
      <c r="N18" s="6"/>
      <c r="O18" s="8"/>
      <c r="P18" s="5"/>
      <c r="Q18" s="6"/>
      <c r="R18" s="8"/>
    </row>
    <row r="19" spans="1:18" s="3" customFormat="1" ht="43.15">
      <c r="A19" s="31" t="s">
        <v>60</v>
      </c>
      <c r="B19" s="32" t="s">
        <v>157</v>
      </c>
      <c r="C19" s="31" t="s">
        <v>158</v>
      </c>
      <c r="D19" s="160" t="s">
        <v>159</v>
      </c>
      <c r="E19" s="22">
        <v>5</v>
      </c>
      <c r="F19" s="23" t="str">
        <f>VLOOKUP(E19,Guidelines!$A$2:$B$6,2)</f>
        <v>Must Have. The most critical Functions/Features you cant live without</v>
      </c>
      <c r="G19" s="145">
        <f t="shared" si="0"/>
        <v>0</v>
      </c>
      <c r="H19" s="145">
        <f t="shared" si="1"/>
        <v>0</v>
      </c>
      <c r="I19" s="145">
        <f t="shared" si="2"/>
        <v>0</v>
      </c>
      <c r="J19" s="5"/>
      <c r="K19" s="6"/>
      <c r="L19" s="14"/>
      <c r="M19" s="5"/>
      <c r="N19" s="6"/>
      <c r="O19" s="13"/>
      <c r="P19" s="5"/>
      <c r="Q19" s="6"/>
      <c r="R19" s="13"/>
    </row>
    <row r="20" spans="1:18" ht="28.9">
      <c r="A20" s="31" t="s">
        <v>60</v>
      </c>
      <c r="B20" s="32" t="s">
        <v>157</v>
      </c>
      <c r="C20" s="31" t="s">
        <v>160</v>
      </c>
      <c r="D20" s="159" t="s">
        <v>161</v>
      </c>
      <c r="E20" s="22">
        <v>5</v>
      </c>
      <c r="F20" s="23" t="str">
        <f>VLOOKUP(E20,Guidelines!$A$2:$B$6,2)</f>
        <v>Must Have. The most critical Functions/Features you cant live without</v>
      </c>
      <c r="G20" s="145">
        <f t="shared" si="0"/>
        <v>0</v>
      </c>
      <c r="H20" s="145">
        <f t="shared" si="1"/>
        <v>0</v>
      </c>
      <c r="I20" s="145">
        <f t="shared" si="2"/>
        <v>0</v>
      </c>
      <c r="J20" s="5"/>
      <c r="K20" s="6"/>
      <c r="L20" s="8"/>
      <c r="M20" s="5"/>
      <c r="N20" s="6"/>
      <c r="O20" s="8"/>
      <c r="P20" s="5"/>
      <c r="Q20" s="6"/>
      <c r="R20" s="8"/>
    </row>
    <row r="21" spans="1:18" s="3" customFormat="1" ht="43.15">
      <c r="A21" s="31" t="s">
        <v>60</v>
      </c>
      <c r="B21" s="32" t="s">
        <v>162</v>
      </c>
      <c r="C21" s="31" t="s">
        <v>163</v>
      </c>
      <c r="D21" s="159" t="s">
        <v>164</v>
      </c>
      <c r="E21" s="22">
        <v>5</v>
      </c>
      <c r="F21" s="23" t="str">
        <f>VLOOKUP(E21,Guidelines!$A$2:$B$6,2)</f>
        <v>Must Have. The most critical Functions/Features you cant live without</v>
      </c>
      <c r="G21" s="145">
        <f t="shared" si="0"/>
        <v>0</v>
      </c>
      <c r="H21" s="145">
        <f t="shared" si="1"/>
        <v>0</v>
      </c>
      <c r="I21" s="145">
        <f t="shared" si="2"/>
        <v>0</v>
      </c>
      <c r="J21" s="5"/>
      <c r="K21" s="6"/>
      <c r="L21" s="14"/>
      <c r="M21" s="5"/>
      <c r="N21" s="6"/>
      <c r="O21" s="13"/>
      <c r="P21" s="5"/>
      <c r="Q21" s="6"/>
      <c r="R21" s="13"/>
    </row>
    <row r="22" spans="1:18" ht="28.9">
      <c r="A22" s="31" t="s">
        <v>60</v>
      </c>
      <c r="B22" s="204" t="s">
        <v>165</v>
      </c>
      <c r="C22" s="31" t="s">
        <v>166</v>
      </c>
      <c r="D22" s="159" t="s">
        <v>167</v>
      </c>
      <c r="E22" s="22">
        <v>5</v>
      </c>
      <c r="F22" s="23" t="str">
        <f>VLOOKUP(E22,Guidelines!$A$2:$B$6,2)</f>
        <v>Must Have. The most critical Functions/Features you cant live without</v>
      </c>
      <c r="G22" s="145">
        <f t="shared" si="0"/>
        <v>0</v>
      </c>
      <c r="H22" s="145">
        <f t="shared" si="1"/>
        <v>0</v>
      </c>
      <c r="I22" s="145">
        <f t="shared" si="2"/>
        <v>0</v>
      </c>
      <c r="J22" s="5"/>
      <c r="K22" s="6"/>
      <c r="L22" s="8"/>
      <c r="M22" s="5"/>
      <c r="N22" s="6"/>
      <c r="O22" s="8"/>
      <c r="P22" s="5"/>
      <c r="Q22" s="6"/>
      <c r="R22" s="8"/>
    </row>
    <row r="23" spans="1:18" ht="28.9">
      <c r="A23" s="31" t="s">
        <v>60</v>
      </c>
      <c r="B23" s="204" t="s">
        <v>168</v>
      </c>
      <c r="C23" s="31" t="s">
        <v>169</v>
      </c>
      <c r="D23" s="159" t="s">
        <v>170</v>
      </c>
      <c r="E23" s="22">
        <v>5</v>
      </c>
      <c r="F23" s="23" t="str">
        <f>VLOOKUP(E23,Guidelines!$A$2:$B$6,2)</f>
        <v>Must Have. The most critical Functions/Features you cant live without</v>
      </c>
      <c r="G23" s="145">
        <f t="shared" si="0"/>
        <v>0</v>
      </c>
      <c r="H23" s="145">
        <f t="shared" si="1"/>
        <v>0</v>
      </c>
      <c r="I23" s="145">
        <f t="shared" si="2"/>
        <v>0</v>
      </c>
      <c r="J23" s="5"/>
      <c r="K23" s="6"/>
      <c r="L23" s="7"/>
      <c r="M23" s="5"/>
      <c r="N23" s="6"/>
      <c r="O23" s="8"/>
      <c r="P23" s="5"/>
      <c r="Q23" s="6"/>
      <c r="R23" s="8"/>
    </row>
    <row r="24" spans="1:18" ht="28.9">
      <c r="A24" s="31" t="s">
        <v>60</v>
      </c>
      <c r="B24" s="204" t="s">
        <v>168</v>
      </c>
      <c r="C24" s="31" t="s">
        <v>171</v>
      </c>
      <c r="D24" s="159" t="s">
        <v>172</v>
      </c>
      <c r="E24" s="22">
        <v>4</v>
      </c>
      <c r="F24" s="23" t="str">
        <f>VLOOKUP(E24,Guidelines!$A$2:$B$6,2)</f>
        <v>Should Have. Functions/Features you consider as Very Important, but not Critical.</v>
      </c>
      <c r="G24" s="145">
        <f t="shared" si="0"/>
        <v>0</v>
      </c>
      <c r="H24" s="145">
        <f t="shared" si="1"/>
        <v>0</v>
      </c>
      <c r="I24" s="145">
        <f t="shared" si="2"/>
        <v>0</v>
      </c>
      <c r="J24" s="5"/>
      <c r="K24" s="6"/>
      <c r="L24" s="7"/>
      <c r="M24" s="5"/>
      <c r="N24" s="6"/>
      <c r="O24" s="8"/>
      <c r="P24" s="5"/>
      <c r="Q24" s="6"/>
      <c r="R24" s="8"/>
    </row>
    <row r="25" spans="1:18" ht="28.9">
      <c r="A25" s="31" t="s">
        <v>60</v>
      </c>
      <c r="B25" s="204" t="s">
        <v>168</v>
      </c>
      <c r="C25" s="31" t="s">
        <v>173</v>
      </c>
      <c r="D25" s="32" t="s">
        <v>174</v>
      </c>
      <c r="E25" s="22">
        <v>5</v>
      </c>
      <c r="F25" s="23" t="str">
        <f>VLOOKUP(E25,Guidelines!$A$2:$B$6,2)</f>
        <v>Must Have. The most critical Functions/Features you cant live without</v>
      </c>
      <c r="G25" s="145">
        <f t="shared" si="0"/>
        <v>0</v>
      </c>
      <c r="H25" s="145">
        <f t="shared" si="1"/>
        <v>0</v>
      </c>
      <c r="I25" s="145">
        <f t="shared" si="2"/>
        <v>0</v>
      </c>
      <c r="J25" s="5"/>
      <c r="K25" s="6"/>
      <c r="L25" s="8"/>
      <c r="M25" s="5"/>
      <c r="N25" s="6"/>
      <c r="O25" s="8"/>
      <c r="P25" s="5"/>
      <c r="Q25" s="6"/>
      <c r="R25" s="8"/>
    </row>
    <row r="26" spans="1:18" ht="28.9">
      <c r="A26" s="31" t="s">
        <v>60</v>
      </c>
      <c r="B26" s="204" t="s">
        <v>168</v>
      </c>
      <c r="C26" s="31" t="s">
        <v>175</v>
      </c>
      <c r="D26" s="159" t="s">
        <v>176</v>
      </c>
      <c r="E26" s="22">
        <v>5</v>
      </c>
      <c r="F26" s="23" t="str">
        <f>VLOOKUP(E26,Guidelines!$A$2:$B$6,2)</f>
        <v>Must Have. The most critical Functions/Features you cant live without</v>
      </c>
      <c r="G26" s="145">
        <f t="shared" si="0"/>
        <v>0</v>
      </c>
      <c r="H26" s="145">
        <f t="shared" si="1"/>
        <v>0</v>
      </c>
      <c r="I26" s="145">
        <f t="shared" si="2"/>
        <v>0</v>
      </c>
      <c r="J26" s="5"/>
      <c r="K26" s="6"/>
      <c r="L26" s="7"/>
      <c r="M26" s="5"/>
      <c r="N26" s="6"/>
      <c r="O26" s="8"/>
      <c r="P26" s="5"/>
      <c r="Q26" s="6"/>
      <c r="R26" s="8"/>
    </row>
    <row r="27" spans="1:18" s="3" customFormat="1" ht="28.9">
      <c r="A27" s="31" t="s">
        <v>60</v>
      </c>
      <c r="B27" s="204" t="s">
        <v>168</v>
      </c>
      <c r="C27" s="31" t="s">
        <v>177</v>
      </c>
      <c r="D27" s="161" t="s">
        <v>178</v>
      </c>
      <c r="E27" s="22">
        <v>5</v>
      </c>
      <c r="F27" s="23" t="str">
        <f>VLOOKUP(E27,Guidelines!$A$2:$B$6,2)</f>
        <v>Must Have. The most critical Functions/Features you cant live without</v>
      </c>
      <c r="G27" s="145">
        <f t="shared" si="0"/>
        <v>0</v>
      </c>
      <c r="H27" s="145">
        <f t="shared" si="1"/>
        <v>0</v>
      </c>
      <c r="I27" s="145">
        <f t="shared" si="2"/>
        <v>0</v>
      </c>
      <c r="J27" s="5"/>
      <c r="K27" s="6"/>
      <c r="L27" s="14"/>
      <c r="M27" s="5"/>
      <c r="N27" s="6"/>
      <c r="O27" s="13"/>
      <c r="P27" s="5"/>
      <c r="Q27" s="6"/>
      <c r="R27" s="13"/>
    </row>
    <row r="28" spans="1:18" s="3" customFormat="1" ht="28.9">
      <c r="A28" s="31" t="s">
        <v>60</v>
      </c>
      <c r="B28" s="29" t="s">
        <v>179</v>
      </c>
      <c r="C28" s="31" t="s">
        <v>180</v>
      </c>
      <c r="D28" s="161" t="s">
        <v>181</v>
      </c>
      <c r="E28" s="22">
        <v>5</v>
      </c>
      <c r="F28" s="23" t="str">
        <f>VLOOKUP(E28,Guidelines!$A$2:$B$6,2)</f>
        <v>Must Have. The most critical Functions/Features you cant live without</v>
      </c>
      <c r="G28" s="145">
        <f t="shared" si="0"/>
        <v>0</v>
      </c>
      <c r="H28" s="145">
        <f t="shared" si="1"/>
        <v>0</v>
      </c>
      <c r="I28" s="145">
        <f t="shared" si="2"/>
        <v>0</v>
      </c>
      <c r="J28" s="5"/>
      <c r="K28" s="6"/>
      <c r="L28" s="14"/>
      <c r="M28" s="5"/>
      <c r="N28" s="6"/>
      <c r="O28" s="13"/>
      <c r="P28" s="5"/>
      <c r="Q28" s="6"/>
      <c r="R28" s="13"/>
    </row>
    <row r="29" spans="1:18" ht="28.9">
      <c r="A29" s="31" t="s">
        <v>60</v>
      </c>
      <c r="B29" s="205" t="s">
        <v>179</v>
      </c>
      <c r="C29" s="31" t="s">
        <v>182</v>
      </c>
      <c r="D29" s="159" t="s">
        <v>183</v>
      </c>
      <c r="E29" s="22">
        <v>5</v>
      </c>
      <c r="F29" s="23" t="str">
        <f>VLOOKUP(E29,Guidelines!$A$2:$B$6,2)</f>
        <v>Must Have. The most critical Functions/Features you cant live without</v>
      </c>
      <c r="G29" s="145">
        <f t="shared" si="0"/>
        <v>0</v>
      </c>
      <c r="H29" s="145">
        <f t="shared" si="1"/>
        <v>0</v>
      </c>
      <c r="I29" s="145">
        <f t="shared" si="2"/>
        <v>0</v>
      </c>
      <c r="J29" s="5"/>
      <c r="K29" s="6"/>
      <c r="L29" s="8"/>
      <c r="M29" s="5"/>
      <c r="N29" s="6"/>
      <c r="O29" s="8"/>
      <c r="P29" s="5"/>
      <c r="Q29" s="6"/>
      <c r="R29" s="8"/>
    </row>
    <row r="30" spans="1:18" ht="28.9">
      <c r="A30" s="31" t="s">
        <v>60</v>
      </c>
      <c r="B30" s="205" t="s">
        <v>179</v>
      </c>
      <c r="C30" s="31" t="s">
        <v>184</v>
      </c>
      <c r="D30" s="162" t="s">
        <v>185</v>
      </c>
      <c r="E30" s="22">
        <v>5</v>
      </c>
      <c r="F30" s="23" t="str">
        <f>VLOOKUP(E30,Guidelines!$A$2:$B$6,2)</f>
        <v>Must Have. The most critical Functions/Features you cant live without</v>
      </c>
      <c r="G30" s="145">
        <f t="shared" si="0"/>
        <v>0</v>
      </c>
      <c r="H30" s="145">
        <f t="shared" si="1"/>
        <v>0</v>
      </c>
      <c r="I30" s="145">
        <f t="shared" si="2"/>
        <v>0</v>
      </c>
      <c r="J30" s="5"/>
      <c r="K30" s="6"/>
      <c r="L30" s="7"/>
      <c r="M30" s="5"/>
      <c r="N30" s="6"/>
      <c r="O30" s="8"/>
      <c r="P30" s="5"/>
      <c r="Q30" s="6"/>
      <c r="R30" s="8"/>
    </row>
    <row r="31" spans="1:18" ht="28.9">
      <c r="A31" s="31" t="s">
        <v>60</v>
      </c>
      <c r="B31" s="29" t="s">
        <v>179</v>
      </c>
      <c r="C31" s="31" t="s">
        <v>186</v>
      </c>
      <c r="D31" s="163" t="s">
        <v>187</v>
      </c>
      <c r="E31" s="22">
        <v>5</v>
      </c>
      <c r="F31" s="23" t="str">
        <f>VLOOKUP(E31,Guidelines!$A$2:$B$6,2)</f>
        <v>Must Have. The most critical Functions/Features you cant live without</v>
      </c>
      <c r="G31" s="145">
        <f t="shared" si="0"/>
        <v>0</v>
      </c>
      <c r="H31" s="145">
        <f t="shared" si="1"/>
        <v>0</v>
      </c>
      <c r="I31" s="145">
        <f t="shared" si="2"/>
        <v>0</v>
      </c>
      <c r="J31" s="5"/>
      <c r="K31" s="6"/>
      <c r="L31" s="7"/>
      <c r="M31" s="5"/>
      <c r="N31" s="6"/>
      <c r="O31" s="10"/>
      <c r="P31" s="5"/>
      <c r="Q31" s="6"/>
      <c r="R31" s="10"/>
    </row>
    <row r="32" spans="1:18" ht="28.9">
      <c r="A32" s="31" t="s">
        <v>60</v>
      </c>
      <c r="B32" s="29" t="s">
        <v>179</v>
      </c>
      <c r="C32" s="31" t="s">
        <v>188</v>
      </c>
      <c r="D32" s="160" t="s">
        <v>189</v>
      </c>
      <c r="E32" s="22">
        <v>5</v>
      </c>
      <c r="F32" s="23" t="str">
        <f>VLOOKUP(E32,Guidelines!$A$2:$B$6,2)</f>
        <v>Must Have. The most critical Functions/Features you cant live without</v>
      </c>
      <c r="G32" s="145">
        <f t="shared" si="0"/>
        <v>0</v>
      </c>
      <c r="H32" s="145">
        <f t="shared" si="1"/>
        <v>0</v>
      </c>
      <c r="I32" s="145">
        <f t="shared" si="2"/>
        <v>0</v>
      </c>
      <c r="J32" s="5"/>
      <c r="K32" s="6"/>
      <c r="L32" s="7"/>
      <c r="M32" s="5"/>
      <c r="N32" s="6"/>
      <c r="O32" s="8"/>
      <c r="P32" s="5"/>
      <c r="Q32" s="6"/>
      <c r="R32" s="8"/>
    </row>
    <row r="33" spans="1:18" ht="28.9">
      <c r="A33" s="31" t="s">
        <v>60</v>
      </c>
      <c r="B33" s="205" t="s">
        <v>179</v>
      </c>
      <c r="C33" s="31" t="s">
        <v>190</v>
      </c>
      <c r="D33" s="164" t="s">
        <v>191</v>
      </c>
      <c r="E33" s="22">
        <v>5</v>
      </c>
      <c r="F33" s="23" t="str">
        <f>VLOOKUP(E33,Guidelines!$A$2:$B$6,2)</f>
        <v>Must Have. The most critical Functions/Features you cant live without</v>
      </c>
      <c r="G33" s="145">
        <f t="shared" si="0"/>
        <v>0</v>
      </c>
      <c r="H33" s="145">
        <f t="shared" si="1"/>
        <v>0</v>
      </c>
      <c r="I33" s="145">
        <f t="shared" si="2"/>
        <v>0</v>
      </c>
      <c r="J33" s="5"/>
      <c r="K33" s="6"/>
      <c r="L33" s="7"/>
      <c r="M33" s="5"/>
      <c r="N33" s="6"/>
      <c r="O33" s="8"/>
      <c r="P33" s="5"/>
      <c r="Q33" s="6"/>
      <c r="R33" s="8"/>
    </row>
    <row r="34" spans="1:18" ht="28.9">
      <c r="A34" s="31" t="s">
        <v>60</v>
      </c>
      <c r="B34" s="205" t="s">
        <v>179</v>
      </c>
      <c r="C34" s="31" t="s">
        <v>192</v>
      </c>
      <c r="D34" s="165" t="s">
        <v>193</v>
      </c>
      <c r="E34" s="22">
        <v>5</v>
      </c>
      <c r="F34" s="23" t="str">
        <f>VLOOKUP(E34,Guidelines!$A$2:$B$6,2)</f>
        <v>Must Have. The most critical Functions/Features you cant live without</v>
      </c>
      <c r="G34" s="145">
        <f t="shared" si="0"/>
        <v>0</v>
      </c>
      <c r="H34" s="145">
        <f t="shared" si="1"/>
        <v>0</v>
      </c>
      <c r="I34" s="145">
        <f t="shared" si="2"/>
        <v>0</v>
      </c>
      <c r="J34" s="5"/>
      <c r="K34" s="6"/>
      <c r="L34" s="7"/>
      <c r="M34" s="5"/>
      <c r="N34" s="6"/>
      <c r="O34" s="8"/>
      <c r="P34" s="5"/>
      <c r="Q34" s="6"/>
      <c r="R34" s="8"/>
    </row>
    <row r="35" spans="1:18" ht="28.9">
      <c r="A35" s="31" t="s">
        <v>60</v>
      </c>
      <c r="B35" s="205" t="s">
        <v>179</v>
      </c>
      <c r="C35" s="31" t="s">
        <v>194</v>
      </c>
      <c r="D35" s="165" t="s">
        <v>195</v>
      </c>
      <c r="E35" s="22">
        <v>5</v>
      </c>
      <c r="F35" s="23" t="str">
        <f>VLOOKUP(E35,Guidelines!$A$2:$B$6,2)</f>
        <v>Must Have. The most critical Functions/Features you cant live without</v>
      </c>
      <c r="G35" s="145">
        <f t="shared" ref="G35:G57" si="3">E35*J35</f>
        <v>0</v>
      </c>
      <c r="H35" s="145">
        <f t="shared" ref="H35:H57" si="4">E35*M35</f>
        <v>0</v>
      </c>
      <c r="I35" s="145">
        <f t="shared" ref="I35:I57" si="5">E35*P35</f>
        <v>0</v>
      </c>
      <c r="J35" s="5"/>
      <c r="K35" s="6"/>
      <c r="L35" s="11"/>
      <c r="M35" s="5"/>
      <c r="N35" s="6"/>
      <c r="O35" s="12"/>
      <c r="P35" s="5"/>
      <c r="Q35" s="6"/>
      <c r="R35" s="12"/>
    </row>
    <row r="36" spans="1:18" ht="28.9">
      <c r="A36" s="31" t="s">
        <v>60</v>
      </c>
      <c r="B36" s="205" t="s">
        <v>179</v>
      </c>
      <c r="C36" s="31" t="s">
        <v>196</v>
      </c>
      <c r="D36" s="165" t="s">
        <v>197</v>
      </c>
      <c r="E36" s="22">
        <v>5</v>
      </c>
      <c r="F36" s="23" t="str">
        <f>VLOOKUP(E36,Guidelines!$A$2:$B$6,2)</f>
        <v>Must Have. The most critical Functions/Features you cant live without</v>
      </c>
      <c r="G36" s="145">
        <f t="shared" si="3"/>
        <v>0</v>
      </c>
      <c r="H36" s="145">
        <f t="shared" si="4"/>
        <v>0</v>
      </c>
      <c r="I36" s="145">
        <f t="shared" si="5"/>
        <v>0</v>
      </c>
      <c r="J36" s="5"/>
      <c r="K36" s="6"/>
      <c r="L36" s="7"/>
      <c r="M36" s="5"/>
      <c r="N36" s="6"/>
      <c r="O36" s="8"/>
      <c r="P36" s="5"/>
      <c r="Q36" s="6"/>
      <c r="R36" s="8"/>
    </row>
    <row r="37" spans="1:18" s="3" customFormat="1" ht="28.9">
      <c r="A37" s="31" t="s">
        <v>60</v>
      </c>
      <c r="B37" s="205" t="s">
        <v>198</v>
      </c>
      <c r="C37" s="31" t="s">
        <v>199</v>
      </c>
      <c r="D37" s="165" t="s">
        <v>200</v>
      </c>
      <c r="E37" s="22">
        <v>5</v>
      </c>
      <c r="F37" s="23" t="str">
        <f>VLOOKUP(E37,Guidelines!$A$2:$B$6,2)</f>
        <v>Must Have. The most critical Functions/Features you cant live without</v>
      </c>
      <c r="G37" s="145">
        <f t="shared" si="3"/>
        <v>0</v>
      </c>
      <c r="H37" s="145">
        <f t="shared" si="4"/>
        <v>0</v>
      </c>
      <c r="I37" s="145">
        <f t="shared" si="5"/>
        <v>0</v>
      </c>
      <c r="J37" s="5"/>
      <c r="K37" s="6"/>
      <c r="L37" s="14"/>
      <c r="M37" s="5"/>
      <c r="N37" s="6"/>
      <c r="O37" s="13"/>
      <c r="P37" s="5"/>
      <c r="Q37" s="6"/>
      <c r="R37" s="13"/>
    </row>
    <row r="38" spans="1:18" ht="82.9">
      <c r="A38" s="31" t="s">
        <v>60</v>
      </c>
      <c r="B38" s="205" t="s">
        <v>201</v>
      </c>
      <c r="C38" s="31" t="s">
        <v>202</v>
      </c>
      <c r="D38" s="165" t="s">
        <v>203</v>
      </c>
      <c r="E38" s="22">
        <v>5</v>
      </c>
      <c r="F38" s="23" t="str">
        <f>VLOOKUP(E38,Guidelines!$A$2:$B$6,2)</f>
        <v>Must Have. The most critical Functions/Features you cant live without</v>
      </c>
      <c r="G38" s="145">
        <f t="shared" si="3"/>
        <v>0</v>
      </c>
      <c r="H38" s="145">
        <f t="shared" si="4"/>
        <v>0</v>
      </c>
      <c r="I38" s="145">
        <f t="shared" si="5"/>
        <v>0</v>
      </c>
      <c r="J38" s="5"/>
      <c r="K38" s="6"/>
      <c r="L38" s="8"/>
      <c r="M38" s="5"/>
      <c r="N38" s="6"/>
      <c r="O38" s="8"/>
      <c r="P38" s="5"/>
      <c r="Q38" s="6"/>
      <c r="R38" s="8"/>
    </row>
    <row r="39" spans="1:18" ht="28.9">
      <c r="A39" s="31" t="s">
        <v>60</v>
      </c>
      <c r="B39" s="205" t="s">
        <v>201</v>
      </c>
      <c r="C39" s="31" t="s">
        <v>204</v>
      </c>
      <c r="D39" s="165" t="s">
        <v>205</v>
      </c>
      <c r="E39" s="22">
        <v>5</v>
      </c>
      <c r="F39" s="23" t="str">
        <f>VLOOKUP(E39,Guidelines!$A$2:$B$6,2)</f>
        <v>Must Have. The most critical Functions/Features you cant live without</v>
      </c>
      <c r="G39" s="145">
        <f t="shared" si="3"/>
        <v>0</v>
      </c>
      <c r="H39" s="145">
        <f t="shared" si="4"/>
        <v>0</v>
      </c>
      <c r="I39" s="145">
        <f t="shared" si="5"/>
        <v>0</v>
      </c>
      <c r="J39" s="5"/>
      <c r="K39" s="6"/>
      <c r="L39" s="7"/>
      <c r="M39" s="5"/>
      <c r="N39" s="6"/>
      <c r="O39" s="8"/>
      <c r="P39" s="5"/>
      <c r="Q39" s="6"/>
      <c r="R39" s="8"/>
    </row>
    <row r="40" spans="1:18" ht="28.9">
      <c r="A40" s="31" t="s">
        <v>60</v>
      </c>
      <c r="B40" s="205" t="s">
        <v>201</v>
      </c>
      <c r="C40" s="31" t="s">
        <v>206</v>
      </c>
      <c r="D40" s="165" t="s">
        <v>207</v>
      </c>
      <c r="E40" s="22">
        <v>5</v>
      </c>
      <c r="F40" s="23" t="str">
        <f>VLOOKUP(E40,Guidelines!$A$2:$B$6,2)</f>
        <v>Must Have. The most critical Functions/Features you cant live without</v>
      </c>
      <c r="G40" s="145">
        <f t="shared" si="3"/>
        <v>0</v>
      </c>
      <c r="H40" s="145">
        <f t="shared" si="4"/>
        <v>0</v>
      </c>
      <c r="I40" s="145">
        <f t="shared" si="5"/>
        <v>0</v>
      </c>
      <c r="J40" s="5"/>
      <c r="K40" s="6"/>
      <c r="L40" s="7"/>
      <c r="M40" s="5"/>
      <c r="N40" s="6"/>
      <c r="O40" s="8"/>
      <c r="P40" s="5"/>
      <c r="Q40" s="6"/>
      <c r="R40" s="8"/>
    </row>
    <row r="41" spans="1:18" ht="41.45">
      <c r="A41" s="31" t="s">
        <v>60</v>
      </c>
      <c r="B41" s="205" t="s">
        <v>201</v>
      </c>
      <c r="C41" s="31" t="s">
        <v>208</v>
      </c>
      <c r="D41" s="165" t="s">
        <v>209</v>
      </c>
      <c r="E41" s="22">
        <v>5</v>
      </c>
      <c r="F41" s="23" t="str">
        <f>VLOOKUP(E41,Guidelines!$A$2:$B$6,2)</f>
        <v>Must Have. The most critical Functions/Features you cant live without</v>
      </c>
      <c r="G41" s="145">
        <f t="shared" si="3"/>
        <v>0</v>
      </c>
      <c r="H41" s="145">
        <f t="shared" si="4"/>
        <v>0</v>
      </c>
      <c r="I41" s="145">
        <f t="shared" si="5"/>
        <v>0</v>
      </c>
      <c r="J41" s="5"/>
      <c r="K41" s="6"/>
      <c r="L41" s="7"/>
      <c r="M41" s="5"/>
      <c r="N41" s="6"/>
      <c r="O41" s="8"/>
      <c r="P41" s="5"/>
      <c r="Q41" s="6"/>
      <c r="R41" s="8"/>
    </row>
    <row r="42" spans="1:18" ht="41.45">
      <c r="A42" s="31" t="s">
        <v>60</v>
      </c>
      <c r="B42" s="205" t="s">
        <v>210</v>
      </c>
      <c r="C42" s="31" t="s">
        <v>211</v>
      </c>
      <c r="D42" s="165" t="s">
        <v>212</v>
      </c>
      <c r="E42" s="22">
        <v>4</v>
      </c>
      <c r="F42" s="23" t="str">
        <f>VLOOKUP(E42,Guidelines!$A$2:$B$6,2)</f>
        <v>Should Have. Functions/Features you consider as Very Important, but not Critical.</v>
      </c>
      <c r="G42" s="145">
        <f t="shared" si="3"/>
        <v>0</v>
      </c>
      <c r="H42" s="145">
        <f t="shared" si="4"/>
        <v>0</v>
      </c>
      <c r="I42" s="145">
        <f t="shared" si="5"/>
        <v>0</v>
      </c>
      <c r="J42" s="5"/>
      <c r="K42" s="6"/>
      <c r="L42" s="7"/>
      <c r="M42" s="5"/>
      <c r="N42" s="6"/>
      <c r="O42" s="8"/>
      <c r="P42" s="5"/>
      <c r="Q42" s="6"/>
      <c r="R42" s="8"/>
    </row>
    <row r="43" spans="1:18" ht="28.9">
      <c r="A43" s="31" t="s">
        <v>60</v>
      </c>
      <c r="B43" s="205" t="s">
        <v>210</v>
      </c>
      <c r="C43" s="31" t="s">
        <v>213</v>
      </c>
      <c r="D43" s="165" t="s">
        <v>214</v>
      </c>
      <c r="E43" s="22">
        <v>4</v>
      </c>
      <c r="F43" s="23" t="str">
        <f>VLOOKUP(E43,Guidelines!$A$2:$B$6,2)</f>
        <v>Should Have. Functions/Features you consider as Very Important, but not Critical.</v>
      </c>
      <c r="G43" s="145">
        <f t="shared" si="3"/>
        <v>0</v>
      </c>
      <c r="H43" s="145">
        <f t="shared" si="4"/>
        <v>0</v>
      </c>
      <c r="I43" s="145">
        <f t="shared" si="5"/>
        <v>0</v>
      </c>
      <c r="J43" s="5"/>
      <c r="K43" s="6"/>
      <c r="L43" s="7"/>
      <c r="M43" s="5"/>
      <c r="N43" s="6"/>
      <c r="O43" s="8"/>
      <c r="P43" s="5"/>
      <c r="Q43" s="6"/>
      <c r="R43" s="8"/>
    </row>
    <row r="44" spans="1:18" s="3" customFormat="1" ht="41.45">
      <c r="A44" s="31" t="s">
        <v>60</v>
      </c>
      <c r="B44" s="205" t="s">
        <v>210</v>
      </c>
      <c r="C44" s="31" t="s">
        <v>215</v>
      </c>
      <c r="D44" s="165" t="s">
        <v>216</v>
      </c>
      <c r="E44" s="22">
        <v>4</v>
      </c>
      <c r="F44" s="23" t="str">
        <f>VLOOKUP(E44,Guidelines!$A$2:$B$6,2)</f>
        <v>Should Have. Functions/Features you consider as Very Important, but not Critical.</v>
      </c>
      <c r="G44" s="145">
        <f t="shared" si="3"/>
        <v>0</v>
      </c>
      <c r="H44" s="145">
        <f t="shared" si="4"/>
        <v>0</v>
      </c>
      <c r="I44" s="145">
        <f t="shared" si="5"/>
        <v>0</v>
      </c>
      <c r="J44" s="5"/>
      <c r="K44" s="6"/>
      <c r="L44" s="14"/>
      <c r="M44" s="5"/>
      <c r="N44" s="6"/>
      <c r="O44" s="13"/>
      <c r="P44" s="5"/>
      <c r="Q44" s="6"/>
      <c r="R44" s="13"/>
    </row>
    <row r="45" spans="1:18" ht="41.45">
      <c r="A45" s="31" t="s">
        <v>60</v>
      </c>
      <c r="B45" s="205" t="s">
        <v>210</v>
      </c>
      <c r="C45" s="31" t="s">
        <v>217</v>
      </c>
      <c r="D45" s="165" t="s">
        <v>218</v>
      </c>
      <c r="E45" s="22">
        <v>4</v>
      </c>
      <c r="F45" s="23" t="str">
        <f>VLOOKUP(E45,Guidelines!$A$2:$B$6,2)</f>
        <v>Should Have. Functions/Features you consider as Very Important, but not Critical.</v>
      </c>
      <c r="G45" s="145">
        <f t="shared" si="3"/>
        <v>0</v>
      </c>
      <c r="H45" s="145">
        <f t="shared" si="4"/>
        <v>0</v>
      </c>
      <c r="I45" s="145">
        <f t="shared" si="5"/>
        <v>0</v>
      </c>
      <c r="J45" s="5"/>
      <c r="K45" s="6"/>
      <c r="L45" s="8"/>
      <c r="M45" s="5"/>
      <c r="N45" s="6"/>
      <c r="O45" s="8"/>
      <c r="P45" s="5"/>
      <c r="Q45" s="6"/>
      <c r="R45" s="8"/>
    </row>
    <row r="46" spans="1:18" s="3" customFormat="1" ht="41.45">
      <c r="A46" s="31" t="s">
        <v>60</v>
      </c>
      <c r="B46" s="205" t="s">
        <v>219</v>
      </c>
      <c r="C46" s="31" t="s">
        <v>220</v>
      </c>
      <c r="D46" s="165" t="s">
        <v>221</v>
      </c>
      <c r="E46" s="22">
        <v>4</v>
      </c>
      <c r="F46" s="23" t="str">
        <f>VLOOKUP(E46,Guidelines!$A$2:$B$6,2)</f>
        <v>Should Have. Functions/Features you consider as Very Important, but not Critical.</v>
      </c>
      <c r="G46" s="145">
        <f t="shared" si="3"/>
        <v>0</v>
      </c>
      <c r="H46" s="145">
        <f t="shared" si="4"/>
        <v>0</v>
      </c>
      <c r="I46" s="145">
        <f t="shared" si="5"/>
        <v>0</v>
      </c>
      <c r="J46" s="5"/>
      <c r="K46" s="6"/>
      <c r="L46" s="14"/>
      <c r="M46" s="5"/>
      <c r="N46" s="6"/>
      <c r="O46" s="13"/>
      <c r="P46" s="5"/>
      <c r="Q46" s="6"/>
      <c r="R46" s="13"/>
    </row>
    <row r="47" spans="1:18" ht="41.45">
      <c r="A47" s="31" t="s">
        <v>60</v>
      </c>
      <c r="B47" s="205" t="s">
        <v>222</v>
      </c>
      <c r="C47" s="31" t="s">
        <v>223</v>
      </c>
      <c r="D47" s="165" t="s">
        <v>224</v>
      </c>
      <c r="E47" s="22">
        <v>4</v>
      </c>
      <c r="F47" s="23" t="str">
        <f>VLOOKUP(E47,Guidelines!$A$2:$B$6,2)</f>
        <v>Should Have. Functions/Features you consider as Very Important, but not Critical.</v>
      </c>
      <c r="G47" s="145">
        <f t="shared" si="3"/>
        <v>0</v>
      </c>
      <c r="H47" s="145">
        <f t="shared" si="4"/>
        <v>0</v>
      </c>
      <c r="I47" s="145">
        <f t="shared" si="5"/>
        <v>0</v>
      </c>
      <c r="J47" s="5"/>
      <c r="K47" s="6"/>
      <c r="L47" s="8"/>
      <c r="M47" s="5"/>
      <c r="N47" s="6"/>
      <c r="O47" s="8"/>
      <c r="P47" s="5"/>
      <c r="Q47" s="6"/>
      <c r="R47" s="8"/>
    </row>
    <row r="48" spans="1:18" ht="28.9">
      <c r="A48" s="31" t="s">
        <v>60</v>
      </c>
      <c r="B48" s="205" t="s">
        <v>222</v>
      </c>
      <c r="C48" s="31" t="s">
        <v>225</v>
      </c>
      <c r="D48" s="164" t="s">
        <v>226</v>
      </c>
      <c r="E48" s="22">
        <v>4</v>
      </c>
      <c r="F48" s="23" t="str">
        <f>VLOOKUP(E48,Guidelines!$A$2:$B$6,2)</f>
        <v>Should Have. Functions/Features you consider as Very Important, but not Critical.</v>
      </c>
      <c r="G48" s="145">
        <f t="shared" si="3"/>
        <v>0</v>
      </c>
      <c r="H48" s="145">
        <f t="shared" si="4"/>
        <v>0</v>
      </c>
      <c r="I48" s="145">
        <f t="shared" si="5"/>
        <v>0</v>
      </c>
      <c r="J48" s="5"/>
      <c r="K48" s="6"/>
      <c r="L48" s="7"/>
      <c r="M48" s="5"/>
      <c r="N48" s="6"/>
      <c r="O48" s="8"/>
      <c r="P48" s="5"/>
      <c r="Q48" s="6"/>
      <c r="R48" s="8"/>
    </row>
    <row r="49" spans="1:18" ht="28.9">
      <c r="A49" s="31" t="s">
        <v>60</v>
      </c>
      <c r="B49" s="205" t="s">
        <v>222</v>
      </c>
      <c r="C49" s="31" t="s">
        <v>227</v>
      </c>
      <c r="D49" s="166" t="s">
        <v>228</v>
      </c>
      <c r="E49" s="22">
        <v>4</v>
      </c>
      <c r="F49" s="23" t="str">
        <f>VLOOKUP(E49,Guidelines!$A$2:$B$6,2)</f>
        <v>Should Have. Functions/Features you consider as Very Important, but not Critical.</v>
      </c>
      <c r="G49" s="145">
        <f t="shared" si="3"/>
        <v>0</v>
      </c>
      <c r="H49" s="145">
        <f t="shared" si="4"/>
        <v>0</v>
      </c>
      <c r="I49" s="145">
        <f t="shared" si="5"/>
        <v>0</v>
      </c>
      <c r="J49" s="5"/>
      <c r="K49" s="6"/>
      <c r="L49" s="8"/>
      <c r="M49" s="5"/>
      <c r="N49" s="6"/>
      <c r="O49" s="8"/>
      <c r="P49" s="5"/>
      <c r="Q49" s="6"/>
      <c r="R49" s="8"/>
    </row>
    <row r="50" spans="1:18" ht="41.45">
      <c r="A50" s="31" t="s">
        <v>60</v>
      </c>
      <c r="B50" s="205" t="s">
        <v>222</v>
      </c>
      <c r="C50" s="31" t="s">
        <v>229</v>
      </c>
      <c r="D50" s="167" t="s">
        <v>230</v>
      </c>
      <c r="E50" s="22">
        <v>4</v>
      </c>
      <c r="F50" s="23" t="str">
        <f>VLOOKUP(E50,Guidelines!$A$2:$B$6,2)</f>
        <v>Should Have. Functions/Features you consider as Very Important, but not Critical.</v>
      </c>
      <c r="G50" s="145">
        <f t="shared" si="3"/>
        <v>0</v>
      </c>
      <c r="H50" s="145">
        <f t="shared" si="4"/>
        <v>0</v>
      </c>
      <c r="I50" s="145">
        <f t="shared" si="5"/>
        <v>0</v>
      </c>
      <c r="J50" s="5"/>
      <c r="K50" s="6"/>
      <c r="L50" s="8"/>
      <c r="M50" s="5"/>
      <c r="N50" s="6"/>
      <c r="O50" s="8"/>
      <c r="P50" s="5"/>
      <c r="Q50" s="6"/>
      <c r="R50" s="8"/>
    </row>
    <row r="51" spans="1:18" ht="28.9">
      <c r="A51" s="31" t="s">
        <v>60</v>
      </c>
      <c r="B51" s="205" t="s">
        <v>222</v>
      </c>
      <c r="C51" s="31" t="s">
        <v>231</v>
      </c>
      <c r="D51" s="165" t="s">
        <v>232</v>
      </c>
      <c r="E51" s="22">
        <v>4</v>
      </c>
      <c r="F51" s="23" t="str">
        <f>VLOOKUP(E51,Guidelines!$A$2:$B$6,2)</f>
        <v>Should Have. Functions/Features you consider as Very Important, but not Critical.</v>
      </c>
      <c r="G51" s="145">
        <f t="shared" si="3"/>
        <v>0</v>
      </c>
      <c r="H51" s="145">
        <f t="shared" si="4"/>
        <v>0</v>
      </c>
      <c r="I51" s="145">
        <f t="shared" si="5"/>
        <v>0</v>
      </c>
      <c r="J51" s="5"/>
      <c r="K51" s="6"/>
      <c r="L51" s="8"/>
      <c r="M51" s="5"/>
      <c r="N51" s="6"/>
      <c r="O51" s="8"/>
      <c r="P51" s="5"/>
      <c r="Q51" s="6"/>
      <c r="R51" s="8"/>
    </row>
    <row r="52" spans="1:18" ht="41.45">
      <c r="A52" s="31" t="s">
        <v>60</v>
      </c>
      <c r="B52" s="205" t="s">
        <v>222</v>
      </c>
      <c r="C52" s="31" t="s">
        <v>233</v>
      </c>
      <c r="D52" s="165" t="s">
        <v>234</v>
      </c>
      <c r="E52" s="22">
        <v>5</v>
      </c>
      <c r="F52" s="23" t="str">
        <f>VLOOKUP(E52,Guidelines!$A$2:$B$6,2)</f>
        <v>Must Have. The most critical Functions/Features you cant live without</v>
      </c>
      <c r="G52" s="145">
        <f t="shared" si="3"/>
        <v>0</v>
      </c>
      <c r="H52" s="145">
        <f t="shared" si="4"/>
        <v>0</v>
      </c>
      <c r="I52" s="145">
        <f t="shared" si="5"/>
        <v>0</v>
      </c>
      <c r="J52" s="5"/>
      <c r="K52" s="6"/>
      <c r="L52" s="8"/>
      <c r="M52" s="5"/>
      <c r="N52" s="6"/>
      <c r="O52" s="8"/>
      <c r="P52" s="5"/>
      <c r="Q52" s="6"/>
      <c r="R52" s="8"/>
    </row>
    <row r="53" spans="1:18" ht="138">
      <c r="A53" s="31" t="s">
        <v>60</v>
      </c>
      <c r="B53" s="205" t="s">
        <v>235</v>
      </c>
      <c r="C53" s="31" t="s">
        <v>236</v>
      </c>
      <c r="D53" s="165" t="s">
        <v>237</v>
      </c>
      <c r="E53" s="22">
        <v>4</v>
      </c>
      <c r="F53" s="23" t="str">
        <f>VLOOKUP(E53,Guidelines!$A$2:$B$6,2)</f>
        <v>Should Have. Functions/Features you consider as Very Important, but not Critical.</v>
      </c>
      <c r="G53" s="145">
        <f t="shared" si="3"/>
        <v>0</v>
      </c>
      <c r="H53" s="145">
        <f t="shared" si="4"/>
        <v>0</v>
      </c>
      <c r="I53" s="145">
        <f t="shared" si="5"/>
        <v>0</v>
      </c>
      <c r="J53" s="5"/>
      <c r="K53" s="6"/>
      <c r="L53" s="8"/>
      <c r="M53" s="5"/>
      <c r="N53" s="6"/>
      <c r="O53" s="8"/>
      <c r="P53" s="5"/>
      <c r="Q53" s="6"/>
      <c r="R53" s="8"/>
    </row>
    <row r="54" spans="1:18">
      <c r="A54" s="31"/>
      <c r="B54" s="205"/>
      <c r="C54" s="31"/>
      <c r="D54" s="204"/>
      <c r="E54" s="22"/>
      <c r="F54" s="23" t="e">
        <f>VLOOKUP(E54,Guidelines!$A$2:$B$6,2)</f>
        <v>#N/A</v>
      </c>
      <c r="G54" s="145">
        <f t="shared" si="3"/>
        <v>0</v>
      </c>
      <c r="H54" s="145">
        <f t="shared" si="4"/>
        <v>0</v>
      </c>
      <c r="I54" s="145">
        <f t="shared" si="5"/>
        <v>0</v>
      </c>
      <c r="J54" s="5"/>
      <c r="K54" s="6"/>
      <c r="L54" s="8"/>
      <c r="M54" s="5"/>
      <c r="N54" s="6"/>
      <c r="O54" s="8"/>
      <c r="P54" s="5"/>
      <c r="Q54" s="6"/>
      <c r="R54" s="8"/>
    </row>
    <row r="55" spans="1:18">
      <c r="A55" s="31"/>
      <c r="B55" s="29"/>
      <c r="C55" s="31"/>
      <c r="D55" s="32"/>
      <c r="E55" s="22"/>
      <c r="F55" s="23" t="e">
        <f>VLOOKUP(E55,Guidelines!$A$2:$B$6,2)</f>
        <v>#N/A</v>
      </c>
      <c r="G55" s="145">
        <f t="shared" si="3"/>
        <v>0</v>
      </c>
      <c r="H55" s="145">
        <f t="shared" si="4"/>
        <v>0</v>
      </c>
      <c r="I55" s="145">
        <f t="shared" si="5"/>
        <v>0</v>
      </c>
      <c r="J55" s="5"/>
      <c r="K55" s="6"/>
      <c r="L55" s="8"/>
      <c r="M55" s="5"/>
      <c r="N55" s="6"/>
      <c r="O55" s="8"/>
      <c r="P55" s="5"/>
      <c r="Q55" s="6"/>
      <c r="R55" s="8"/>
    </row>
    <row r="56" spans="1:18">
      <c r="A56" s="31"/>
      <c r="B56" s="29"/>
      <c r="C56" s="31"/>
      <c r="D56" s="32"/>
      <c r="E56" s="22"/>
      <c r="F56" s="23" t="e">
        <f>VLOOKUP(E56,Guidelines!$A$2:$B$6,2)</f>
        <v>#N/A</v>
      </c>
      <c r="G56" s="145">
        <f t="shared" si="3"/>
        <v>0</v>
      </c>
      <c r="H56" s="145">
        <f t="shared" si="4"/>
        <v>0</v>
      </c>
      <c r="I56" s="145">
        <f t="shared" si="5"/>
        <v>0</v>
      </c>
      <c r="J56" s="5"/>
      <c r="K56" s="6"/>
      <c r="L56" s="8"/>
      <c r="M56" s="5"/>
      <c r="N56" s="6"/>
      <c r="O56" s="8"/>
      <c r="P56" s="5"/>
      <c r="Q56" s="6"/>
      <c r="R56" s="8"/>
    </row>
    <row r="57" spans="1:18">
      <c r="A57" s="31"/>
      <c r="B57" s="29"/>
      <c r="C57" s="31"/>
      <c r="D57" s="32"/>
      <c r="E57" s="22"/>
      <c r="F57" s="23" t="e">
        <f>VLOOKUP(E57,Guidelines!$A$2:$B$6,2)</f>
        <v>#N/A</v>
      </c>
      <c r="G57" s="145">
        <f t="shared" si="3"/>
        <v>0</v>
      </c>
      <c r="H57" s="145">
        <f t="shared" si="4"/>
        <v>0</v>
      </c>
      <c r="I57" s="145">
        <f t="shared" si="5"/>
        <v>0</v>
      </c>
      <c r="J57" s="5"/>
      <c r="K57" s="6"/>
      <c r="L57" s="15"/>
      <c r="M57" s="5"/>
      <c r="N57" s="6"/>
      <c r="O57" s="15"/>
      <c r="P57" s="5"/>
      <c r="Q57" s="6"/>
      <c r="R57" s="15"/>
    </row>
    <row r="58" spans="1:18" ht="18">
      <c r="A58" s="149" t="s">
        <v>238</v>
      </c>
      <c r="B58" s="149"/>
      <c r="C58" s="149"/>
      <c r="D58" s="149"/>
      <c r="E58" s="16">
        <f>AVERAGE(E3:E57)</f>
        <v>4.666666666666667</v>
      </c>
      <c r="F58" s="17"/>
      <c r="G58" s="147">
        <f t="shared" ref="G58:I58" si="6">AVERAGE(G3:G57)*4</f>
        <v>1.0909090909090908</v>
      </c>
      <c r="H58" s="147">
        <f t="shared" si="6"/>
        <v>0</v>
      </c>
      <c r="I58" s="147">
        <f t="shared" si="6"/>
        <v>0</v>
      </c>
      <c r="J58" s="18">
        <f>AVERAGE(J3:J57)</f>
        <v>5</v>
      </c>
      <c r="K58" s="17"/>
      <c r="L58" s="8"/>
      <c r="M58" s="18" t="e">
        <f>AVERAGE(M3:M57)</f>
        <v>#DIV/0!</v>
      </c>
      <c r="N58" s="17"/>
      <c r="O58" s="9"/>
      <c r="P58" s="18" t="e">
        <f>AVERAGE(P3:P57)</f>
        <v>#DIV/0!</v>
      </c>
      <c r="Q58" s="17"/>
      <c r="R58" s="9"/>
    </row>
    <row r="63" spans="1:18">
      <c r="E63"/>
    </row>
  </sheetData>
  <phoneticPr fontId="12" type="noConversion"/>
  <conditionalFormatting sqref="C3:C57">
    <cfRule type="cellIs" dxfId="864" priority="1" operator="equal">
      <formula>#REF!</formula>
    </cfRule>
    <cfRule type="cellIs" dxfId="863" priority="2" operator="equal">
      <formula>#REF!</formula>
    </cfRule>
    <cfRule type="cellIs" dxfId="862" priority="3" operator="equal">
      <formula>#REF!</formula>
    </cfRule>
    <cfRule type="cellIs" dxfId="861" priority="4" operator="equal">
      <formula>#REF!</formula>
    </cfRule>
  </conditionalFormatting>
  <conditionalFormatting sqref="E3:E57 J31:K57 M31:N57 P31:Q57">
    <cfRule type="cellIs" dxfId="860" priority="6" operator="equal">
      <formula>#REF!</formula>
    </cfRule>
    <cfRule type="cellIs" dxfId="859" priority="7" operator="equal">
      <formula>#REF!</formula>
    </cfRule>
    <cfRule type="cellIs" dxfId="858" priority="8" operator="equal">
      <formula>#REF!</formula>
    </cfRule>
    <cfRule type="cellIs" dxfId="857" priority="9" operator="equal">
      <formula>#REF!</formula>
    </cfRule>
  </conditionalFormatting>
  <conditionalFormatting sqref="J3:J11">
    <cfRule type="containsBlanks" dxfId="856" priority="686">
      <formula>LEN(TRIM(J3))=0</formula>
    </cfRule>
  </conditionalFormatting>
  <conditionalFormatting sqref="J3:J23">
    <cfRule type="cellIs" dxfId="855" priority="669" operator="equal">
      <formula>#REF!</formula>
    </cfRule>
    <cfRule type="cellIs" dxfId="854" priority="668" operator="equal">
      <formula>#REF!</formula>
    </cfRule>
    <cfRule type="cellIs" dxfId="853" priority="667" operator="equal">
      <formula>#REF!</formula>
    </cfRule>
    <cfRule type="cellIs" dxfId="852" priority="666" operator="equal">
      <formula>#REF!</formula>
    </cfRule>
    <cfRule type="notContainsBlanks" dxfId="851" priority="665">
      <formula>LEN(TRIM(J3))&gt;0</formula>
    </cfRule>
  </conditionalFormatting>
  <conditionalFormatting sqref="J8">
    <cfRule type="cellIs" dxfId="850" priority="682" operator="equal">
      <formula>#REF!</formula>
    </cfRule>
    <cfRule type="cellIs" dxfId="849" priority="684" operator="equal">
      <formula>#REF!</formula>
    </cfRule>
    <cfRule type="cellIs" dxfId="848" priority="683" operator="equal">
      <formula>#REF!</formula>
    </cfRule>
    <cfRule type="cellIs" dxfId="847" priority="685" operator="equal">
      <formula>#REF!</formula>
    </cfRule>
  </conditionalFormatting>
  <conditionalFormatting sqref="J12:J22">
    <cfRule type="containsBlanks" dxfId="846" priority="670">
      <formula>LEN(TRIM(J12))=0</formula>
    </cfRule>
  </conditionalFormatting>
  <conditionalFormatting sqref="J31:J36">
    <cfRule type="containsBlanks" dxfId="845" priority="242">
      <formula>LEN(TRIM(J31))=0</formula>
    </cfRule>
  </conditionalFormatting>
  <conditionalFormatting sqref="J33">
    <cfRule type="cellIs" dxfId="844" priority="241" operator="equal">
      <formula>#REF!</formula>
    </cfRule>
    <cfRule type="cellIs" dxfId="843" priority="240" operator="equal">
      <formula>#REF!</formula>
    </cfRule>
    <cfRule type="cellIs" dxfId="842" priority="239" operator="equal">
      <formula>#REF!</formula>
    </cfRule>
    <cfRule type="cellIs" dxfId="841" priority="238" operator="equal">
      <formula>#REF!</formula>
    </cfRule>
  </conditionalFormatting>
  <conditionalFormatting sqref="J37:J47">
    <cfRule type="containsBlanks" dxfId="840" priority="226">
      <formula>LEN(TRIM(J37))=0</formula>
    </cfRule>
  </conditionalFormatting>
  <conditionalFormatting sqref="J24:K29">
    <cfRule type="cellIs" dxfId="839" priority="342" operator="equal">
      <formula>#REF!</formula>
    </cfRule>
    <cfRule type="cellIs" dxfId="838" priority="340" operator="equal">
      <formula>#REF!</formula>
    </cfRule>
    <cfRule type="cellIs" dxfId="837" priority="341" operator="equal">
      <formula>#REF!</formula>
    </cfRule>
    <cfRule type="cellIs" dxfId="836" priority="343" operator="equal">
      <formula>#REF!</formula>
    </cfRule>
  </conditionalFormatting>
  <conditionalFormatting sqref="J30:K30 M30:N30 P30:Q30">
    <cfRule type="cellIs" dxfId="835" priority="742" operator="equal">
      <formula>#REF!</formula>
    </cfRule>
    <cfRule type="cellIs" dxfId="834" priority="743" operator="equal">
      <formula>#REF!</formula>
    </cfRule>
    <cfRule type="cellIs" dxfId="833" priority="740" operator="equal">
      <formula>#REF!</formula>
    </cfRule>
    <cfRule type="cellIs" dxfId="832" priority="741" operator="equal">
      <formula>#REF!</formula>
    </cfRule>
  </conditionalFormatting>
  <conditionalFormatting sqref="J30:R30 L23 O23:P23 R23 J23:J29 M23:M29 J48 M48 J49:R57">
    <cfRule type="containsBlanks" dxfId="831" priority="748">
      <formula>LEN(TRIM(J23))=0</formula>
    </cfRule>
  </conditionalFormatting>
  <conditionalFormatting sqref="K3:K23">
    <cfRule type="cellIs" dxfId="830" priority="553" operator="equal">
      <formula>#REF!</formula>
    </cfRule>
    <cfRule type="containsBlanks" dxfId="829" priority="554">
      <formula>LEN(TRIM(K3))=0</formula>
    </cfRule>
    <cfRule type="cellIs" dxfId="828" priority="552" operator="equal">
      <formula>#REF!</formula>
    </cfRule>
    <cfRule type="cellIs" dxfId="827" priority="551" operator="equal">
      <formula>#REF!</formula>
    </cfRule>
    <cfRule type="cellIs" dxfId="826" priority="550" operator="equal">
      <formula>#REF!</formula>
    </cfRule>
  </conditionalFormatting>
  <conditionalFormatting sqref="K24:L29">
    <cfRule type="containsBlanks" dxfId="825" priority="344">
      <formula>LEN(TRIM(K24))=0</formula>
    </cfRule>
  </conditionalFormatting>
  <conditionalFormatting sqref="K31:L48">
    <cfRule type="containsBlanks" dxfId="824" priority="110">
      <formula>LEN(TRIM(K31))=0</formula>
    </cfRule>
  </conditionalFormatting>
  <conditionalFormatting sqref="K3:R23 J24:R57">
    <cfRule type="notContainsBlanks" dxfId="823" priority="707">
      <formula>LEN(TRIM(J3))&gt;0</formula>
    </cfRule>
  </conditionalFormatting>
  <conditionalFormatting sqref="L3:L22 O3:O22 R3:R22">
    <cfRule type="containsBlanks" dxfId="822" priority="696">
      <formula>LEN(TRIM(L3))=0</formula>
    </cfRule>
  </conditionalFormatting>
  <conditionalFormatting sqref="M3:M11">
    <cfRule type="containsBlanks" dxfId="821" priority="620">
      <formula>LEN(TRIM(M3))=0</formula>
    </cfRule>
  </conditionalFormatting>
  <conditionalFormatting sqref="M8">
    <cfRule type="cellIs" dxfId="820" priority="616" operator="equal">
      <formula>#REF!</formula>
    </cfRule>
    <cfRule type="cellIs" dxfId="819" priority="617" operator="equal">
      <formula>#REF!</formula>
    </cfRule>
    <cfRule type="cellIs" dxfId="818" priority="618" operator="equal">
      <formula>#REF!</formula>
    </cfRule>
    <cfRule type="cellIs" dxfId="817" priority="619" operator="equal">
      <formula>#REF!</formula>
    </cfRule>
  </conditionalFormatting>
  <conditionalFormatting sqref="M12:M22">
    <cfRule type="containsBlanks" dxfId="816" priority="604">
      <formula>LEN(TRIM(M12))=0</formula>
    </cfRule>
  </conditionalFormatting>
  <conditionalFormatting sqref="M31:M36">
    <cfRule type="containsBlanks" dxfId="815" priority="176">
      <formula>LEN(TRIM(M31))=0</formula>
    </cfRule>
  </conditionalFormatting>
  <conditionalFormatting sqref="M33">
    <cfRule type="cellIs" dxfId="814" priority="175" operator="equal">
      <formula>#REF!</formula>
    </cfRule>
    <cfRule type="cellIs" dxfId="813" priority="174" operator="equal">
      <formula>#REF!</formula>
    </cfRule>
    <cfRule type="cellIs" dxfId="812" priority="173" operator="equal">
      <formula>#REF!</formula>
    </cfRule>
    <cfRule type="cellIs" dxfId="811" priority="172" operator="equal">
      <formula>#REF!</formula>
    </cfRule>
  </conditionalFormatting>
  <conditionalFormatting sqref="M37:M47">
    <cfRule type="containsBlanks" dxfId="810" priority="160">
      <formula>LEN(TRIM(M37))=0</formula>
    </cfRule>
  </conditionalFormatting>
  <conditionalFormatting sqref="M3:N29">
    <cfRule type="cellIs" dxfId="809" priority="325" operator="equal">
      <formula>#REF!</formula>
    </cfRule>
    <cfRule type="cellIs" dxfId="808" priority="324" operator="equal">
      <formula>#REF!</formula>
    </cfRule>
    <cfRule type="cellIs" dxfId="807" priority="323" operator="equal">
      <formula>#REF!</formula>
    </cfRule>
    <cfRule type="cellIs" dxfId="806" priority="322" operator="equal">
      <formula>#REF!</formula>
    </cfRule>
  </conditionalFormatting>
  <conditionalFormatting sqref="N3:N29">
    <cfRule type="containsBlanks" dxfId="805" priority="326">
      <formula>LEN(TRIM(N3))=0</formula>
    </cfRule>
  </conditionalFormatting>
  <conditionalFormatting sqref="N31:N48">
    <cfRule type="containsBlanks" dxfId="804" priority="92">
      <formula>LEN(TRIM(N31))=0</formula>
    </cfRule>
  </conditionalFormatting>
  <conditionalFormatting sqref="O31:O47">
    <cfRule type="containsBlanks" dxfId="803" priority="252">
      <formula>LEN(TRIM(O31))=0</formula>
    </cfRule>
  </conditionalFormatting>
  <conditionalFormatting sqref="O48:P48">
    <cfRule type="containsBlanks" dxfId="802" priority="304">
      <formula>LEN(TRIM(O48))=0</formula>
    </cfRule>
  </conditionalFormatting>
  <conditionalFormatting sqref="O24:R29">
    <cfRule type="containsBlanks" dxfId="801" priority="320">
      <formula>LEN(TRIM(O24))=0</formula>
    </cfRule>
  </conditionalFormatting>
  <conditionalFormatting sqref="P3:P11">
    <cfRule type="containsBlanks" dxfId="800" priority="598">
      <formula>LEN(TRIM(P3))=0</formula>
    </cfRule>
  </conditionalFormatting>
  <conditionalFormatting sqref="P8">
    <cfRule type="cellIs" dxfId="799" priority="596" operator="equal">
      <formula>#REF!</formula>
    </cfRule>
    <cfRule type="cellIs" dxfId="798" priority="597" operator="equal">
      <formula>#REF!</formula>
    </cfRule>
    <cfRule type="cellIs" dxfId="797" priority="594" operator="equal">
      <formula>#REF!</formula>
    </cfRule>
    <cfRule type="cellIs" dxfId="796" priority="595" operator="equal">
      <formula>#REF!</formula>
    </cfRule>
  </conditionalFormatting>
  <conditionalFormatting sqref="P12:P22">
    <cfRule type="containsBlanks" dxfId="795" priority="582">
      <formula>LEN(TRIM(P12))=0</formula>
    </cfRule>
  </conditionalFormatting>
  <conditionalFormatting sqref="P31:P36">
    <cfRule type="containsBlanks" dxfId="794" priority="154">
      <formula>LEN(TRIM(P31))=0</formula>
    </cfRule>
  </conditionalFormatting>
  <conditionalFormatting sqref="P33">
    <cfRule type="cellIs" dxfId="793" priority="152" operator="equal">
      <formula>#REF!</formula>
    </cfRule>
    <cfRule type="cellIs" dxfId="792" priority="151" operator="equal">
      <formula>#REF!</formula>
    </cfRule>
    <cfRule type="cellIs" dxfId="791" priority="150" operator="equal">
      <formula>#REF!</formula>
    </cfRule>
    <cfRule type="cellIs" dxfId="790" priority="153" operator="equal">
      <formula>#REF!</formula>
    </cfRule>
  </conditionalFormatting>
  <conditionalFormatting sqref="P37:P47">
    <cfRule type="containsBlanks" dxfId="789" priority="138">
      <formula>LEN(TRIM(P37))=0</formula>
    </cfRule>
  </conditionalFormatting>
  <conditionalFormatting sqref="P3:Q29">
    <cfRule type="cellIs" dxfId="788" priority="318" operator="equal">
      <formula>#REF!</formula>
    </cfRule>
    <cfRule type="cellIs" dxfId="787" priority="317" operator="equal">
      <formula>#REF!</formula>
    </cfRule>
    <cfRule type="cellIs" dxfId="786" priority="316" operator="equal">
      <formula>#REF!</formula>
    </cfRule>
    <cfRule type="cellIs" dxfId="785" priority="319" operator="equal">
      <formula>#REF!</formula>
    </cfRule>
  </conditionalFormatting>
  <conditionalFormatting sqref="Q3:Q23">
    <cfRule type="containsBlanks" dxfId="784" priority="530">
      <formula>LEN(TRIM(Q3))=0</formula>
    </cfRule>
  </conditionalFormatting>
  <conditionalFormatting sqref="Q31:R48">
    <cfRule type="containsBlanks" dxfId="783" priority="86">
      <formula>LEN(TRIM(Q31))=0</formula>
    </cfRule>
  </conditionalFormatting>
  <dataValidations count="1">
    <dataValidation type="list" allowBlank="1" showInputMessage="1" showErrorMessage="1" sqref="J3:J57 M3:M57 P3:P57" xr:uid="{55ADCF89-8111-4875-ADF2-A4349F209819}">
      <formula1>"1,2,3,4,5"</formula1>
    </dataValidation>
  </dataValidations>
  <pageMargins left="0.7" right="0.7" top="0.75" bottom="0.75" header="0.3" footer="0.3"/>
  <pageSetup paperSize="9" orientation="portrait" verticalDpi="0" r:id="rId1"/>
  <headerFooter>
    <oddHeader xml:space="preserve">&amp;C&amp;12Classification: &amp;KFFA500Confidential&amp;8&amp;K000000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D802ABF9-A92A-470F-9583-F50E786C8971}">
          <x14:formula1>
            <xm:f>Guidelines!$A$2:$A$6</xm:f>
          </x14:formula1>
          <xm:sqref>E3:E57 C3:C57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5E6BB-FAC6-4269-B53E-BA4AFA27B352}">
  <dimension ref="A1:R63"/>
  <sheetViews>
    <sheetView tabSelected="1" zoomScaleNormal="100" workbookViewId="0">
      <selection activeCell="N3" sqref="N3"/>
    </sheetView>
  </sheetViews>
  <sheetFormatPr defaultColWidth="7.109375" defaultRowHeight="14.45"/>
  <cols>
    <col min="1" max="1" width="12.109375" style="19" customWidth="1"/>
    <col min="2" max="2" width="22.33203125" style="30" bestFit="1" customWidth="1"/>
    <col min="3" max="3" width="12.6640625" style="19" bestFit="1" customWidth="1"/>
    <col min="4" max="4" width="45.109375" style="19" customWidth="1"/>
    <col min="5" max="5" width="13.44140625" style="20" bestFit="1" customWidth="1"/>
    <col min="6" max="6" width="22.6640625" style="21" bestFit="1" customWidth="1"/>
    <col min="7" max="7" width="9.44140625" style="21" bestFit="1" customWidth="1"/>
    <col min="8" max="8" width="10.109375" style="21" customWidth="1"/>
    <col min="9" max="9" width="10.33203125" style="21" customWidth="1"/>
    <col min="10" max="10" width="9.6640625" style="20" bestFit="1" customWidth="1"/>
    <col min="11" max="11" width="14.6640625" style="20" customWidth="1"/>
    <col min="12" max="12" width="20.6640625" style="19" customWidth="1"/>
    <col min="13" max="13" width="9.6640625" style="20" bestFit="1" customWidth="1"/>
    <col min="14" max="14" width="13.88671875" style="20" customWidth="1"/>
    <col min="15" max="15" width="18.5546875" style="4" customWidth="1"/>
    <col min="16" max="16" width="9.6640625" style="20" bestFit="1" customWidth="1"/>
    <col min="17" max="17" width="13.88671875" style="20" customWidth="1"/>
    <col min="18" max="18" width="17.109375" style="4" customWidth="1"/>
    <col min="19" max="16384" width="7.109375" style="4"/>
  </cols>
  <sheetData>
    <row r="1" spans="1:18" s="37" customFormat="1" ht="36">
      <c r="A1" s="33"/>
      <c r="B1" s="34"/>
      <c r="C1" s="33"/>
      <c r="D1" s="33"/>
      <c r="E1" s="141" t="s">
        <v>113</v>
      </c>
      <c r="F1" s="170" t="s">
        <v>104</v>
      </c>
      <c r="G1" s="141" t="str">
        <f>'Consolidated Rating'!E2</f>
        <v>Dassault 
Systemes</v>
      </c>
      <c r="H1" s="141" t="str">
        <f>'Consolidated Rating'!F2</f>
        <v>PTC</v>
      </c>
      <c r="I1" s="141" t="str">
        <f>'Consolidated Rating'!G2</f>
        <v>Siemens</v>
      </c>
      <c r="J1" s="148" t="str">
        <f>('Consolidated Rating'!E2)</f>
        <v>Dassault 
Systemes</v>
      </c>
      <c r="K1" s="35" t="str">
        <f>('Consolidated Rating'!E2)</f>
        <v>Dassault 
Systemes</v>
      </c>
      <c r="L1" s="36" t="str">
        <f>('Consolidated Rating'!E2)</f>
        <v>Dassault 
Systemes</v>
      </c>
      <c r="M1" s="35" t="str">
        <f>('Consolidated Rating'!F2)</f>
        <v>PTC</v>
      </c>
      <c r="N1" s="35" t="str">
        <f>('Consolidated Rating'!F2)</f>
        <v>PTC</v>
      </c>
      <c r="O1" s="36" t="str">
        <f>('Consolidated Rating'!F2)</f>
        <v>PTC</v>
      </c>
      <c r="P1" s="35" t="str">
        <f>('Consolidated Rating'!G2)</f>
        <v>Siemens</v>
      </c>
      <c r="Q1" s="35" t="str">
        <f>('Consolidated Rating'!G2)</f>
        <v>Siemens</v>
      </c>
      <c r="R1" s="36" t="str">
        <f>('Consolidated Rating'!G2)</f>
        <v>Siemens</v>
      </c>
    </row>
    <row r="2" spans="1:18" s="42" customFormat="1" ht="36">
      <c r="A2" s="38" t="s">
        <v>114</v>
      </c>
      <c r="B2" s="38" t="s">
        <v>115</v>
      </c>
      <c r="C2" s="38" t="s">
        <v>116</v>
      </c>
      <c r="D2" s="38" t="s">
        <v>117</v>
      </c>
      <c r="E2" s="39" t="s">
        <v>118</v>
      </c>
      <c r="F2" s="142" t="s">
        <v>23</v>
      </c>
      <c r="G2" s="144" t="s">
        <v>119</v>
      </c>
      <c r="H2" s="144" t="s">
        <v>119</v>
      </c>
      <c r="I2" s="144" t="s">
        <v>119</v>
      </c>
      <c r="J2" s="41" t="s">
        <v>120</v>
      </c>
      <c r="K2" s="143" t="s">
        <v>121</v>
      </c>
      <c r="L2" s="40" t="s">
        <v>122</v>
      </c>
      <c r="M2" s="41" t="s">
        <v>120</v>
      </c>
      <c r="N2" s="143" t="s">
        <v>121</v>
      </c>
      <c r="O2" s="40" t="s">
        <v>122</v>
      </c>
      <c r="P2" s="41" t="s">
        <v>120</v>
      </c>
      <c r="Q2" s="143" t="s">
        <v>121</v>
      </c>
      <c r="R2" s="40" t="s">
        <v>122</v>
      </c>
    </row>
    <row r="3" spans="1:18" ht="259.14999999999998">
      <c r="A3" s="31" t="s">
        <v>27</v>
      </c>
      <c r="B3" s="29" t="s">
        <v>239</v>
      </c>
      <c r="C3" s="31" t="s">
        <v>124</v>
      </c>
      <c r="D3" s="32" t="s">
        <v>240</v>
      </c>
      <c r="E3" s="22">
        <v>4</v>
      </c>
      <c r="F3" s="23" t="str">
        <f>VLOOKUP(E3,Guidelines!$A$2:$B$6,2)</f>
        <v>Should Have. Functions/Features you consider as Very Important, but not Critical.</v>
      </c>
      <c r="G3" s="145">
        <f t="shared" ref="G3:G34" si="0">E3*J3</f>
        <v>0</v>
      </c>
      <c r="H3" s="145">
        <f t="shared" ref="H3:H34" si="1">E3*M3</f>
        <v>0</v>
      </c>
      <c r="I3" s="145">
        <f t="shared" ref="I3:I34" si="2">E3*P3</f>
        <v>16</v>
      </c>
      <c r="J3" s="5"/>
      <c r="K3" s="6"/>
      <c r="L3" s="7"/>
      <c r="M3" s="5"/>
      <c r="N3" s="6"/>
      <c r="O3" s="8"/>
      <c r="P3" s="5">
        <v>4</v>
      </c>
      <c r="Q3" s="6" t="s">
        <v>241</v>
      </c>
      <c r="R3" s="8" t="s">
        <v>242</v>
      </c>
    </row>
    <row r="4" spans="1:18" ht="172.9">
      <c r="A4" s="31" t="s">
        <v>27</v>
      </c>
      <c r="B4" s="29" t="s">
        <v>239</v>
      </c>
      <c r="C4" s="31" t="s">
        <v>126</v>
      </c>
      <c r="D4" s="32" t="s">
        <v>243</v>
      </c>
      <c r="E4" s="22">
        <v>5</v>
      </c>
      <c r="F4" s="23" t="str">
        <f>VLOOKUP(E4,Guidelines!$A$2:$B$6,2)</f>
        <v>Must Have. The most critical Functions/Features you cant live without</v>
      </c>
      <c r="G4" s="145">
        <f t="shared" si="0"/>
        <v>0</v>
      </c>
      <c r="H4" s="145">
        <f t="shared" si="1"/>
        <v>0</v>
      </c>
      <c r="I4" s="145">
        <f t="shared" si="2"/>
        <v>25</v>
      </c>
      <c r="J4" s="5"/>
      <c r="K4" s="6"/>
      <c r="L4" s="7"/>
      <c r="M4" s="5"/>
      <c r="N4" s="6"/>
      <c r="O4" s="8"/>
      <c r="P4" s="5">
        <v>5</v>
      </c>
      <c r="Q4" s="6" t="s">
        <v>241</v>
      </c>
      <c r="R4" s="8" t="s">
        <v>244</v>
      </c>
    </row>
    <row r="5" spans="1:18" ht="57.6">
      <c r="A5" s="31" t="s">
        <v>27</v>
      </c>
      <c r="B5" s="29" t="s">
        <v>239</v>
      </c>
      <c r="C5" s="31" t="s">
        <v>128</v>
      </c>
      <c r="D5" s="32" t="s">
        <v>245</v>
      </c>
      <c r="E5" s="22">
        <v>4</v>
      </c>
      <c r="F5" s="23" t="str">
        <f>VLOOKUP(E5,Guidelines!$A$2:$B$6,2)</f>
        <v>Should Have. Functions/Features you consider as Very Important, but not Critical.</v>
      </c>
      <c r="G5" s="145">
        <f t="shared" si="0"/>
        <v>0</v>
      </c>
      <c r="H5" s="145">
        <f t="shared" si="1"/>
        <v>0</v>
      </c>
      <c r="I5" s="145">
        <f t="shared" si="2"/>
        <v>16</v>
      </c>
      <c r="J5" s="5"/>
      <c r="K5" s="6"/>
      <c r="L5" s="7"/>
      <c r="M5" s="5"/>
      <c r="N5" s="6"/>
      <c r="O5" s="8"/>
      <c r="P5" s="5">
        <v>4</v>
      </c>
      <c r="Q5" s="6" t="s">
        <v>241</v>
      </c>
      <c r="R5" s="8" t="s">
        <v>246</v>
      </c>
    </row>
    <row r="6" spans="1:18" ht="115.15">
      <c r="A6" s="31" t="s">
        <v>27</v>
      </c>
      <c r="B6" s="29" t="s">
        <v>239</v>
      </c>
      <c r="C6" s="31" t="s">
        <v>130</v>
      </c>
      <c r="D6" s="32" t="s">
        <v>247</v>
      </c>
      <c r="E6" s="22">
        <v>4</v>
      </c>
      <c r="F6" s="23" t="str">
        <f>VLOOKUP(E6,Guidelines!$A$2:$B$6,2)</f>
        <v>Should Have. Functions/Features you consider as Very Important, but not Critical.</v>
      </c>
      <c r="G6" s="145">
        <f t="shared" si="0"/>
        <v>0</v>
      </c>
      <c r="H6" s="145">
        <f t="shared" si="1"/>
        <v>0</v>
      </c>
      <c r="I6" s="145">
        <f t="shared" si="2"/>
        <v>20</v>
      </c>
      <c r="J6" s="5"/>
      <c r="K6" s="6"/>
      <c r="L6" s="7"/>
      <c r="M6" s="5"/>
      <c r="N6" s="6"/>
      <c r="O6" s="10"/>
      <c r="P6" s="5">
        <v>5</v>
      </c>
      <c r="Q6" s="6" t="s">
        <v>241</v>
      </c>
      <c r="R6" s="10" t="s">
        <v>248</v>
      </c>
    </row>
    <row r="7" spans="1:18" ht="259.14999999999998">
      <c r="A7" s="31" t="s">
        <v>27</v>
      </c>
      <c r="B7" s="29" t="s">
        <v>249</v>
      </c>
      <c r="C7" s="31" t="s">
        <v>132</v>
      </c>
      <c r="D7" s="32" t="s">
        <v>250</v>
      </c>
      <c r="E7" s="22">
        <v>4</v>
      </c>
      <c r="F7" s="23" t="str">
        <f>VLOOKUP(E7,Guidelines!$A$2:$B$6,2)</f>
        <v>Should Have. Functions/Features you consider as Very Important, but not Critical.</v>
      </c>
      <c r="G7" s="145">
        <f t="shared" si="0"/>
        <v>0</v>
      </c>
      <c r="H7" s="145">
        <f t="shared" si="1"/>
        <v>0</v>
      </c>
      <c r="I7" s="145">
        <f t="shared" si="2"/>
        <v>12</v>
      </c>
      <c r="J7" s="5"/>
      <c r="K7" s="6"/>
      <c r="L7" s="7"/>
      <c r="M7" s="5"/>
      <c r="N7" s="6"/>
      <c r="O7" s="8"/>
      <c r="P7" s="5">
        <v>3</v>
      </c>
      <c r="Q7" s="6" t="s">
        <v>241</v>
      </c>
      <c r="R7" s="8" t="s">
        <v>251</v>
      </c>
    </row>
    <row r="8" spans="1:18" ht="273.60000000000002">
      <c r="A8" s="31" t="s">
        <v>27</v>
      </c>
      <c r="B8" s="29" t="s">
        <v>249</v>
      </c>
      <c r="C8" s="31" t="s">
        <v>134</v>
      </c>
      <c r="D8" s="32" t="s">
        <v>252</v>
      </c>
      <c r="E8" s="22">
        <v>4</v>
      </c>
      <c r="F8" s="23" t="str">
        <f>VLOOKUP(E8,Guidelines!$A$2:$B$6,2)</f>
        <v>Should Have. Functions/Features you consider as Very Important, but not Critical.</v>
      </c>
      <c r="G8" s="145">
        <f t="shared" si="0"/>
        <v>0</v>
      </c>
      <c r="H8" s="145">
        <f t="shared" si="1"/>
        <v>0</v>
      </c>
      <c r="I8" s="145">
        <f t="shared" si="2"/>
        <v>20</v>
      </c>
      <c r="J8" s="5"/>
      <c r="K8" s="6"/>
      <c r="L8" s="7"/>
      <c r="M8" s="5"/>
      <c r="N8" s="6"/>
      <c r="O8" s="8"/>
      <c r="P8" s="5">
        <v>5</v>
      </c>
      <c r="Q8" s="6" t="s">
        <v>241</v>
      </c>
      <c r="R8" s="8" t="s">
        <v>253</v>
      </c>
    </row>
    <row r="9" spans="1:18" ht="230.45">
      <c r="A9" s="31" t="s">
        <v>27</v>
      </c>
      <c r="B9" s="29" t="s">
        <v>249</v>
      </c>
      <c r="C9" s="31" t="s">
        <v>136</v>
      </c>
      <c r="D9" s="29" t="s">
        <v>254</v>
      </c>
      <c r="E9" s="22">
        <v>5</v>
      </c>
      <c r="F9" s="23" t="str">
        <f>VLOOKUP(E9,Guidelines!$A$2:$B$6,2)</f>
        <v>Must Have. The most critical Functions/Features you cant live without</v>
      </c>
      <c r="G9" s="145">
        <f t="shared" si="0"/>
        <v>0</v>
      </c>
      <c r="H9" s="145">
        <f t="shared" si="1"/>
        <v>0</v>
      </c>
      <c r="I9" s="145">
        <f t="shared" si="2"/>
        <v>25</v>
      </c>
      <c r="J9" s="5"/>
      <c r="K9" s="6"/>
      <c r="L9" s="7"/>
      <c r="M9" s="5"/>
      <c r="N9" s="6"/>
      <c r="O9" s="8"/>
      <c r="P9" s="5">
        <v>5</v>
      </c>
      <c r="Q9" s="6" t="s">
        <v>241</v>
      </c>
      <c r="R9" s="8" t="s">
        <v>255</v>
      </c>
    </row>
    <row r="10" spans="1:18" ht="43.15">
      <c r="A10" s="31" t="s">
        <v>27</v>
      </c>
      <c r="B10" s="29" t="s">
        <v>256</v>
      </c>
      <c r="C10" s="31" t="s">
        <v>139</v>
      </c>
      <c r="D10" s="168" t="s">
        <v>257</v>
      </c>
      <c r="E10" s="22">
        <v>4</v>
      </c>
      <c r="F10" s="23" t="str">
        <f>VLOOKUP(E10,Guidelines!$A$2:$B$6,2)</f>
        <v>Should Have. Functions/Features you consider as Very Important, but not Critical.</v>
      </c>
      <c r="G10" s="145">
        <f t="shared" si="0"/>
        <v>0</v>
      </c>
      <c r="H10" s="145">
        <f t="shared" si="1"/>
        <v>0</v>
      </c>
      <c r="I10" s="145">
        <f t="shared" si="2"/>
        <v>0</v>
      </c>
      <c r="J10" s="5"/>
      <c r="K10" s="6"/>
      <c r="L10" s="11"/>
      <c r="M10" s="5"/>
      <c r="N10" s="6"/>
      <c r="O10" s="12"/>
      <c r="P10" s="5"/>
      <c r="Q10" s="6"/>
      <c r="R10" s="12"/>
    </row>
    <row r="11" spans="1:18" ht="43.15">
      <c r="A11" s="31" t="s">
        <v>27</v>
      </c>
      <c r="B11" s="29" t="s">
        <v>256</v>
      </c>
      <c r="C11" s="31" t="s">
        <v>141</v>
      </c>
      <c r="D11" s="159" t="s">
        <v>258</v>
      </c>
      <c r="E11" s="22">
        <v>5</v>
      </c>
      <c r="F11" s="23" t="str">
        <f>VLOOKUP(E11,Guidelines!$A$2:$B$6,2)</f>
        <v>Must Have. The most critical Functions/Features you cant live without</v>
      </c>
      <c r="G11" s="145">
        <f t="shared" si="0"/>
        <v>0</v>
      </c>
      <c r="H11" s="145">
        <f t="shared" si="1"/>
        <v>0</v>
      </c>
      <c r="I11" s="145">
        <f t="shared" si="2"/>
        <v>0</v>
      </c>
      <c r="J11" s="5"/>
      <c r="K11" s="6"/>
      <c r="L11" s="7"/>
      <c r="M11" s="5"/>
      <c r="N11" s="6"/>
      <c r="O11" s="8"/>
      <c r="P11" s="5"/>
      <c r="Q11" s="6"/>
      <c r="R11" s="8"/>
    </row>
    <row r="12" spans="1:18" s="3" customFormat="1" ht="43.15">
      <c r="A12" s="31" t="s">
        <v>27</v>
      </c>
      <c r="B12" s="29" t="s">
        <v>259</v>
      </c>
      <c r="C12" s="31" t="s">
        <v>143</v>
      </c>
      <c r="D12" s="159" t="s">
        <v>260</v>
      </c>
      <c r="E12" s="22">
        <v>4</v>
      </c>
      <c r="F12" s="23" t="str">
        <f>VLOOKUP(E12,Guidelines!$A$2:$B$6,2)</f>
        <v>Should Have. Functions/Features you consider as Very Important, but not Critical.</v>
      </c>
      <c r="G12" s="145">
        <f t="shared" si="0"/>
        <v>0</v>
      </c>
      <c r="H12" s="145">
        <f t="shared" si="1"/>
        <v>0</v>
      </c>
      <c r="I12" s="145">
        <f t="shared" si="2"/>
        <v>0</v>
      </c>
      <c r="J12" s="5"/>
      <c r="K12" s="6"/>
      <c r="L12" s="14"/>
      <c r="M12" s="5"/>
      <c r="N12" s="6"/>
      <c r="O12" s="13"/>
      <c r="P12" s="5"/>
      <c r="Q12" s="6"/>
      <c r="R12" s="13"/>
    </row>
    <row r="13" spans="1:18" ht="43.15">
      <c r="A13" s="31" t="s">
        <v>27</v>
      </c>
      <c r="B13" s="29" t="s">
        <v>259</v>
      </c>
      <c r="C13" s="31" t="s">
        <v>145</v>
      </c>
      <c r="D13" s="161" t="s">
        <v>261</v>
      </c>
      <c r="E13" s="22">
        <v>5</v>
      </c>
      <c r="F13" s="23" t="str">
        <f>VLOOKUP(E13,Guidelines!$A$2:$B$6,2)</f>
        <v>Must Have. The most critical Functions/Features you cant live without</v>
      </c>
      <c r="G13" s="145">
        <f t="shared" si="0"/>
        <v>0</v>
      </c>
      <c r="H13" s="145">
        <f t="shared" si="1"/>
        <v>0</v>
      </c>
      <c r="I13" s="145">
        <f t="shared" si="2"/>
        <v>0</v>
      </c>
      <c r="J13" s="5"/>
      <c r="K13" s="6"/>
      <c r="L13" s="8"/>
      <c r="M13" s="5"/>
      <c r="N13" s="6"/>
      <c r="O13" s="8"/>
      <c r="P13" s="5"/>
      <c r="Q13" s="6"/>
      <c r="R13" s="8"/>
    </row>
    <row r="14" spans="1:18" ht="43.15">
      <c r="A14" s="31" t="s">
        <v>27</v>
      </c>
      <c r="B14" s="29" t="s">
        <v>262</v>
      </c>
      <c r="C14" s="31" t="s">
        <v>147</v>
      </c>
      <c r="D14" s="161" t="s">
        <v>263</v>
      </c>
      <c r="E14" s="22">
        <v>5</v>
      </c>
      <c r="F14" s="23" t="str">
        <f>VLOOKUP(E14,Guidelines!$A$2:$B$6,2)</f>
        <v>Must Have. The most critical Functions/Features you cant live without</v>
      </c>
      <c r="G14" s="145">
        <f t="shared" si="0"/>
        <v>0</v>
      </c>
      <c r="H14" s="145">
        <f t="shared" si="1"/>
        <v>0</v>
      </c>
      <c r="I14" s="145">
        <f t="shared" si="2"/>
        <v>0</v>
      </c>
      <c r="J14" s="5"/>
      <c r="K14" s="6"/>
      <c r="L14" s="7"/>
      <c r="M14" s="5"/>
      <c r="N14" s="6"/>
      <c r="O14" s="8"/>
      <c r="P14" s="5"/>
      <c r="Q14" s="6"/>
      <c r="R14" s="8"/>
    </row>
    <row r="15" spans="1:18" ht="43.15">
      <c r="A15" s="31" t="s">
        <v>27</v>
      </c>
      <c r="B15" s="29" t="s">
        <v>264</v>
      </c>
      <c r="C15" s="31" t="s">
        <v>149</v>
      </c>
      <c r="D15" s="159" t="s">
        <v>265</v>
      </c>
      <c r="E15" s="22">
        <v>4</v>
      </c>
      <c r="F15" s="23" t="str">
        <f>VLOOKUP(E15,Guidelines!$A$2:$B$6,2)</f>
        <v>Should Have. Functions/Features you consider as Very Important, but not Critical.</v>
      </c>
      <c r="G15" s="145">
        <f t="shared" si="0"/>
        <v>0</v>
      </c>
      <c r="H15" s="145">
        <f t="shared" si="1"/>
        <v>0</v>
      </c>
      <c r="I15" s="145">
        <f t="shared" si="2"/>
        <v>0</v>
      </c>
      <c r="J15" s="5"/>
      <c r="K15" s="6"/>
      <c r="L15" s="7"/>
      <c r="M15" s="5"/>
      <c r="N15" s="6"/>
      <c r="O15" s="8"/>
      <c r="P15" s="5"/>
      <c r="Q15" s="6"/>
      <c r="R15" s="8"/>
    </row>
    <row r="16" spans="1:18" ht="43.15">
      <c r="A16" s="31" t="s">
        <v>27</v>
      </c>
      <c r="B16" s="29" t="s">
        <v>264</v>
      </c>
      <c r="C16" s="31" t="s">
        <v>151</v>
      </c>
      <c r="D16" s="159" t="s">
        <v>266</v>
      </c>
      <c r="E16" s="22">
        <v>5</v>
      </c>
      <c r="F16" s="23" t="str">
        <f>VLOOKUP(E16,Guidelines!$A$2:$B$6,2)</f>
        <v>Must Have. The most critical Functions/Features you cant live without</v>
      </c>
      <c r="G16" s="145">
        <f t="shared" si="0"/>
        <v>0</v>
      </c>
      <c r="H16" s="145">
        <f t="shared" si="1"/>
        <v>0</v>
      </c>
      <c r="I16" s="145">
        <f t="shared" si="2"/>
        <v>0</v>
      </c>
      <c r="J16" s="5"/>
      <c r="K16" s="6"/>
      <c r="L16" s="7"/>
      <c r="M16" s="5"/>
      <c r="N16" s="6"/>
      <c r="O16" s="8"/>
      <c r="P16" s="5"/>
      <c r="Q16" s="6"/>
      <c r="R16" s="8"/>
    </row>
    <row r="17" spans="1:18" ht="43.15">
      <c r="A17" s="31" t="s">
        <v>27</v>
      </c>
      <c r="B17" s="29" t="s">
        <v>264</v>
      </c>
      <c r="C17" s="31" t="s">
        <v>153</v>
      </c>
      <c r="D17" s="159" t="s">
        <v>267</v>
      </c>
      <c r="E17" s="22">
        <v>4</v>
      </c>
      <c r="F17" s="23" t="str">
        <f>VLOOKUP(E17,Guidelines!$A$2:$B$6,2)</f>
        <v>Should Have. Functions/Features you consider as Very Important, but not Critical.</v>
      </c>
      <c r="G17" s="145">
        <f t="shared" si="0"/>
        <v>0</v>
      </c>
      <c r="H17" s="145">
        <f t="shared" si="1"/>
        <v>0</v>
      </c>
      <c r="I17" s="145">
        <f t="shared" si="2"/>
        <v>0</v>
      </c>
      <c r="J17" s="5"/>
      <c r="K17" s="6"/>
      <c r="L17" s="7"/>
      <c r="M17" s="5"/>
      <c r="N17" s="6"/>
      <c r="O17" s="8"/>
      <c r="P17" s="5"/>
      <c r="Q17" s="6"/>
      <c r="R17" s="8"/>
    </row>
    <row r="18" spans="1:18" ht="43.15">
      <c r="A18" s="31" t="s">
        <v>27</v>
      </c>
      <c r="B18" s="29" t="s">
        <v>264</v>
      </c>
      <c r="C18" s="31" t="s">
        <v>155</v>
      </c>
      <c r="D18" s="159" t="s">
        <v>268</v>
      </c>
      <c r="E18" s="22">
        <v>4</v>
      </c>
      <c r="F18" s="23" t="str">
        <f>VLOOKUP(E18,Guidelines!$A$2:$B$6,2)</f>
        <v>Should Have. Functions/Features you consider as Very Important, but not Critical.</v>
      </c>
      <c r="G18" s="145">
        <f t="shared" si="0"/>
        <v>0</v>
      </c>
      <c r="H18" s="145">
        <f t="shared" si="1"/>
        <v>0</v>
      </c>
      <c r="I18" s="145">
        <f t="shared" si="2"/>
        <v>0</v>
      </c>
      <c r="J18" s="5"/>
      <c r="K18" s="6"/>
      <c r="L18" s="7"/>
      <c r="M18" s="5"/>
      <c r="N18" s="6"/>
      <c r="O18" s="8"/>
      <c r="P18" s="5"/>
      <c r="Q18" s="6"/>
      <c r="R18" s="8"/>
    </row>
    <row r="19" spans="1:18" s="3" customFormat="1" ht="43.15">
      <c r="A19" s="31" t="s">
        <v>27</v>
      </c>
      <c r="B19" s="29" t="s">
        <v>269</v>
      </c>
      <c r="C19" s="31" t="s">
        <v>158</v>
      </c>
      <c r="D19" s="183" t="s">
        <v>270</v>
      </c>
      <c r="E19" s="22">
        <v>5</v>
      </c>
      <c r="F19" s="23" t="str">
        <f>VLOOKUP(E19,Guidelines!$A$2:$B$6,2)</f>
        <v>Must Have. The most critical Functions/Features you cant live without</v>
      </c>
      <c r="G19" s="145">
        <f t="shared" si="0"/>
        <v>0</v>
      </c>
      <c r="H19" s="145">
        <f t="shared" si="1"/>
        <v>0</v>
      </c>
      <c r="I19" s="145">
        <f t="shared" si="2"/>
        <v>0</v>
      </c>
      <c r="J19" s="5"/>
      <c r="K19" s="6"/>
      <c r="L19" s="14"/>
      <c r="M19" s="5"/>
      <c r="N19" s="6"/>
      <c r="O19" s="13"/>
      <c r="P19" s="5"/>
      <c r="Q19" s="6"/>
      <c r="R19" s="13"/>
    </row>
    <row r="20" spans="1:18" ht="43.15">
      <c r="A20" s="31" t="s">
        <v>27</v>
      </c>
      <c r="B20" s="29" t="s">
        <v>269</v>
      </c>
      <c r="C20" s="31" t="s">
        <v>160</v>
      </c>
      <c r="D20" s="159" t="s">
        <v>271</v>
      </c>
      <c r="E20" s="22">
        <v>5</v>
      </c>
      <c r="F20" s="23" t="str">
        <f>VLOOKUP(E20,Guidelines!$A$2:$B$6,2)</f>
        <v>Must Have. The most critical Functions/Features you cant live without</v>
      </c>
      <c r="G20" s="145">
        <f t="shared" si="0"/>
        <v>0</v>
      </c>
      <c r="H20" s="145">
        <f t="shared" si="1"/>
        <v>0</v>
      </c>
      <c r="I20" s="145">
        <f t="shared" si="2"/>
        <v>0</v>
      </c>
      <c r="J20" s="5"/>
      <c r="K20" s="6"/>
      <c r="L20" s="8"/>
      <c r="M20" s="5"/>
      <c r="N20" s="6"/>
      <c r="O20" s="8"/>
      <c r="P20" s="5"/>
      <c r="Q20" s="6"/>
      <c r="R20" s="8"/>
    </row>
    <row r="21" spans="1:18" s="3" customFormat="1" ht="43.15">
      <c r="A21" s="31" t="s">
        <v>27</v>
      </c>
      <c r="B21" s="29" t="s">
        <v>272</v>
      </c>
      <c r="C21" s="31" t="s">
        <v>163</v>
      </c>
      <c r="D21" s="183" t="s">
        <v>273</v>
      </c>
      <c r="E21" s="22">
        <v>4</v>
      </c>
      <c r="F21" s="23" t="str">
        <f>VLOOKUP(E21,Guidelines!$A$2:$B$6,2)</f>
        <v>Should Have. Functions/Features you consider as Very Important, but not Critical.</v>
      </c>
      <c r="G21" s="145">
        <f t="shared" si="0"/>
        <v>0</v>
      </c>
      <c r="H21" s="145">
        <f t="shared" si="1"/>
        <v>0</v>
      </c>
      <c r="I21" s="145">
        <f t="shared" si="2"/>
        <v>0</v>
      </c>
      <c r="J21" s="5"/>
      <c r="K21" s="6"/>
      <c r="L21" s="14"/>
      <c r="M21" s="5"/>
      <c r="N21" s="6"/>
      <c r="O21" s="13"/>
      <c r="P21" s="5"/>
      <c r="Q21" s="6"/>
      <c r="R21" s="13"/>
    </row>
    <row r="22" spans="1:18" ht="57.6">
      <c r="A22" s="31" t="s">
        <v>27</v>
      </c>
      <c r="B22" s="29" t="s">
        <v>274</v>
      </c>
      <c r="C22" s="31" t="s">
        <v>166</v>
      </c>
      <c r="D22" s="183" t="s">
        <v>275</v>
      </c>
      <c r="E22" s="22">
        <v>4</v>
      </c>
      <c r="F22" s="23" t="str">
        <f>VLOOKUP(E22,Guidelines!$A$2:$B$6,2)</f>
        <v>Should Have. Functions/Features you consider as Very Important, but not Critical.</v>
      </c>
      <c r="G22" s="145">
        <f t="shared" si="0"/>
        <v>0</v>
      </c>
      <c r="H22" s="145">
        <f t="shared" si="1"/>
        <v>0</v>
      </c>
      <c r="I22" s="145">
        <f t="shared" si="2"/>
        <v>0</v>
      </c>
      <c r="J22" s="5"/>
      <c r="K22" s="6"/>
      <c r="L22" s="8"/>
      <c r="M22" s="5"/>
      <c r="N22" s="6"/>
      <c r="O22" s="8"/>
      <c r="P22" s="5"/>
      <c r="Q22" s="6"/>
      <c r="R22" s="8"/>
    </row>
    <row r="23" spans="1:18" ht="43.15">
      <c r="A23" s="31" t="s">
        <v>27</v>
      </c>
      <c r="B23" s="29" t="s">
        <v>274</v>
      </c>
      <c r="C23" s="31" t="s">
        <v>169</v>
      </c>
      <c r="D23" s="159" t="s">
        <v>276</v>
      </c>
      <c r="E23" s="22">
        <v>4</v>
      </c>
      <c r="F23" s="23" t="str">
        <f>VLOOKUP(E23,Guidelines!$A$2:$B$6,2)</f>
        <v>Should Have. Functions/Features you consider as Very Important, but not Critical.</v>
      </c>
      <c r="G23" s="145">
        <f t="shared" si="0"/>
        <v>0</v>
      </c>
      <c r="H23" s="145">
        <f t="shared" si="1"/>
        <v>0</v>
      </c>
      <c r="I23" s="145">
        <f t="shared" si="2"/>
        <v>0</v>
      </c>
      <c r="J23" s="5"/>
      <c r="K23" s="6"/>
      <c r="L23" s="7"/>
      <c r="M23" s="5"/>
      <c r="N23" s="6"/>
      <c r="O23" s="8"/>
      <c r="P23" s="5"/>
      <c r="Q23" s="6"/>
      <c r="R23" s="8"/>
    </row>
    <row r="24" spans="1:18" ht="43.15">
      <c r="A24" s="31" t="s">
        <v>27</v>
      </c>
      <c r="B24" s="29" t="s">
        <v>274</v>
      </c>
      <c r="C24" s="31" t="s">
        <v>171</v>
      </c>
      <c r="D24" s="159" t="s">
        <v>277</v>
      </c>
      <c r="E24" s="22">
        <v>5</v>
      </c>
      <c r="F24" s="23" t="str">
        <f>VLOOKUP(E24,Guidelines!$A$2:$B$6,2)</f>
        <v>Must Have. The most critical Functions/Features you cant live without</v>
      </c>
      <c r="G24" s="145">
        <f t="shared" si="0"/>
        <v>0</v>
      </c>
      <c r="H24" s="145">
        <f t="shared" si="1"/>
        <v>0</v>
      </c>
      <c r="I24" s="145">
        <f t="shared" si="2"/>
        <v>0</v>
      </c>
      <c r="J24" s="5"/>
      <c r="K24" s="6"/>
      <c r="L24" s="7"/>
      <c r="M24" s="5"/>
      <c r="N24" s="6"/>
      <c r="O24" s="8"/>
      <c r="P24" s="5"/>
      <c r="Q24" s="6"/>
      <c r="R24" s="8"/>
    </row>
    <row r="25" spans="1:18" ht="43.15">
      <c r="A25" s="31" t="s">
        <v>27</v>
      </c>
      <c r="B25" s="29" t="s">
        <v>274</v>
      </c>
      <c r="C25" s="31" t="s">
        <v>173</v>
      </c>
      <c r="D25" s="159" t="s">
        <v>278</v>
      </c>
      <c r="E25" s="22">
        <v>4</v>
      </c>
      <c r="F25" s="23" t="str">
        <f>VLOOKUP(E25,Guidelines!$A$2:$B$6,2)</f>
        <v>Should Have. Functions/Features you consider as Very Important, but not Critical.</v>
      </c>
      <c r="G25" s="145">
        <f t="shared" si="0"/>
        <v>0</v>
      </c>
      <c r="H25" s="145">
        <f t="shared" si="1"/>
        <v>0</v>
      </c>
      <c r="I25" s="145">
        <f t="shared" si="2"/>
        <v>0</v>
      </c>
      <c r="J25" s="5"/>
      <c r="K25" s="6"/>
      <c r="L25" s="8"/>
      <c r="M25" s="5"/>
      <c r="N25" s="6"/>
      <c r="O25" s="8"/>
      <c r="P25" s="5"/>
      <c r="Q25" s="6"/>
      <c r="R25" s="8"/>
    </row>
    <row r="26" spans="1:18" ht="43.15">
      <c r="A26" s="31" t="s">
        <v>27</v>
      </c>
      <c r="B26" s="29" t="s">
        <v>274</v>
      </c>
      <c r="C26" s="31" t="s">
        <v>175</v>
      </c>
      <c r="D26" s="32" t="s">
        <v>279</v>
      </c>
      <c r="E26" s="22">
        <v>5</v>
      </c>
      <c r="F26" s="23" t="str">
        <f>VLOOKUP(E26,Guidelines!$A$2:$B$6,2)</f>
        <v>Must Have. The most critical Functions/Features you cant live without</v>
      </c>
      <c r="G26" s="145">
        <f t="shared" si="0"/>
        <v>0</v>
      </c>
      <c r="H26" s="145">
        <f t="shared" si="1"/>
        <v>0</v>
      </c>
      <c r="I26" s="145">
        <f t="shared" si="2"/>
        <v>0</v>
      </c>
      <c r="J26" s="5"/>
      <c r="K26" s="6"/>
      <c r="L26" s="7"/>
      <c r="M26" s="5"/>
      <c r="N26" s="6"/>
      <c r="O26" s="8"/>
      <c r="P26" s="5"/>
      <c r="Q26" s="6"/>
      <c r="R26" s="8"/>
    </row>
    <row r="27" spans="1:18" s="3" customFormat="1" ht="43.15">
      <c r="A27" s="31" t="s">
        <v>27</v>
      </c>
      <c r="B27" s="29" t="s">
        <v>280</v>
      </c>
      <c r="C27" s="31" t="s">
        <v>177</v>
      </c>
      <c r="D27" s="159" t="s">
        <v>281</v>
      </c>
      <c r="E27" s="22">
        <v>5</v>
      </c>
      <c r="F27" s="23" t="str">
        <f>VLOOKUP(E27,Guidelines!$A$2:$B$6,2)</f>
        <v>Must Have. The most critical Functions/Features you cant live without</v>
      </c>
      <c r="G27" s="145">
        <f t="shared" si="0"/>
        <v>0</v>
      </c>
      <c r="H27" s="145">
        <f t="shared" si="1"/>
        <v>0</v>
      </c>
      <c r="I27" s="145">
        <f t="shared" si="2"/>
        <v>0</v>
      </c>
      <c r="J27" s="5"/>
      <c r="K27" s="6"/>
      <c r="L27" s="14"/>
      <c r="M27" s="5"/>
      <c r="N27" s="6"/>
      <c r="O27" s="13"/>
      <c r="P27" s="5"/>
      <c r="Q27" s="6"/>
      <c r="R27" s="13"/>
    </row>
    <row r="28" spans="1:18" s="3" customFormat="1" ht="43.15">
      <c r="A28" s="31" t="s">
        <v>27</v>
      </c>
      <c r="B28" s="29" t="s">
        <v>282</v>
      </c>
      <c r="C28" s="31" t="s">
        <v>180</v>
      </c>
      <c r="D28" s="161" t="s">
        <v>283</v>
      </c>
      <c r="E28" s="22">
        <v>4</v>
      </c>
      <c r="F28" s="23" t="str">
        <f>VLOOKUP(E28,Guidelines!$A$2:$B$6,2)</f>
        <v>Should Have. Functions/Features you consider as Very Important, but not Critical.</v>
      </c>
      <c r="G28" s="145">
        <f t="shared" si="0"/>
        <v>0</v>
      </c>
      <c r="H28" s="145">
        <f t="shared" si="1"/>
        <v>0</v>
      </c>
      <c r="I28" s="145">
        <f t="shared" si="2"/>
        <v>0</v>
      </c>
      <c r="J28" s="5"/>
      <c r="K28" s="6"/>
      <c r="L28" s="14"/>
      <c r="M28" s="5"/>
      <c r="N28" s="6"/>
      <c r="O28" s="13"/>
      <c r="P28" s="5"/>
      <c r="Q28" s="6"/>
      <c r="R28" s="13"/>
    </row>
    <row r="29" spans="1:18" ht="43.15">
      <c r="A29" s="31" t="s">
        <v>27</v>
      </c>
      <c r="B29" s="29" t="s">
        <v>284</v>
      </c>
      <c r="C29" s="31" t="s">
        <v>182</v>
      </c>
      <c r="D29" s="161" t="s">
        <v>285</v>
      </c>
      <c r="E29" s="22">
        <v>4</v>
      </c>
      <c r="F29" s="23" t="str">
        <f>VLOOKUP(E29,Guidelines!$A$2:$B$6,2)</f>
        <v>Should Have. Functions/Features you consider as Very Important, but not Critical.</v>
      </c>
      <c r="G29" s="145">
        <f t="shared" si="0"/>
        <v>0</v>
      </c>
      <c r="H29" s="145">
        <f t="shared" si="1"/>
        <v>0</v>
      </c>
      <c r="I29" s="145">
        <f t="shared" si="2"/>
        <v>0</v>
      </c>
      <c r="J29" s="5"/>
      <c r="K29" s="6"/>
      <c r="L29" s="8"/>
      <c r="M29" s="5"/>
      <c r="N29" s="6"/>
      <c r="O29" s="8"/>
      <c r="P29" s="5"/>
      <c r="Q29" s="6"/>
      <c r="R29" s="8"/>
    </row>
    <row r="30" spans="1:18" ht="43.15">
      <c r="A30" s="31" t="s">
        <v>27</v>
      </c>
      <c r="B30" s="29" t="s">
        <v>286</v>
      </c>
      <c r="C30" s="31" t="s">
        <v>184</v>
      </c>
      <c r="D30" s="184" t="s">
        <v>287</v>
      </c>
      <c r="E30" s="22">
        <v>5</v>
      </c>
      <c r="F30" s="23" t="str">
        <f>VLOOKUP(E30,Guidelines!$A$2:$B$6,2)</f>
        <v>Must Have. The most critical Functions/Features you cant live without</v>
      </c>
      <c r="G30" s="145">
        <f t="shared" si="0"/>
        <v>0</v>
      </c>
      <c r="H30" s="145">
        <f t="shared" si="1"/>
        <v>0</v>
      </c>
      <c r="I30" s="145">
        <f t="shared" si="2"/>
        <v>0</v>
      </c>
      <c r="J30" s="5"/>
      <c r="K30" s="6"/>
      <c r="L30" s="7"/>
      <c r="M30" s="5"/>
      <c r="N30" s="6"/>
      <c r="O30" s="8"/>
      <c r="P30" s="5"/>
      <c r="Q30" s="6"/>
      <c r="R30" s="8"/>
    </row>
    <row r="31" spans="1:18" ht="43.15">
      <c r="A31" s="31" t="s">
        <v>27</v>
      </c>
      <c r="B31" s="29" t="s">
        <v>288</v>
      </c>
      <c r="C31" s="31" t="s">
        <v>186</v>
      </c>
      <c r="D31" s="159" t="s">
        <v>289</v>
      </c>
      <c r="E31" s="22">
        <v>4</v>
      </c>
      <c r="F31" s="23" t="str">
        <f>VLOOKUP(E31,Guidelines!$A$2:$B$6,2)</f>
        <v>Should Have. Functions/Features you consider as Very Important, but not Critical.</v>
      </c>
      <c r="G31" s="145">
        <f t="shared" si="0"/>
        <v>0</v>
      </c>
      <c r="H31" s="145">
        <f t="shared" si="1"/>
        <v>0</v>
      </c>
      <c r="I31" s="145">
        <f t="shared" si="2"/>
        <v>0</v>
      </c>
      <c r="J31" s="5"/>
      <c r="K31" s="6"/>
      <c r="L31" s="8"/>
      <c r="M31" s="5"/>
      <c r="N31" s="6"/>
      <c r="O31" s="8"/>
      <c r="P31" s="5"/>
      <c r="Q31" s="6"/>
      <c r="R31" s="8"/>
    </row>
    <row r="32" spans="1:18" ht="43.15">
      <c r="A32" s="31" t="s">
        <v>27</v>
      </c>
      <c r="B32" s="29" t="s">
        <v>290</v>
      </c>
      <c r="C32" s="31" t="s">
        <v>188</v>
      </c>
      <c r="D32" s="29" t="s">
        <v>291</v>
      </c>
      <c r="E32" s="22">
        <v>4</v>
      </c>
      <c r="F32" s="23" t="str">
        <f>VLOOKUP(E32,Guidelines!$A$2:$B$6,2)</f>
        <v>Should Have. Functions/Features you consider as Very Important, but not Critical.</v>
      </c>
      <c r="G32" s="145">
        <f t="shared" si="0"/>
        <v>0</v>
      </c>
      <c r="H32" s="145">
        <f t="shared" si="1"/>
        <v>0</v>
      </c>
      <c r="I32" s="145">
        <f t="shared" si="2"/>
        <v>0</v>
      </c>
      <c r="J32" s="5"/>
      <c r="K32" s="6"/>
      <c r="L32" s="10"/>
      <c r="M32" s="5"/>
      <c r="N32" s="6"/>
      <c r="O32" s="8"/>
      <c r="P32" s="5"/>
      <c r="Q32" s="6"/>
      <c r="R32" s="10"/>
    </row>
    <row r="33" spans="1:18" ht="28.9">
      <c r="A33" s="185" t="s">
        <v>27</v>
      </c>
      <c r="B33" s="186" t="s">
        <v>292</v>
      </c>
      <c r="C33" s="31" t="s">
        <v>190</v>
      </c>
      <c r="D33" s="186" t="s">
        <v>293</v>
      </c>
      <c r="E33" s="22">
        <v>2</v>
      </c>
      <c r="F33" s="23" t="str">
        <f>VLOOKUP(E33,Guidelines!$A$2:$B$6,2)</f>
        <v>Could Have. The "Nice to Have" functions/Features</v>
      </c>
      <c r="G33" s="145">
        <f t="shared" si="0"/>
        <v>0</v>
      </c>
      <c r="H33" s="145">
        <f t="shared" si="1"/>
        <v>0</v>
      </c>
      <c r="I33" s="145">
        <f t="shared" si="2"/>
        <v>0</v>
      </c>
      <c r="J33" s="5"/>
      <c r="K33" s="6"/>
      <c r="L33" s="10"/>
      <c r="M33" s="5"/>
      <c r="N33" s="6"/>
      <c r="O33" s="8"/>
      <c r="P33" s="5"/>
      <c r="Q33" s="6"/>
      <c r="R33" s="10"/>
    </row>
    <row r="34" spans="1:18" ht="28.9">
      <c r="A34" s="185" t="s">
        <v>27</v>
      </c>
      <c r="B34" s="186" t="s">
        <v>249</v>
      </c>
      <c r="C34" s="31" t="s">
        <v>192</v>
      </c>
      <c r="D34" s="187" t="s">
        <v>294</v>
      </c>
      <c r="E34" s="22">
        <v>2</v>
      </c>
      <c r="F34" s="23" t="str">
        <f>VLOOKUP(E34,Guidelines!$A$2:$B$6,2)</f>
        <v>Could Have. The "Nice to Have" functions/Features</v>
      </c>
      <c r="G34" s="145">
        <f t="shared" si="0"/>
        <v>0</v>
      </c>
      <c r="H34" s="145">
        <f t="shared" si="1"/>
        <v>0</v>
      </c>
      <c r="I34" s="145">
        <f t="shared" si="2"/>
        <v>0</v>
      </c>
      <c r="J34" s="5"/>
      <c r="K34" s="6"/>
      <c r="L34" s="10"/>
      <c r="M34" s="5"/>
      <c r="N34" s="6"/>
      <c r="O34" s="8"/>
      <c r="P34" s="5"/>
      <c r="Q34" s="6"/>
      <c r="R34" s="10"/>
    </row>
    <row r="35" spans="1:18" ht="28.9">
      <c r="A35" s="185" t="s">
        <v>27</v>
      </c>
      <c r="B35" s="186" t="s">
        <v>295</v>
      </c>
      <c r="C35" s="31" t="s">
        <v>194</v>
      </c>
      <c r="D35" s="186" t="s">
        <v>296</v>
      </c>
      <c r="E35" s="22">
        <v>2</v>
      </c>
      <c r="F35" s="23" t="str">
        <f>VLOOKUP(E35,Guidelines!$A$2:$B$6,2)</f>
        <v>Could Have. The "Nice to Have" functions/Features</v>
      </c>
      <c r="G35" s="145">
        <f t="shared" ref="G35:G57" si="3">E35*J35</f>
        <v>0</v>
      </c>
      <c r="H35" s="145">
        <f t="shared" ref="H35:H57" si="4">E35*M35</f>
        <v>0</v>
      </c>
      <c r="I35" s="145">
        <f t="shared" ref="I35:I57" si="5">E35*P35</f>
        <v>0</v>
      </c>
      <c r="J35" s="5"/>
      <c r="K35" s="6"/>
      <c r="L35" s="7"/>
      <c r="M35" s="5"/>
      <c r="N35" s="6"/>
      <c r="O35" s="8"/>
      <c r="P35" s="5"/>
      <c r="Q35" s="6"/>
      <c r="R35" s="8"/>
    </row>
    <row r="36" spans="1:18">
      <c r="A36" s="185"/>
      <c r="B36" s="186"/>
      <c r="C36" s="31"/>
      <c r="D36" s="186"/>
      <c r="E36" s="22"/>
      <c r="F36" s="23" t="e">
        <f>VLOOKUP(E36,Guidelines!$A$2:$B$6,2)</f>
        <v>#N/A</v>
      </c>
      <c r="G36" s="145">
        <f t="shared" si="3"/>
        <v>0</v>
      </c>
      <c r="H36" s="145">
        <f t="shared" si="4"/>
        <v>0</v>
      </c>
      <c r="I36" s="145">
        <f t="shared" si="5"/>
        <v>0</v>
      </c>
      <c r="J36" s="5"/>
      <c r="K36" s="6"/>
      <c r="L36" s="8"/>
      <c r="M36" s="5"/>
      <c r="N36" s="6"/>
      <c r="O36" s="8"/>
      <c r="P36" s="5"/>
      <c r="Q36" s="6"/>
      <c r="R36" s="8"/>
    </row>
    <row r="37" spans="1:18">
      <c r="A37" s="31"/>
      <c r="B37" s="29"/>
      <c r="C37" s="31"/>
      <c r="D37" s="32"/>
      <c r="E37" s="22"/>
      <c r="F37" s="23" t="e">
        <f>VLOOKUP(E37,Guidelines!$A$2:$B$6,2)</f>
        <v>#N/A</v>
      </c>
      <c r="G37" s="145">
        <f t="shared" si="3"/>
        <v>0</v>
      </c>
      <c r="H37" s="145">
        <f t="shared" si="4"/>
        <v>0</v>
      </c>
      <c r="I37" s="145">
        <f t="shared" si="5"/>
        <v>0</v>
      </c>
      <c r="J37" s="5"/>
      <c r="K37" s="6"/>
      <c r="L37" s="7"/>
      <c r="M37" s="5"/>
      <c r="N37" s="6"/>
      <c r="O37" s="8"/>
      <c r="P37" s="5"/>
      <c r="Q37" s="6"/>
      <c r="R37" s="8"/>
    </row>
    <row r="38" spans="1:18" s="3" customFormat="1">
      <c r="A38" s="31"/>
      <c r="B38" s="29"/>
      <c r="C38" s="31"/>
      <c r="D38" s="159"/>
      <c r="E38" s="22"/>
      <c r="F38" s="23" t="e">
        <f>VLOOKUP(E38,Guidelines!$A$2:$B$6,2)</f>
        <v>#N/A</v>
      </c>
      <c r="G38" s="145">
        <f t="shared" si="3"/>
        <v>0</v>
      </c>
      <c r="H38" s="145">
        <f t="shared" si="4"/>
        <v>0</v>
      </c>
      <c r="I38" s="145">
        <f t="shared" si="5"/>
        <v>0</v>
      </c>
      <c r="J38" s="5"/>
      <c r="K38" s="6"/>
      <c r="L38" s="14"/>
      <c r="M38" s="5"/>
      <c r="N38" s="6"/>
      <c r="O38" s="13"/>
      <c r="P38" s="5"/>
      <c r="Q38" s="6"/>
      <c r="R38" s="13"/>
    </row>
    <row r="39" spans="1:18" s="3" customFormat="1">
      <c r="A39" s="31"/>
      <c r="B39" s="29"/>
      <c r="C39" s="31"/>
      <c r="D39" s="161"/>
      <c r="E39" s="22"/>
      <c r="F39" s="23" t="e">
        <f>VLOOKUP(E39,Guidelines!$A$2:$B$6,2)</f>
        <v>#N/A</v>
      </c>
      <c r="G39" s="145">
        <f t="shared" si="3"/>
        <v>0</v>
      </c>
      <c r="H39" s="145">
        <f t="shared" si="4"/>
        <v>0</v>
      </c>
      <c r="I39" s="145">
        <f t="shared" si="5"/>
        <v>0</v>
      </c>
      <c r="J39" s="5"/>
      <c r="K39" s="6"/>
      <c r="L39" s="14"/>
      <c r="M39" s="5"/>
      <c r="N39" s="6"/>
      <c r="O39" s="13"/>
      <c r="P39" s="5"/>
      <c r="Q39" s="6"/>
      <c r="R39" s="13"/>
    </row>
    <row r="40" spans="1:18">
      <c r="A40" s="31"/>
      <c r="B40" s="29"/>
      <c r="C40" s="31"/>
      <c r="D40" s="161"/>
      <c r="E40" s="22"/>
      <c r="F40" s="23" t="e">
        <f>VLOOKUP(E40,Guidelines!$A$2:$B$6,2)</f>
        <v>#N/A</v>
      </c>
      <c r="G40" s="145">
        <f t="shared" si="3"/>
        <v>0</v>
      </c>
      <c r="H40" s="145">
        <f t="shared" si="4"/>
        <v>0</v>
      </c>
      <c r="I40" s="145">
        <f t="shared" si="5"/>
        <v>0</v>
      </c>
      <c r="J40" s="5"/>
      <c r="K40" s="6"/>
      <c r="L40" s="8"/>
      <c r="M40" s="5"/>
      <c r="N40" s="6"/>
      <c r="O40" s="8"/>
      <c r="P40" s="5"/>
      <c r="Q40" s="6"/>
      <c r="R40" s="8"/>
    </row>
    <row r="41" spans="1:18">
      <c r="A41" s="31"/>
      <c r="B41" s="29"/>
      <c r="C41" s="31"/>
      <c r="D41" s="159"/>
      <c r="E41" s="22"/>
      <c r="F41" s="23" t="e">
        <f>VLOOKUP(E41,Guidelines!$A$2:$B$6,2)</f>
        <v>#N/A</v>
      </c>
      <c r="G41" s="145">
        <f t="shared" si="3"/>
        <v>0</v>
      </c>
      <c r="H41" s="145">
        <f t="shared" si="4"/>
        <v>0</v>
      </c>
      <c r="I41" s="145">
        <f t="shared" si="5"/>
        <v>0</v>
      </c>
      <c r="J41" s="5"/>
      <c r="K41" s="6"/>
      <c r="L41" s="7"/>
      <c r="M41" s="5"/>
      <c r="N41" s="6"/>
      <c r="O41" s="8"/>
      <c r="P41" s="5"/>
      <c r="Q41" s="6"/>
      <c r="R41" s="8"/>
    </row>
    <row r="42" spans="1:18">
      <c r="A42" s="31"/>
      <c r="B42" s="29"/>
      <c r="C42" s="31"/>
      <c r="D42" s="161"/>
      <c r="E42" s="22"/>
      <c r="F42" s="23" t="e">
        <f>VLOOKUP(E42,Guidelines!$A$2:$B$6,2)</f>
        <v>#N/A</v>
      </c>
      <c r="G42" s="145">
        <f t="shared" si="3"/>
        <v>0</v>
      </c>
      <c r="H42" s="145">
        <f t="shared" si="4"/>
        <v>0</v>
      </c>
      <c r="I42" s="145">
        <f t="shared" si="5"/>
        <v>0</v>
      </c>
      <c r="J42" s="5"/>
      <c r="K42" s="6"/>
      <c r="L42" s="8"/>
      <c r="M42" s="5"/>
      <c r="N42" s="6"/>
      <c r="O42" s="8"/>
      <c r="P42" s="5"/>
      <c r="Q42" s="6"/>
      <c r="R42" s="8"/>
    </row>
    <row r="43" spans="1:18">
      <c r="A43" s="31"/>
      <c r="B43" s="29"/>
      <c r="C43" s="31"/>
      <c r="D43" s="163"/>
      <c r="E43" s="22"/>
      <c r="F43" s="23" t="e">
        <f>VLOOKUP(E43,Guidelines!$A$2:$B$6,2)</f>
        <v>#N/A</v>
      </c>
      <c r="G43" s="145">
        <f t="shared" si="3"/>
        <v>0</v>
      </c>
      <c r="H43" s="145">
        <f t="shared" si="4"/>
        <v>0</v>
      </c>
      <c r="I43" s="145">
        <f t="shared" si="5"/>
        <v>0</v>
      </c>
      <c r="J43" s="5"/>
      <c r="K43" s="6"/>
      <c r="L43" s="15"/>
      <c r="M43" s="5"/>
      <c r="N43" s="6"/>
      <c r="O43" s="15"/>
      <c r="P43" s="5"/>
      <c r="Q43" s="6"/>
      <c r="R43" s="15"/>
    </row>
    <row r="44" spans="1:18">
      <c r="A44" s="31"/>
      <c r="B44" s="29"/>
      <c r="C44" s="31"/>
      <c r="D44" s="159"/>
      <c r="E44" s="22"/>
      <c r="F44" s="23" t="e">
        <f>VLOOKUP(E44,Guidelines!$A$2:$B$6,2)</f>
        <v>#N/A</v>
      </c>
      <c r="G44" s="145">
        <f t="shared" si="3"/>
        <v>0</v>
      </c>
      <c r="H44" s="145">
        <f t="shared" si="4"/>
        <v>0</v>
      </c>
      <c r="I44" s="145">
        <f t="shared" si="5"/>
        <v>0</v>
      </c>
      <c r="J44" s="5"/>
      <c r="K44" s="6"/>
      <c r="L44" s="15"/>
      <c r="M44" s="5"/>
      <c r="N44" s="6"/>
      <c r="O44" s="15"/>
      <c r="P44" s="5"/>
      <c r="Q44" s="6"/>
      <c r="R44" s="15"/>
    </row>
    <row r="45" spans="1:18">
      <c r="A45" s="31"/>
      <c r="B45" s="29"/>
      <c r="C45" s="31"/>
      <c r="D45" s="32"/>
      <c r="E45" s="22"/>
      <c r="F45" s="23" t="e">
        <f>VLOOKUP(E45,Guidelines!$A$2:$B$6,2)</f>
        <v>#N/A</v>
      </c>
      <c r="G45" s="145">
        <f t="shared" si="3"/>
        <v>0</v>
      </c>
      <c r="H45" s="145">
        <f t="shared" si="4"/>
        <v>0</v>
      </c>
      <c r="I45" s="145">
        <f t="shared" si="5"/>
        <v>0</v>
      </c>
      <c r="J45" s="5"/>
      <c r="K45" s="6"/>
      <c r="L45" s="15"/>
      <c r="M45" s="5"/>
      <c r="N45" s="6"/>
      <c r="O45" s="15"/>
      <c r="P45" s="5"/>
      <c r="Q45" s="6"/>
      <c r="R45" s="15"/>
    </row>
    <row r="46" spans="1:18">
      <c r="A46" s="31"/>
      <c r="B46" s="29"/>
      <c r="C46" s="31"/>
      <c r="D46" s="159"/>
      <c r="E46" s="22"/>
      <c r="F46" s="23" t="e">
        <f>VLOOKUP(E46,Guidelines!$A$2:$B$6,2)</f>
        <v>#N/A</v>
      </c>
      <c r="G46" s="145">
        <f t="shared" si="3"/>
        <v>0</v>
      </c>
      <c r="H46" s="145">
        <f t="shared" si="4"/>
        <v>0</v>
      </c>
      <c r="I46" s="145">
        <f t="shared" si="5"/>
        <v>0</v>
      </c>
      <c r="J46" s="5"/>
      <c r="K46" s="6"/>
      <c r="L46" s="7"/>
      <c r="M46" s="5"/>
      <c r="N46" s="6"/>
      <c r="O46" s="8"/>
      <c r="P46" s="5"/>
      <c r="Q46" s="6"/>
      <c r="R46" s="8"/>
    </row>
    <row r="47" spans="1:18">
      <c r="A47" s="31"/>
      <c r="B47" s="29"/>
      <c r="C47" s="31"/>
      <c r="D47" s="159"/>
      <c r="E47" s="22"/>
      <c r="F47" s="23" t="e">
        <f>VLOOKUP(E47,Guidelines!$A$2:$B$6,2)</f>
        <v>#N/A</v>
      </c>
      <c r="G47" s="145">
        <f t="shared" si="3"/>
        <v>0</v>
      </c>
      <c r="H47" s="145">
        <f t="shared" si="4"/>
        <v>0</v>
      </c>
      <c r="I47" s="145">
        <f t="shared" si="5"/>
        <v>0</v>
      </c>
      <c r="J47" s="5"/>
      <c r="K47" s="6"/>
      <c r="L47" s="8"/>
      <c r="M47" s="5"/>
      <c r="N47" s="6"/>
      <c r="O47" s="8"/>
      <c r="P47" s="5"/>
      <c r="Q47" s="6"/>
      <c r="R47" s="8"/>
    </row>
    <row r="48" spans="1:18">
      <c r="A48" s="31"/>
      <c r="B48" s="29"/>
      <c r="C48" s="31"/>
      <c r="D48" s="32"/>
      <c r="E48" s="22"/>
      <c r="F48" s="23" t="e">
        <f>VLOOKUP(E48,Guidelines!$A$2:$B$6,2)</f>
        <v>#N/A</v>
      </c>
      <c r="G48" s="145">
        <f t="shared" si="3"/>
        <v>0</v>
      </c>
      <c r="H48" s="145">
        <f t="shared" si="4"/>
        <v>0</v>
      </c>
      <c r="I48" s="145">
        <f t="shared" si="5"/>
        <v>0</v>
      </c>
      <c r="J48" s="5"/>
      <c r="K48" s="6"/>
      <c r="L48" s="7"/>
      <c r="M48" s="5"/>
      <c r="N48" s="6"/>
      <c r="O48" s="8"/>
      <c r="P48" s="5"/>
      <c r="Q48" s="6"/>
      <c r="R48" s="8"/>
    </row>
    <row r="49" spans="1:18" s="3" customFormat="1">
      <c r="A49" s="31"/>
      <c r="B49" s="29"/>
      <c r="C49" s="31"/>
      <c r="D49" s="159"/>
      <c r="E49" s="22"/>
      <c r="F49" s="23" t="e">
        <f>VLOOKUP(E49,Guidelines!$A$2:$B$6,2)</f>
        <v>#N/A</v>
      </c>
      <c r="G49" s="145">
        <f t="shared" si="3"/>
        <v>0</v>
      </c>
      <c r="H49" s="145">
        <f t="shared" si="4"/>
        <v>0</v>
      </c>
      <c r="I49" s="145">
        <f t="shared" si="5"/>
        <v>0</v>
      </c>
      <c r="J49" s="5"/>
      <c r="K49" s="6"/>
      <c r="L49" s="14"/>
      <c r="M49" s="5"/>
      <c r="N49" s="6"/>
      <c r="O49" s="13"/>
      <c r="P49" s="5"/>
      <c r="Q49" s="6"/>
      <c r="R49" s="13"/>
    </row>
    <row r="50" spans="1:18" s="3" customFormat="1">
      <c r="A50" s="31"/>
      <c r="B50" s="29"/>
      <c r="C50" s="31"/>
      <c r="D50" s="161"/>
      <c r="E50" s="22"/>
      <c r="F50" s="23" t="e">
        <f>VLOOKUP(E50,Guidelines!$A$2:$B$6,2)</f>
        <v>#N/A</v>
      </c>
      <c r="G50" s="145">
        <f t="shared" si="3"/>
        <v>0</v>
      </c>
      <c r="H50" s="145">
        <f t="shared" si="4"/>
        <v>0</v>
      </c>
      <c r="I50" s="145">
        <f t="shared" si="5"/>
        <v>0</v>
      </c>
      <c r="J50" s="5"/>
      <c r="K50" s="6"/>
      <c r="L50" s="14"/>
      <c r="M50" s="5"/>
      <c r="N50" s="6"/>
      <c r="O50" s="13"/>
      <c r="P50" s="5"/>
      <c r="Q50" s="6"/>
      <c r="R50" s="13"/>
    </row>
    <row r="51" spans="1:18">
      <c r="A51" s="31"/>
      <c r="B51" s="29"/>
      <c r="C51" s="31"/>
      <c r="D51" s="161"/>
      <c r="E51" s="22"/>
      <c r="F51" s="23" t="e">
        <f>VLOOKUP(E51,Guidelines!$A$2:$B$6,2)</f>
        <v>#N/A</v>
      </c>
      <c r="G51" s="145">
        <f t="shared" si="3"/>
        <v>0</v>
      </c>
      <c r="H51" s="145">
        <f t="shared" si="4"/>
        <v>0</v>
      </c>
      <c r="I51" s="145">
        <f t="shared" si="5"/>
        <v>0</v>
      </c>
      <c r="J51" s="5"/>
      <c r="K51" s="6"/>
      <c r="L51" s="8"/>
      <c r="M51" s="5"/>
      <c r="N51" s="6"/>
      <c r="O51" s="8"/>
      <c r="P51" s="5"/>
      <c r="Q51" s="6"/>
      <c r="R51" s="8"/>
    </row>
    <row r="52" spans="1:18">
      <c r="A52" s="31"/>
      <c r="B52" s="29"/>
      <c r="C52" s="31"/>
      <c r="D52" s="159"/>
      <c r="E52" s="22"/>
      <c r="F52" s="23" t="e">
        <f>VLOOKUP(E52,Guidelines!$A$2:$B$6,2)</f>
        <v>#N/A</v>
      </c>
      <c r="G52" s="145">
        <f t="shared" si="3"/>
        <v>0</v>
      </c>
      <c r="H52" s="145">
        <f t="shared" si="4"/>
        <v>0</v>
      </c>
      <c r="I52" s="145">
        <f t="shared" si="5"/>
        <v>0</v>
      </c>
      <c r="J52" s="5"/>
      <c r="K52" s="6"/>
      <c r="L52" s="7"/>
      <c r="M52" s="5"/>
      <c r="N52" s="6"/>
      <c r="O52" s="8"/>
      <c r="P52" s="5"/>
      <c r="Q52" s="6"/>
      <c r="R52" s="8"/>
    </row>
    <row r="53" spans="1:18">
      <c r="A53" s="31"/>
      <c r="B53" s="29"/>
      <c r="C53" s="31"/>
      <c r="D53" s="161"/>
      <c r="E53" s="22"/>
      <c r="F53" s="23" t="e">
        <f>VLOOKUP(E53,Guidelines!$A$2:$B$6,2)</f>
        <v>#N/A</v>
      </c>
      <c r="G53" s="145">
        <f t="shared" si="3"/>
        <v>0</v>
      </c>
      <c r="H53" s="145">
        <f t="shared" si="4"/>
        <v>0</v>
      </c>
      <c r="I53" s="145">
        <f t="shared" si="5"/>
        <v>0</v>
      </c>
      <c r="J53" s="5"/>
      <c r="K53" s="6"/>
      <c r="L53" s="8"/>
      <c r="M53" s="5"/>
      <c r="N53" s="6"/>
      <c r="O53" s="8"/>
      <c r="P53" s="5"/>
      <c r="Q53" s="6"/>
      <c r="R53" s="8"/>
    </row>
    <row r="54" spans="1:18">
      <c r="A54" s="31"/>
      <c r="B54" s="29"/>
      <c r="C54" s="31"/>
      <c r="D54" s="163"/>
      <c r="E54" s="22"/>
      <c r="F54" s="23" t="e">
        <f>VLOOKUP(E54,Guidelines!$A$2:$B$6,2)</f>
        <v>#N/A</v>
      </c>
      <c r="G54" s="145">
        <f t="shared" si="3"/>
        <v>0</v>
      </c>
      <c r="H54" s="145">
        <f t="shared" si="4"/>
        <v>0</v>
      </c>
      <c r="I54" s="145">
        <f t="shared" si="5"/>
        <v>0</v>
      </c>
      <c r="J54" s="5"/>
      <c r="K54" s="6"/>
      <c r="L54" s="15"/>
      <c r="M54" s="5"/>
      <c r="N54" s="6"/>
      <c r="O54" s="15"/>
      <c r="P54" s="5"/>
      <c r="Q54" s="6"/>
      <c r="R54" s="15"/>
    </row>
    <row r="55" spans="1:18">
      <c r="A55" s="31"/>
      <c r="B55" s="29"/>
      <c r="C55" s="31"/>
      <c r="D55" s="159"/>
      <c r="E55" s="22"/>
      <c r="F55" s="23" t="e">
        <f>VLOOKUP(E55,Guidelines!$A$2:$B$6,2)</f>
        <v>#N/A</v>
      </c>
      <c r="G55" s="145">
        <f t="shared" si="3"/>
        <v>0</v>
      </c>
      <c r="H55" s="145">
        <f t="shared" si="4"/>
        <v>0</v>
      </c>
      <c r="I55" s="145">
        <f t="shared" si="5"/>
        <v>0</v>
      </c>
      <c r="J55" s="5"/>
      <c r="K55" s="6"/>
      <c r="L55" s="15"/>
      <c r="M55" s="5"/>
      <c r="N55" s="6"/>
      <c r="O55" s="15"/>
      <c r="P55" s="5"/>
      <c r="Q55" s="6"/>
      <c r="R55" s="15"/>
    </row>
    <row r="56" spans="1:18">
      <c r="A56" s="31"/>
      <c r="B56" s="29"/>
      <c r="C56" s="31"/>
      <c r="D56" s="32"/>
      <c r="E56" s="22"/>
      <c r="F56" s="23" t="e">
        <f>VLOOKUP(E56,Guidelines!$A$2:$B$6,2)</f>
        <v>#N/A</v>
      </c>
      <c r="G56" s="145">
        <f t="shared" si="3"/>
        <v>0</v>
      </c>
      <c r="H56" s="145">
        <f t="shared" si="4"/>
        <v>0</v>
      </c>
      <c r="I56" s="145">
        <f t="shared" si="5"/>
        <v>0</v>
      </c>
      <c r="J56" s="5"/>
      <c r="K56" s="6"/>
      <c r="L56" s="15"/>
      <c r="M56" s="5"/>
      <c r="N56" s="6"/>
      <c r="O56" s="15"/>
      <c r="P56" s="5"/>
      <c r="Q56" s="6"/>
      <c r="R56" s="15"/>
    </row>
    <row r="57" spans="1:18">
      <c r="A57" s="31"/>
      <c r="B57" s="29"/>
      <c r="C57" s="31"/>
      <c r="D57" s="32"/>
      <c r="E57" s="22"/>
      <c r="F57" s="23" t="e">
        <f>VLOOKUP(E57,Guidelines!$A$2:$B$6,2)</f>
        <v>#N/A</v>
      </c>
      <c r="G57" s="145">
        <f t="shared" si="3"/>
        <v>0</v>
      </c>
      <c r="H57" s="145">
        <f t="shared" si="4"/>
        <v>0</v>
      </c>
      <c r="I57" s="145">
        <f t="shared" si="5"/>
        <v>0</v>
      </c>
      <c r="J57" s="5"/>
      <c r="K57" s="6"/>
      <c r="L57" s="15"/>
      <c r="M57" s="5"/>
      <c r="N57" s="6"/>
      <c r="O57" s="15"/>
      <c r="P57" s="5"/>
      <c r="Q57" s="6"/>
      <c r="R57" s="15"/>
    </row>
    <row r="58" spans="1:18" ht="18">
      <c r="A58" s="149" t="s">
        <v>238</v>
      </c>
      <c r="B58" s="149"/>
      <c r="C58" s="149"/>
      <c r="D58" s="149"/>
      <c r="E58" s="16">
        <f>AVERAGE(E3:E57)</f>
        <v>4.1818181818181817</v>
      </c>
      <c r="F58" s="17"/>
      <c r="G58" s="147">
        <f t="shared" ref="G58:I58" si="6">AVERAGE(G3:G57)*4</f>
        <v>0</v>
      </c>
      <c r="H58" s="147">
        <f t="shared" si="6"/>
        <v>0</v>
      </c>
      <c r="I58" s="147">
        <f t="shared" si="6"/>
        <v>9.745454545454546</v>
      </c>
      <c r="J58" s="18" t="e">
        <f>AVERAGE(J3:J57)</f>
        <v>#DIV/0!</v>
      </c>
      <c r="K58" s="17"/>
      <c r="L58" s="8"/>
      <c r="M58" s="18" t="e">
        <f>AVERAGE(M3:M57)</f>
        <v>#DIV/0!</v>
      </c>
      <c r="N58" s="17"/>
      <c r="O58" s="9"/>
      <c r="P58" s="18">
        <f>AVERAGE(P3:P57)</f>
        <v>4.4285714285714288</v>
      </c>
      <c r="Q58" s="17"/>
      <c r="R58" s="9"/>
    </row>
    <row r="63" spans="1:18">
      <c r="E63"/>
    </row>
  </sheetData>
  <phoneticPr fontId="12" type="noConversion"/>
  <conditionalFormatting sqref="C3:C57">
    <cfRule type="cellIs" dxfId="782" priority="25" operator="equal">
      <formula>#REF!</formula>
    </cfRule>
    <cfRule type="cellIs" dxfId="781" priority="26" operator="equal">
      <formula>#REF!</formula>
    </cfRule>
    <cfRule type="cellIs" dxfId="780" priority="27" operator="equal">
      <formula>#REF!</formula>
    </cfRule>
    <cfRule type="cellIs" dxfId="779" priority="28" operator="equal">
      <formula>#REF!</formula>
    </cfRule>
  </conditionalFormatting>
  <conditionalFormatting sqref="E3:E57 J3:K57 M3:N57 P3:Q57">
    <cfRule type="cellIs" dxfId="778" priority="31" operator="equal">
      <formula>#REF!</formula>
    </cfRule>
  </conditionalFormatting>
  <conditionalFormatting sqref="E3:E57 J3:K57 P3:Q57 M30:N57">
    <cfRule type="cellIs" dxfId="777" priority="32" operator="equal">
      <formula>#REF!</formula>
    </cfRule>
    <cfRule type="cellIs" dxfId="776" priority="33" operator="equal">
      <formula>#REF!</formula>
    </cfRule>
  </conditionalFormatting>
  <conditionalFormatting sqref="E8">
    <cfRule type="cellIs" dxfId="775" priority="997" operator="equal">
      <formula>#REF!</formula>
    </cfRule>
    <cfRule type="cellIs" dxfId="774" priority="996" operator="equal">
      <formula>#REF!</formula>
    </cfRule>
    <cfRule type="cellIs" dxfId="773" priority="995" operator="equal">
      <formula>#REF!</formula>
    </cfRule>
    <cfRule type="cellIs" dxfId="772" priority="994" operator="equal">
      <formula>#REF!</formula>
    </cfRule>
  </conditionalFormatting>
  <conditionalFormatting sqref="J3:J11">
    <cfRule type="containsBlanks" dxfId="771" priority="936">
      <formula>LEN(TRIM(J3))=0</formula>
    </cfRule>
  </conditionalFormatting>
  <conditionalFormatting sqref="J8">
    <cfRule type="cellIs" dxfId="770" priority="934" operator="equal">
      <formula>#REF!</formula>
    </cfRule>
    <cfRule type="cellIs" dxfId="769" priority="935" operator="equal">
      <formula>#REF!</formula>
    </cfRule>
    <cfRule type="cellIs" dxfId="768" priority="933" operator="equal">
      <formula>#REF!</formula>
    </cfRule>
    <cfRule type="cellIs" dxfId="767" priority="932" operator="equal">
      <formula>#REF!</formula>
    </cfRule>
  </conditionalFormatting>
  <conditionalFormatting sqref="J12:J29 O23:P29">
    <cfRule type="containsBlanks" dxfId="766" priority="378">
      <formula>LEN(TRIM(J12))=0</formula>
    </cfRule>
  </conditionalFormatting>
  <conditionalFormatting sqref="J3:K57 M3:N57 P3:Q57 E3:E57">
    <cfRule type="cellIs" dxfId="765" priority="30" operator="equal">
      <formula>#REF!</formula>
    </cfRule>
  </conditionalFormatting>
  <conditionalFormatting sqref="J32:K34 M32:N34 P32:R34">
    <cfRule type="containsBlanks" dxfId="764" priority="284">
      <formula>LEN(TRIM(J32))=0</formula>
    </cfRule>
  </conditionalFormatting>
  <conditionalFormatting sqref="J3:R57">
    <cfRule type="notContainsBlanks" dxfId="763" priority="7">
      <formula>LEN(TRIM(J3))&gt;0</formula>
    </cfRule>
  </conditionalFormatting>
  <conditionalFormatting sqref="J35:R57">
    <cfRule type="containsBlanks" dxfId="762" priority="70">
      <formula>LEN(TRIM(J35))=0</formula>
    </cfRule>
  </conditionalFormatting>
  <conditionalFormatting sqref="K3:L29">
    <cfRule type="containsBlanks" dxfId="761" priority="344">
      <formula>LEN(TRIM(K3))=0</formula>
    </cfRule>
  </conditionalFormatting>
  <conditionalFormatting sqref="L32:L34">
    <cfRule type="containsBlanks" dxfId="760" priority="8">
      <formula>LEN(TRIM(L32))=0</formula>
    </cfRule>
  </conditionalFormatting>
  <conditionalFormatting sqref="M3:M11">
    <cfRule type="containsBlanks" dxfId="759" priority="870">
      <formula>LEN(TRIM(M3))=0</formula>
    </cfRule>
  </conditionalFormatting>
  <conditionalFormatting sqref="M3:M23">
    <cfRule type="cellIs" dxfId="758" priority="853" operator="equal">
      <formula>#REF!</formula>
    </cfRule>
    <cfRule type="cellIs" dxfId="757" priority="852" operator="equal">
      <formula>#REF!</formula>
    </cfRule>
  </conditionalFormatting>
  <conditionalFormatting sqref="M8">
    <cfRule type="cellIs" dxfId="756" priority="869" operator="equal">
      <formula>#REF!</formula>
    </cfRule>
    <cfRule type="cellIs" dxfId="755" priority="868" operator="equal">
      <formula>#REF!</formula>
    </cfRule>
    <cfRule type="cellIs" dxfId="754" priority="867" operator="equal">
      <formula>#REF!</formula>
    </cfRule>
    <cfRule type="cellIs" dxfId="753" priority="866" operator="equal">
      <formula>#REF!</formula>
    </cfRule>
  </conditionalFormatting>
  <conditionalFormatting sqref="M12:M22">
    <cfRule type="containsBlanks" dxfId="752" priority="854">
      <formula>LEN(TRIM(M12))=0</formula>
    </cfRule>
  </conditionalFormatting>
  <conditionalFormatting sqref="M23:M29 J30:R31">
    <cfRule type="containsBlanks" dxfId="751" priority="628">
      <formula>LEN(TRIM(J23))=0</formula>
    </cfRule>
  </conditionalFormatting>
  <conditionalFormatting sqref="M24:M29">
    <cfRule type="cellIs" dxfId="750" priority="356" operator="equal">
      <formula>#REF!</formula>
    </cfRule>
    <cfRule type="cellIs" dxfId="749" priority="357" operator="equal">
      <formula>#REF!</formula>
    </cfRule>
  </conditionalFormatting>
  <conditionalFormatting sqref="N3:N29">
    <cfRule type="containsBlanks" dxfId="748" priority="326">
      <formula>LEN(TRIM(N3))=0</formula>
    </cfRule>
    <cfRule type="cellIs" dxfId="747" priority="324" operator="equal">
      <formula>#REF!</formula>
    </cfRule>
    <cfRule type="cellIs" dxfId="746" priority="325" operator="equal">
      <formula>#REF!</formula>
    </cfRule>
  </conditionalFormatting>
  <conditionalFormatting sqref="O3:O22">
    <cfRule type="containsBlanks" dxfId="745" priority="946">
      <formula>LEN(TRIM(O3))=0</formula>
    </cfRule>
  </conditionalFormatting>
  <conditionalFormatting sqref="O32:O34">
    <cfRule type="containsBlanks" dxfId="744" priority="24">
      <formula>LEN(TRIM(O32))=0</formula>
    </cfRule>
  </conditionalFormatting>
  <conditionalFormatting sqref="P3:P11">
    <cfRule type="containsBlanks" dxfId="743" priority="848">
      <formula>LEN(TRIM(P3))=0</formula>
    </cfRule>
  </conditionalFormatting>
  <conditionalFormatting sqref="P8">
    <cfRule type="cellIs" dxfId="742" priority="844" operator="equal">
      <formula>#REF!</formula>
    </cfRule>
    <cfRule type="cellIs" dxfId="741" priority="847" operator="equal">
      <formula>#REF!</formula>
    </cfRule>
    <cfRule type="cellIs" dxfId="740" priority="846" operator="equal">
      <formula>#REF!</formula>
    </cfRule>
    <cfRule type="cellIs" dxfId="739" priority="845" operator="equal">
      <formula>#REF!</formula>
    </cfRule>
  </conditionalFormatting>
  <conditionalFormatting sqref="P12:P22">
    <cfRule type="containsBlanks" dxfId="738" priority="832">
      <formula>LEN(TRIM(P12))=0</formula>
    </cfRule>
  </conditionalFormatting>
  <conditionalFormatting sqref="Q3:R29">
    <cfRule type="containsBlanks" dxfId="737" priority="320">
      <formula>LEN(TRIM(Q3))=0</formula>
    </cfRule>
  </conditionalFormatting>
  <dataValidations count="1">
    <dataValidation type="list" allowBlank="1" showInputMessage="1" showErrorMessage="1" sqref="P3:P57 M3:M57 J3:J57" xr:uid="{7A23E11C-807C-4DCF-97ED-DF1E1C6EC073}">
      <formula1>"0,1,2,3,4,5"</formula1>
    </dataValidation>
  </dataValidations>
  <pageMargins left="0.7" right="0.7" top="0.75" bottom="0.75" header="0.3" footer="0.3"/>
  <pageSetup paperSize="9" orientation="portrait" verticalDpi="0" r:id="rId1"/>
  <headerFooter>
    <oddHeader xml:space="preserve">&amp;C&amp;12Classification: &amp;KFFA500Confidential&amp;8&amp;K000000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AAD251A-B4C6-4B70-8C07-EA415D7D2D3F}">
          <x14:formula1>
            <xm:f>Guidelines!$A$2:$A$6</xm:f>
          </x14:formula1>
          <xm:sqref>E3:E57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6B1C1-2F39-47E7-AA88-A4BECDD229C6}">
  <dimension ref="A1:R63"/>
  <sheetViews>
    <sheetView zoomScaleNormal="100" workbookViewId="0">
      <selection activeCell="E47" sqref="E47"/>
    </sheetView>
  </sheetViews>
  <sheetFormatPr defaultColWidth="7.109375" defaultRowHeight="14.45"/>
  <cols>
    <col min="1" max="1" width="12.109375" style="19" customWidth="1"/>
    <col min="2" max="2" width="22.33203125" style="30" bestFit="1" customWidth="1"/>
    <col min="3" max="3" width="12.6640625" style="19" bestFit="1" customWidth="1"/>
    <col min="4" max="4" width="45.109375" style="19" customWidth="1"/>
    <col min="5" max="5" width="15.6640625" style="20" bestFit="1" customWidth="1"/>
    <col min="6" max="6" width="32.109375" style="21" customWidth="1"/>
    <col min="7" max="7" width="9.44140625" style="21" bestFit="1" customWidth="1"/>
    <col min="8" max="8" width="10.109375" style="21" customWidth="1"/>
    <col min="9" max="9" width="10.33203125" style="21" customWidth="1"/>
    <col min="10" max="10" width="9.6640625" style="20" bestFit="1" customWidth="1"/>
    <col min="11" max="11" width="14.6640625" style="20" customWidth="1"/>
    <col min="12" max="12" width="20.6640625" style="19" customWidth="1"/>
    <col min="13" max="13" width="9.6640625" style="20" bestFit="1" customWidth="1"/>
    <col min="14" max="14" width="13.88671875" style="20" customWidth="1"/>
    <col min="15" max="15" width="18.5546875" style="4" customWidth="1"/>
    <col min="16" max="16" width="9.6640625" style="20" bestFit="1" customWidth="1"/>
    <col min="17" max="17" width="15.44140625" style="20" customWidth="1"/>
    <col min="18" max="18" width="17.109375" style="4" customWidth="1"/>
    <col min="19" max="16384" width="7.109375" style="4"/>
  </cols>
  <sheetData>
    <row r="1" spans="1:18" s="37" customFormat="1" ht="36">
      <c r="A1" s="33"/>
      <c r="B1" s="34"/>
      <c r="C1" s="33"/>
      <c r="D1" s="33"/>
      <c r="E1" s="141" t="s">
        <v>113</v>
      </c>
      <c r="F1" s="170" t="s">
        <v>104</v>
      </c>
      <c r="G1" s="141" t="str">
        <f>'Consolidated Rating'!E2</f>
        <v>Dassault 
Systemes</v>
      </c>
      <c r="H1" s="141" t="str">
        <f>'Consolidated Rating'!F2</f>
        <v>PTC</v>
      </c>
      <c r="I1" s="141" t="str">
        <f>'Consolidated Rating'!G2</f>
        <v>Siemens</v>
      </c>
      <c r="J1" s="148" t="str">
        <f>('Consolidated Rating'!E2)</f>
        <v>Dassault 
Systemes</v>
      </c>
      <c r="K1" s="35" t="str">
        <f>('Consolidated Rating'!E2)</f>
        <v>Dassault 
Systemes</v>
      </c>
      <c r="L1" s="36" t="str">
        <f>('Consolidated Rating'!E2)</f>
        <v>Dassault 
Systemes</v>
      </c>
      <c r="M1" s="35" t="str">
        <f>('Consolidated Rating'!F2)</f>
        <v>PTC</v>
      </c>
      <c r="N1" s="35" t="str">
        <f>('Consolidated Rating'!F2)</f>
        <v>PTC</v>
      </c>
      <c r="O1" s="36" t="str">
        <f>('Consolidated Rating'!F2)</f>
        <v>PTC</v>
      </c>
      <c r="P1" s="35" t="str">
        <f>('Consolidated Rating'!G2)</f>
        <v>Siemens</v>
      </c>
      <c r="Q1" s="35" t="str">
        <f>('Consolidated Rating'!G2)</f>
        <v>Siemens</v>
      </c>
      <c r="R1" s="36" t="str">
        <f>('Consolidated Rating'!G2)</f>
        <v>Siemens</v>
      </c>
    </row>
    <row r="2" spans="1:18" s="42" customFormat="1" ht="36">
      <c r="A2" s="38" t="s">
        <v>114</v>
      </c>
      <c r="B2" s="38" t="s">
        <v>115</v>
      </c>
      <c r="C2" s="38" t="s">
        <v>116</v>
      </c>
      <c r="D2" s="38" t="s">
        <v>117</v>
      </c>
      <c r="E2" s="39" t="s">
        <v>118</v>
      </c>
      <c r="F2" s="142" t="s">
        <v>23</v>
      </c>
      <c r="G2" s="144" t="s">
        <v>119</v>
      </c>
      <c r="H2" s="144" t="s">
        <v>119</v>
      </c>
      <c r="I2" s="144" t="s">
        <v>119</v>
      </c>
      <c r="J2" s="41" t="s">
        <v>120</v>
      </c>
      <c r="K2" s="143" t="s">
        <v>121</v>
      </c>
      <c r="L2" s="40" t="s">
        <v>122</v>
      </c>
      <c r="M2" s="41" t="s">
        <v>120</v>
      </c>
      <c r="N2" s="143" t="s">
        <v>121</v>
      </c>
      <c r="O2" s="40" t="s">
        <v>122</v>
      </c>
      <c r="P2" s="41" t="s">
        <v>120</v>
      </c>
      <c r="Q2" s="143" t="s">
        <v>121</v>
      </c>
      <c r="R2" s="40" t="s">
        <v>122</v>
      </c>
    </row>
    <row r="3" spans="1:18" ht="28.9">
      <c r="A3" s="31" t="s">
        <v>48</v>
      </c>
      <c r="B3" s="29" t="s">
        <v>297</v>
      </c>
      <c r="C3" s="31" t="s">
        <v>124</v>
      </c>
      <c r="D3" s="32" t="s">
        <v>298</v>
      </c>
      <c r="E3" s="22">
        <v>4</v>
      </c>
      <c r="F3" s="23" t="str">
        <f>VLOOKUP(E3,Guidelines!$A$2:$B$6,2)</f>
        <v>Should Have. Functions/Features you consider as Very Important, but not Critical.</v>
      </c>
      <c r="G3" s="145">
        <f t="shared" ref="G3:G34" si="0">E3*J3</f>
        <v>0</v>
      </c>
      <c r="H3" s="145">
        <f t="shared" ref="H3:H34" si="1">E3*M3</f>
        <v>0</v>
      </c>
      <c r="I3" s="145">
        <f t="shared" ref="I3:I34" si="2">E3*P3</f>
        <v>0</v>
      </c>
      <c r="J3" s="5"/>
      <c r="K3" s="6"/>
      <c r="L3" s="7"/>
      <c r="M3" s="5"/>
      <c r="N3" s="6"/>
      <c r="O3" s="8"/>
      <c r="P3" s="5"/>
      <c r="Q3" s="6"/>
      <c r="R3" s="8"/>
    </row>
    <row r="4" spans="1:18" ht="28.9">
      <c r="A4" s="31" t="s">
        <v>48</v>
      </c>
      <c r="B4" s="29" t="s">
        <v>297</v>
      </c>
      <c r="C4" s="31" t="s">
        <v>126</v>
      </c>
      <c r="D4" s="32" t="s">
        <v>299</v>
      </c>
      <c r="E4" s="22">
        <v>5</v>
      </c>
      <c r="F4" s="23" t="str">
        <f>VLOOKUP(E4,Guidelines!$A$2:$B$6,2)</f>
        <v>Must Have. The most critical Functions/Features you cant live without</v>
      </c>
      <c r="G4" s="145">
        <f t="shared" si="0"/>
        <v>0</v>
      </c>
      <c r="H4" s="145">
        <f t="shared" si="1"/>
        <v>0</v>
      </c>
      <c r="I4" s="145">
        <f t="shared" si="2"/>
        <v>0</v>
      </c>
      <c r="J4" s="5"/>
      <c r="K4" s="6"/>
      <c r="L4" s="7"/>
      <c r="M4" s="5"/>
      <c r="N4" s="6"/>
      <c r="O4" s="8"/>
      <c r="P4" s="5"/>
      <c r="Q4" s="6"/>
      <c r="R4" s="8"/>
    </row>
    <row r="5" spans="1:18" ht="43.15">
      <c r="A5" s="31" t="s">
        <v>48</v>
      </c>
      <c r="B5" s="29" t="s">
        <v>297</v>
      </c>
      <c r="C5" s="31" t="s">
        <v>128</v>
      </c>
      <c r="D5" s="32" t="s">
        <v>300</v>
      </c>
      <c r="E5" s="22">
        <v>4</v>
      </c>
      <c r="F5" s="23" t="str">
        <f>VLOOKUP(E5,Guidelines!$A$2:$B$6,2)</f>
        <v>Should Have. Functions/Features you consider as Very Important, but not Critical.</v>
      </c>
      <c r="G5" s="145">
        <f t="shared" si="0"/>
        <v>0</v>
      </c>
      <c r="H5" s="145">
        <f t="shared" si="1"/>
        <v>0</v>
      </c>
      <c r="I5" s="145">
        <f t="shared" si="2"/>
        <v>0</v>
      </c>
      <c r="J5" s="5"/>
      <c r="K5" s="6"/>
      <c r="L5" s="7"/>
      <c r="M5" s="5"/>
      <c r="N5" s="6"/>
      <c r="O5" s="8"/>
      <c r="P5" s="5"/>
      <c r="Q5" s="6"/>
      <c r="R5" s="8"/>
    </row>
    <row r="6" spans="1:18" ht="28.9">
      <c r="A6" s="31" t="s">
        <v>48</v>
      </c>
      <c r="B6" s="29" t="s">
        <v>297</v>
      </c>
      <c r="C6" s="31" t="s">
        <v>130</v>
      </c>
      <c r="D6" s="32" t="s">
        <v>301</v>
      </c>
      <c r="E6" s="22">
        <v>4</v>
      </c>
      <c r="F6" s="23" t="str">
        <f>VLOOKUP(E6,Guidelines!$A$2:$B$6,2)</f>
        <v>Should Have. Functions/Features you consider as Very Important, but not Critical.</v>
      </c>
      <c r="G6" s="145">
        <f t="shared" si="0"/>
        <v>0</v>
      </c>
      <c r="H6" s="145">
        <f t="shared" si="1"/>
        <v>0</v>
      </c>
      <c r="I6" s="145">
        <f t="shared" si="2"/>
        <v>0</v>
      </c>
      <c r="J6" s="5"/>
      <c r="K6" s="6"/>
      <c r="L6" s="7"/>
      <c r="M6" s="5"/>
      <c r="N6" s="6"/>
      <c r="O6" s="10"/>
      <c r="P6" s="5"/>
      <c r="Q6" s="6"/>
      <c r="R6" s="10"/>
    </row>
    <row r="7" spans="1:18" ht="28.9">
      <c r="A7" s="31" t="s">
        <v>48</v>
      </c>
      <c r="B7" s="29" t="s">
        <v>302</v>
      </c>
      <c r="C7" s="31" t="s">
        <v>132</v>
      </c>
      <c r="D7" s="32" t="s">
        <v>303</v>
      </c>
      <c r="E7" s="22">
        <v>4</v>
      </c>
      <c r="F7" s="23" t="str">
        <f>VLOOKUP(E7,Guidelines!$A$2:$B$6,2)</f>
        <v>Should Have. Functions/Features you consider as Very Important, but not Critical.</v>
      </c>
      <c r="G7" s="145">
        <f t="shared" si="0"/>
        <v>0</v>
      </c>
      <c r="H7" s="145">
        <f t="shared" si="1"/>
        <v>0</v>
      </c>
      <c r="I7" s="145">
        <f t="shared" si="2"/>
        <v>0</v>
      </c>
      <c r="J7" s="5"/>
      <c r="K7" s="6"/>
      <c r="L7" s="7"/>
      <c r="M7" s="5"/>
      <c r="N7" s="6"/>
      <c r="O7" s="8"/>
      <c r="P7" s="5"/>
      <c r="Q7" s="6"/>
      <c r="R7" s="8"/>
    </row>
    <row r="8" spans="1:18" ht="28.9">
      <c r="A8" s="31" t="s">
        <v>48</v>
      </c>
      <c r="B8" s="29" t="s">
        <v>302</v>
      </c>
      <c r="C8" s="31" t="s">
        <v>134</v>
      </c>
      <c r="D8" s="32" t="s">
        <v>304</v>
      </c>
      <c r="E8" s="22">
        <v>4</v>
      </c>
      <c r="F8" s="23" t="str">
        <f>VLOOKUP(E8,Guidelines!$A$2:$B$6,2)</f>
        <v>Should Have. Functions/Features you consider as Very Important, but not Critical.</v>
      </c>
      <c r="G8" s="145">
        <f t="shared" si="0"/>
        <v>0</v>
      </c>
      <c r="H8" s="145">
        <f t="shared" si="1"/>
        <v>0</v>
      </c>
      <c r="I8" s="145">
        <f t="shared" si="2"/>
        <v>0</v>
      </c>
      <c r="J8" s="5"/>
      <c r="K8" s="6"/>
      <c r="L8" s="7"/>
      <c r="M8" s="5"/>
      <c r="N8" s="6"/>
      <c r="O8" s="8"/>
      <c r="P8" s="5"/>
      <c r="Q8" s="6"/>
      <c r="R8" s="8"/>
    </row>
    <row r="9" spans="1:18" ht="28.9">
      <c r="A9" s="31" t="s">
        <v>48</v>
      </c>
      <c r="B9" s="29" t="s">
        <v>305</v>
      </c>
      <c r="C9" s="31" t="s">
        <v>136</v>
      </c>
      <c r="D9" s="29" t="s">
        <v>306</v>
      </c>
      <c r="E9" s="22">
        <v>5</v>
      </c>
      <c r="F9" s="23" t="str">
        <f>VLOOKUP(E9,Guidelines!$A$2:$B$6,2)</f>
        <v>Must Have. The most critical Functions/Features you cant live without</v>
      </c>
      <c r="G9" s="145">
        <f t="shared" si="0"/>
        <v>0</v>
      </c>
      <c r="H9" s="145">
        <f t="shared" si="1"/>
        <v>0</v>
      </c>
      <c r="I9" s="145">
        <f t="shared" si="2"/>
        <v>0</v>
      </c>
      <c r="J9" s="5"/>
      <c r="K9" s="6"/>
      <c r="L9" s="7"/>
      <c r="M9" s="5"/>
      <c r="N9" s="6"/>
      <c r="O9" s="8"/>
      <c r="P9" s="5"/>
      <c r="Q9" s="6"/>
      <c r="R9" s="8"/>
    </row>
    <row r="10" spans="1:18" ht="28.9">
      <c r="A10" s="31" t="s">
        <v>48</v>
      </c>
      <c r="B10" s="29" t="s">
        <v>307</v>
      </c>
      <c r="C10" s="31" t="s">
        <v>139</v>
      </c>
      <c r="D10" s="168" t="s">
        <v>308</v>
      </c>
      <c r="E10" s="22">
        <v>4</v>
      </c>
      <c r="F10" s="23" t="str">
        <f>VLOOKUP(E10,Guidelines!$A$2:$B$6,2)</f>
        <v>Should Have. Functions/Features you consider as Very Important, but not Critical.</v>
      </c>
      <c r="G10" s="145">
        <f t="shared" si="0"/>
        <v>0</v>
      </c>
      <c r="H10" s="145">
        <f t="shared" si="1"/>
        <v>0</v>
      </c>
      <c r="I10" s="145">
        <f t="shared" si="2"/>
        <v>0</v>
      </c>
      <c r="J10" s="5"/>
      <c r="K10" s="6"/>
      <c r="L10" s="11"/>
      <c r="M10" s="5"/>
      <c r="N10" s="6"/>
      <c r="O10" s="12"/>
      <c r="P10" s="5"/>
      <c r="Q10" s="6"/>
      <c r="R10" s="12"/>
    </row>
    <row r="11" spans="1:18" ht="86.45">
      <c r="A11" s="31" t="s">
        <v>48</v>
      </c>
      <c r="B11" s="29" t="s">
        <v>309</v>
      </c>
      <c r="C11" s="31" t="s">
        <v>141</v>
      </c>
      <c r="D11" s="159" t="s">
        <v>310</v>
      </c>
      <c r="E11" s="22">
        <v>5</v>
      </c>
      <c r="F11" s="23" t="str">
        <f>VLOOKUP(E11,Guidelines!$A$2:$B$6,2)</f>
        <v>Must Have. The most critical Functions/Features you cant live without</v>
      </c>
      <c r="G11" s="145">
        <f t="shared" si="0"/>
        <v>0</v>
      </c>
      <c r="H11" s="145">
        <f t="shared" si="1"/>
        <v>0</v>
      </c>
      <c r="I11" s="145">
        <f t="shared" si="2"/>
        <v>0</v>
      </c>
      <c r="J11" s="5"/>
      <c r="K11" s="6"/>
      <c r="L11" s="7"/>
      <c r="M11" s="5"/>
      <c r="N11" s="6"/>
      <c r="O11" s="8"/>
      <c r="P11" s="5"/>
      <c r="Q11" s="6"/>
      <c r="R11" s="8"/>
    </row>
    <row r="12" spans="1:18" s="3" customFormat="1" ht="28.9">
      <c r="A12" s="31" t="s">
        <v>48</v>
      </c>
      <c r="B12" s="29" t="s">
        <v>309</v>
      </c>
      <c r="C12" s="31" t="s">
        <v>143</v>
      </c>
      <c r="D12" s="159" t="s">
        <v>311</v>
      </c>
      <c r="E12" s="22">
        <v>4</v>
      </c>
      <c r="F12" s="23" t="str">
        <f>VLOOKUP(E12,Guidelines!$A$2:$B$6,2)</f>
        <v>Should Have. Functions/Features you consider as Very Important, but not Critical.</v>
      </c>
      <c r="G12" s="145">
        <f t="shared" si="0"/>
        <v>0</v>
      </c>
      <c r="H12" s="145">
        <f t="shared" si="1"/>
        <v>0</v>
      </c>
      <c r="I12" s="145">
        <f t="shared" si="2"/>
        <v>0</v>
      </c>
      <c r="J12" s="5"/>
      <c r="K12" s="6"/>
      <c r="L12" s="14"/>
      <c r="M12" s="5"/>
      <c r="N12" s="6"/>
      <c r="O12" s="13"/>
      <c r="P12" s="5"/>
      <c r="Q12" s="6"/>
      <c r="R12" s="13"/>
    </row>
    <row r="13" spans="1:18" ht="28.9">
      <c r="A13" s="31" t="s">
        <v>48</v>
      </c>
      <c r="B13" s="29" t="s">
        <v>312</v>
      </c>
      <c r="C13" s="31" t="s">
        <v>145</v>
      </c>
      <c r="D13" s="161" t="s">
        <v>313</v>
      </c>
      <c r="E13" s="22">
        <v>5</v>
      </c>
      <c r="F13" s="23" t="str">
        <f>VLOOKUP(E13,Guidelines!$A$2:$B$6,2)</f>
        <v>Must Have. The most critical Functions/Features you cant live without</v>
      </c>
      <c r="G13" s="145">
        <f t="shared" si="0"/>
        <v>0</v>
      </c>
      <c r="H13" s="145">
        <f t="shared" si="1"/>
        <v>0</v>
      </c>
      <c r="I13" s="145">
        <f t="shared" si="2"/>
        <v>0</v>
      </c>
      <c r="J13" s="5"/>
      <c r="K13" s="6"/>
      <c r="L13" s="8"/>
      <c r="M13" s="5"/>
      <c r="N13" s="6"/>
      <c r="O13" s="8"/>
      <c r="P13" s="5"/>
      <c r="Q13" s="6"/>
      <c r="R13" s="8"/>
    </row>
    <row r="14" spans="1:18" ht="28.9">
      <c r="A14" s="31" t="s">
        <v>48</v>
      </c>
      <c r="B14" s="29" t="s">
        <v>314</v>
      </c>
      <c r="C14" s="31" t="s">
        <v>147</v>
      </c>
      <c r="D14" s="161" t="s">
        <v>315</v>
      </c>
      <c r="E14" s="22">
        <v>5</v>
      </c>
      <c r="F14" s="23" t="str">
        <f>VLOOKUP(E14,Guidelines!$A$2:$B$6,2)</f>
        <v>Must Have. The most critical Functions/Features you cant live without</v>
      </c>
      <c r="G14" s="145">
        <f t="shared" si="0"/>
        <v>0</v>
      </c>
      <c r="H14" s="145">
        <f t="shared" si="1"/>
        <v>0</v>
      </c>
      <c r="I14" s="145">
        <f t="shared" si="2"/>
        <v>0</v>
      </c>
      <c r="J14" s="5"/>
      <c r="K14" s="6"/>
      <c r="L14" s="7"/>
      <c r="M14" s="5"/>
      <c r="N14" s="6"/>
      <c r="O14" s="8"/>
      <c r="P14" s="5"/>
      <c r="Q14" s="6"/>
      <c r="R14" s="8"/>
    </row>
    <row r="15" spans="1:18" ht="57.6">
      <c r="A15" s="31" t="s">
        <v>48</v>
      </c>
      <c r="B15" s="29" t="s">
        <v>316</v>
      </c>
      <c r="C15" s="31" t="s">
        <v>149</v>
      </c>
      <c r="D15" s="159" t="s">
        <v>317</v>
      </c>
      <c r="E15" s="22">
        <v>4</v>
      </c>
      <c r="F15" s="23" t="str">
        <f>VLOOKUP(E15,Guidelines!$A$2:$B$6,2)</f>
        <v>Should Have. Functions/Features you consider as Very Important, but not Critical.</v>
      </c>
      <c r="G15" s="145">
        <f t="shared" si="0"/>
        <v>0</v>
      </c>
      <c r="H15" s="145">
        <f t="shared" si="1"/>
        <v>0</v>
      </c>
      <c r="I15" s="145">
        <f t="shared" si="2"/>
        <v>0</v>
      </c>
      <c r="J15" s="5"/>
      <c r="K15" s="6"/>
      <c r="L15" s="7"/>
      <c r="M15" s="5"/>
      <c r="N15" s="6"/>
      <c r="O15" s="8"/>
      <c r="P15" s="5"/>
      <c r="Q15" s="6"/>
      <c r="R15" s="8"/>
    </row>
    <row r="16" spans="1:18" ht="28.9">
      <c r="A16" s="31" t="s">
        <v>48</v>
      </c>
      <c r="B16" s="29" t="s">
        <v>316</v>
      </c>
      <c r="C16" s="31" t="s">
        <v>151</v>
      </c>
      <c r="D16" s="159" t="s">
        <v>318</v>
      </c>
      <c r="E16" s="22">
        <v>5</v>
      </c>
      <c r="F16" s="23" t="str">
        <f>VLOOKUP(E16,Guidelines!$A$2:$B$6,2)</f>
        <v>Must Have. The most critical Functions/Features you cant live without</v>
      </c>
      <c r="G16" s="145">
        <f t="shared" si="0"/>
        <v>0</v>
      </c>
      <c r="H16" s="145">
        <f t="shared" si="1"/>
        <v>0</v>
      </c>
      <c r="I16" s="145">
        <f t="shared" si="2"/>
        <v>0</v>
      </c>
      <c r="J16" s="5"/>
      <c r="K16" s="6"/>
      <c r="L16" s="7"/>
      <c r="M16" s="5"/>
      <c r="N16" s="6"/>
      <c r="O16" s="8"/>
      <c r="P16" s="5"/>
      <c r="Q16" s="6"/>
      <c r="R16" s="8"/>
    </row>
    <row r="17" spans="1:18" ht="28.9">
      <c r="A17" s="31" t="s">
        <v>48</v>
      </c>
      <c r="B17" s="29" t="s">
        <v>316</v>
      </c>
      <c r="C17" s="31" t="s">
        <v>153</v>
      </c>
      <c r="D17" s="159" t="s">
        <v>319</v>
      </c>
      <c r="E17" s="22">
        <v>4</v>
      </c>
      <c r="F17" s="23" t="str">
        <f>VLOOKUP(E17,Guidelines!$A$2:$B$6,2)</f>
        <v>Should Have. Functions/Features you consider as Very Important, but not Critical.</v>
      </c>
      <c r="G17" s="145">
        <f t="shared" si="0"/>
        <v>0</v>
      </c>
      <c r="H17" s="145">
        <f t="shared" si="1"/>
        <v>0</v>
      </c>
      <c r="I17" s="145">
        <f t="shared" si="2"/>
        <v>0</v>
      </c>
      <c r="J17" s="5"/>
      <c r="K17" s="6"/>
      <c r="L17" s="7"/>
      <c r="M17" s="5"/>
      <c r="N17" s="6"/>
      <c r="O17" s="8"/>
      <c r="P17" s="5"/>
      <c r="Q17" s="6"/>
      <c r="R17" s="8"/>
    </row>
    <row r="18" spans="1:18" ht="43.15">
      <c r="A18" s="31" t="s">
        <v>48</v>
      </c>
      <c r="B18" s="29" t="s">
        <v>316</v>
      </c>
      <c r="C18" s="31" t="s">
        <v>155</v>
      </c>
      <c r="D18" s="159" t="s">
        <v>320</v>
      </c>
      <c r="E18" s="22">
        <v>4</v>
      </c>
      <c r="F18" s="23" t="str">
        <f>VLOOKUP(E18,Guidelines!$A$2:$B$6,2)</f>
        <v>Should Have. Functions/Features you consider as Very Important, but not Critical.</v>
      </c>
      <c r="G18" s="145">
        <f t="shared" si="0"/>
        <v>0</v>
      </c>
      <c r="H18" s="145">
        <f t="shared" si="1"/>
        <v>0</v>
      </c>
      <c r="I18" s="145">
        <f t="shared" si="2"/>
        <v>0</v>
      </c>
      <c r="J18" s="5"/>
      <c r="K18" s="6"/>
      <c r="L18" s="7"/>
      <c r="M18" s="5"/>
      <c r="N18" s="6"/>
      <c r="O18" s="8"/>
      <c r="P18" s="5"/>
      <c r="Q18" s="6"/>
      <c r="R18" s="8"/>
    </row>
    <row r="19" spans="1:18" s="3" customFormat="1" ht="57.6">
      <c r="A19" s="31" t="s">
        <v>48</v>
      </c>
      <c r="B19" s="29" t="s">
        <v>321</v>
      </c>
      <c r="C19" s="31" t="s">
        <v>158</v>
      </c>
      <c r="D19" s="159" t="s">
        <v>322</v>
      </c>
      <c r="E19" s="22">
        <v>4</v>
      </c>
      <c r="F19" s="23" t="str">
        <f>VLOOKUP(E19,Guidelines!$A$2:$B$6,2)</f>
        <v>Should Have. Functions/Features you consider as Very Important, but not Critical.</v>
      </c>
      <c r="G19" s="145">
        <f t="shared" si="0"/>
        <v>0</v>
      </c>
      <c r="H19" s="145">
        <f t="shared" si="1"/>
        <v>0</v>
      </c>
      <c r="I19" s="145">
        <f t="shared" si="2"/>
        <v>0</v>
      </c>
      <c r="J19" s="5"/>
      <c r="K19" s="6"/>
      <c r="L19" s="14"/>
      <c r="M19" s="5"/>
      <c r="N19" s="6"/>
      <c r="O19" s="13"/>
      <c r="P19" s="5"/>
      <c r="Q19" s="6"/>
      <c r="R19" s="13"/>
    </row>
    <row r="20" spans="1:18" ht="129.6">
      <c r="A20" s="31" t="s">
        <v>48</v>
      </c>
      <c r="B20" s="29" t="s">
        <v>323</v>
      </c>
      <c r="C20" s="31" t="s">
        <v>160</v>
      </c>
      <c r="D20" s="159" t="s">
        <v>324</v>
      </c>
      <c r="E20" s="22">
        <v>4</v>
      </c>
      <c r="F20" s="23" t="str">
        <f>VLOOKUP(E20,Guidelines!$A$2:$B$6,2)</f>
        <v>Should Have. Functions/Features you consider as Very Important, but not Critical.</v>
      </c>
      <c r="G20" s="145">
        <f t="shared" si="0"/>
        <v>0</v>
      </c>
      <c r="H20" s="145">
        <f t="shared" si="1"/>
        <v>0</v>
      </c>
      <c r="I20" s="145">
        <f t="shared" si="2"/>
        <v>0</v>
      </c>
      <c r="J20" s="5"/>
      <c r="K20" s="6"/>
      <c r="L20" s="8"/>
      <c r="M20" s="5"/>
      <c r="N20" s="6"/>
      <c r="O20" s="8"/>
      <c r="P20" s="5"/>
      <c r="Q20" s="6"/>
      <c r="R20" s="8"/>
    </row>
    <row r="21" spans="1:18" s="3" customFormat="1" ht="28.9">
      <c r="A21" s="31" t="s">
        <v>48</v>
      </c>
      <c r="B21" s="29" t="s">
        <v>325</v>
      </c>
      <c r="C21" s="31" t="s">
        <v>163</v>
      </c>
      <c r="D21" s="159" t="s">
        <v>326</v>
      </c>
      <c r="E21" s="22">
        <v>4</v>
      </c>
      <c r="F21" s="23" t="str">
        <f>VLOOKUP(E21,Guidelines!$A$2:$B$6,2)</f>
        <v>Should Have. Functions/Features you consider as Very Important, but not Critical.</v>
      </c>
      <c r="G21" s="145">
        <f t="shared" si="0"/>
        <v>0</v>
      </c>
      <c r="H21" s="145">
        <f t="shared" si="1"/>
        <v>0</v>
      </c>
      <c r="I21" s="145">
        <f t="shared" si="2"/>
        <v>0</v>
      </c>
      <c r="J21" s="5"/>
      <c r="K21" s="6"/>
      <c r="L21" s="14"/>
      <c r="M21" s="5"/>
      <c r="N21" s="6"/>
      <c r="O21" s="13"/>
      <c r="P21" s="5"/>
      <c r="Q21" s="6"/>
      <c r="R21" s="13"/>
    </row>
    <row r="22" spans="1:18" ht="28.9">
      <c r="A22" s="31" t="s">
        <v>48</v>
      </c>
      <c r="B22" s="29" t="s">
        <v>325</v>
      </c>
      <c r="C22" s="31" t="s">
        <v>166</v>
      </c>
      <c r="D22" s="159" t="s">
        <v>327</v>
      </c>
      <c r="E22" s="22">
        <v>4</v>
      </c>
      <c r="F22" s="23" t="str">
        <f>VLOOKUP(E22,Guidelines!$A$2:$B$6,2)</f>
        <v>Should Have. Functions/Features you consider as Very Important, but not Critical.</v>
      </c>
      <c r="G22" s="145">
        <f t="shared" si="0"/>
        <v>0</v>
      </c>
      <c r="H22" s="145">
        <f t="shared" si="1"/>
        <v>0</v>
      </c>
      <c r="I22" s="145">
        <f t="shared" si="2"/>
        <v>0</v>
      </c>
      <c r="J22" s="5"/>
      <c r="K22" s="6"/>
      <c r="L22" s="8"/>
      <c r="M22" s="5"/>
      <c r="N22" s="6"/>
      <c r="O22" s="8"/>
      <c r="P22" s="5"/>
      <c r="Q22" s="6"/>
      <c r="R22" s="8"/>
    </row>
    <row r="23" spans="1:18" ht="100.9">
      <c r="A23" s="31" t="s">
        <v>48</v>
      </c>
      <c r="B23" s="29" t="s">
        <v>328</v>
      </c>
      <c r="C23" s="31" t="s">
        <v>169</v>
      </c>
      <c r="D23" s="159" t="s">
        <v>329</v>
      </c>
      <c r="E23" s="22">
        <v>4</v>
      </c>
      <c r="F23" s="23" t="str">
        <f>VLOOKUP(E23,Guidelines!$A$2:$B$6,2)</f>
        <v>Should Have. Functions/Features you consider as Very Important, but not Critical.</v>
      </c>
      <c r="G23" s="145">
        <f t="shared" si="0"/>
        <v>0</v>
      </c>
      <c r="H23" s="145">
        <f t="shared" si="1"/>
        <v>0</v>
      </c>
      <c r="I23" s="145">
        <f t="shared" si="2"/>
        <v>0</v>
      </c>
      <c r="J23" s="5"/>
      <c r="K23" s="6"/>
      <c r="L23" s="7"/>
      <c r="M23" s="5"/>
      <c r="N23" s="6"/>
      <c r="O23" s="8"/>
      <c r="P23" s="5"/>
      <c r="Q23" s="6"/>
      <c r="R23" s="8"/>
    </row>
    <row r="24" spans="1:18" ht="43.15">
      <c r="A24" s="31" t="s">
        <v>48</v>
      </c>
      <c r="B24" s="29" t="s">
        <v>328</v>
      </c>
      <c r="C24" s="31" t="s">
        <v>171</v>
      </c>
      <c r="D24" s="159" t="s">
        <v>330</v>
      </c>
      <c r="E24" s="22">
        <v>5</v>
      </c>
      <c r="F24" s="23" t="str">
        <f>VLOOKUP(E24,Guidelines!$A$2:$B$6,2)</f>
        <v>Must Have. The most critical Functions/Features you cant live without</v>
      </c>
      <c r="G24" s="145">
        <f t="shared" si="0"/>
        <v>0</v>
      </c>
      <c r="H24" s="145">
        <f t="shared" si="1"/>
        <v>0</v>
      </c>
      <c r="I24" s="145">
        <f t="shared" si="2"/>
        <v>0</v>
      </c>
      <c r="J24" s="5"/>
      <c r="K24" s="6"/>
      <c r="L24" s="7"/>
      <c r="M24" s="5"/>
      <c r="N24" s="6"/>
      <c r="O24" s="8"/>
      <c r="P24" s="5"/>
      <c r="Q24" s="6"/>
      <c r="R24" s="8"/>
    </row>
    <row r="25" spans="1:18" ht="72">
      <c r="A25" s="31" t="s">
        <v>48</v>
      </c>
      <c r="B25" s="29" t="s">
        <v>331</v>
      </c>
      <c r="C25" s="31" t="s">
        <v>173</v>
      </c>
      <c r="D25" s="159" t="s">
        <v>332</v>
      </c>
      <c r="E25" s="22">
        <v>5</v>
      </c>
      <c r="F25" s="23" t="str">
        <f>VLOOKUP(E25,Guidelines!$A$2:$B$6,2)</f>
        <v>Must Have. The most critical Functions/Features you cant live without</v>
      </c>
      <c r="G25" s="145">
        <f t="shared" si="0"/>
        <v>0</v>
      </c>
      <c r="H25" s="145">
        <f t="shared" si="1"/>
        <v>0</v>
      </c>
      <c r="I25" s="145">
        <f t="shared" si="2"/>
        <v>0</v>
      </c>
      <c r="J25" s="5"/>
      <c r="K25" s="6"/>
      <c r="L25" s="8"/>
      <c r="M25" s="5"/>
      <c r="N25" s="6"/>
      <c r="O25" s="8"/>
      <c r="P25" s="5"/>
      <c r="Q25" s="6"/>
      <c r="R25" s="8"/>
    </row>
    <row r="26" spans="1:18" ht="28.9">
      <c r="A26" s="31" t="s">
        <v>48</v>
      </c>
      <c r="B26" s="29" t="s">
        <v>331</v>
      </c>
      <c r="C26" s="31" t="s">
        <v>175</v>
      </c>
      <c r="D26" s="32" t="s">
        <v>333</v>
      </c>
      <c r="E26" s="22">
        <v>5</v>
      </c>
      <c r="F26" s="23" t="str">
        <f>VLOOKUP(E26,Guidelines!$A$2:$B$6,2)</f>
        <v>Must Have. The most critical Functions/Features you cant live without</v>
      </c>
      <c r="G26" s="145">
        <f t="shared" si="0"/>
        <v>0</v>
      </c>
      <c r="H26" s="145">
        <f t="shared" si="1"/>
        <v>0</v>
      </c>
      <c r="I26" s="145">
        <f t="shared" si="2"/>
        <v>0</v>
      </c>
      <c r="J26" s="5"/>
      <c r="K26" s="6"/>
      <c r="L26" s="7"/>
      <c r="M26" s="5"/>
      <c r="N26" s="6"/>
      <c r="O26" s="8"/>
      <c r="P26" s="5"/>
      <c r="Q26" s="6"/>
      <c r="R26" s="8"/>
    </row>
    <row r="27" spans="1:18" s="3" customFormat="1" ht="28.9">
      <c r="A27" s="31" t="s">
        <v>48</v>
      </c>
      <c r="B27" s="29" t="s">
        <v>331</v>
      </c>
      <c r="C27" s="31" t="s">
        <v>177</v>
      </c>
      <c r="D27" s="159" t="s">
        <v>334</v>
      </c>
      <c r="E27" s="22">
        <v>5</v>
      </c>
      <c r="F27" s="23" t="str">
        <f>VLOOKUP(E27,Guidelines!$A$2:$B$6,2)</f>
        <v>Must Have. The most critical Functions/Features you cant live without</v>
      </c>
      <c r="G27" s="145">
        <f t="shared" si="0"/>
        <v>0</v>
      </c>
      <c r="H27" s="145">
        <f t="shared" si="1"/>
        <v>0</v>
      </c>
      <c r="I27" s="145">
        <f t="shared" si="2"/>
        <v>0</v>
      </c>
      <c r="J27" s="5"/>
      <c r="K27" s="6"/>
      <c r="L27" s="14"/>
      <c r="M27" s="5"/>
      <c r="N27" s="6"/>
      <c r="O27" s="13"/>
      <c r="P27" s="5"/>
      <c r="Q27" s="6"/>
      <c r="R27" s="13"/>
    </row>
    <row r="28" spans="1:18" s="3" customFormat="1" ht="86.45">
      <c r="A28" s="31" t="s">
        <v>48</v>
      </c>
      <c r="B28" s="29" t="s">
        <v>290</v>
      </c>
      <c r="C28" s="31" t="s">
        <v>180</v>
      </c>
      <c r="D28" s="161" t="s">
        <v>335</v>
      </c>
      <c r="E28" s="22">
        <v>4</v>
      </c>
      <c r="F28" s="23" t="str">
        <f>VLOOKUP(E28,Guidelines!$A$2:$B$6,2)</f>
        <v>Should Have. Functions/Features you consider as Very Important, but not Critical.</v>
      </c>
      <c r="G28" s="145">
        <f t="shared" si="0"/>
        <v>0</v>
      </c>
      <c r="H28" s="145">
        <f t="shared" si="1"/>
        <v>0</v>
      </c>
      <c r="I28" s="145">
        <f t="shared" si="2"/>
        <v>0</v>
      </c>
      <c r="J28" s="5"/>
      <c r="K28" s="6"/>
      <c r="L28" s="14"/>
      <c r="M28" s="5"/>
      <c r="N28" s="6"/>
      <c r="O28" s="13"/>
      <c r="P28" s="5"/>
      <c r="Q28" s="6"/>
      <c r="R28" s="13"/>
    </row>
    <row r="29" spans="1:18" ht="28.9">
      <c r="A29" s="31" t="s">
        <v>48</v>
      </c>
      <c r="B29" s="29" t="s">
        <v>290</v>
      </c>
      <c r="C29" s="31" t="s">
        <v>182</v>
      </c>
      <c r="D29" s="161" t="s">
        <v>336</v>
      </c>
      <c r="E29" s="22">
        <v>4</v>
      </c>
      <c r="F29" s="23" t="str">
        <f>VLOOKUP(E29,Guidelines!$A$2:$B$6,2)</f>
        <v>Should Have. Functions/Features you consider as Very Important, but not Critical.</v>
      </c>
      <c r="G29" s="145">
        <f t="shared" si="0"/>
        <v>0</v>
      </c>
      <c r="H29" s="145">
        <f t="shared" si="1"/>
        <v>0</v>
      </c>
      <c r="I29" s="145">
        <f t="shared" si="2"/>
        <v>0</v>
      </c>
      <c r="J29" s="5"/>
      <c r="K29" s="6"/>
      <c r="L29" s="8"/>
      <c r="M29" s="5"/>
      <c r="N29" s="6"/>
      <c r="O29" s="8"/>
      <c r="P29" s="5"/>
      <c r="Q29" s="6"/>
      <c r="R29" s="8"/>
    </row>
    <row r="30" spans="1:18" ht="28.9">
      <c r="A30" s="31" t="s">
        <v>48</v>
      </c>
      <c r="B30" s="29" t="s">
        <v>337</v>
      </c>
      <c r="C30" s="31" t="s">
        <v>184</v>
      </c>
      <c r="D30" s="159" t="s">
        <v>338</v>
      </c>
      <c r="E30" s="22">
        <v>4</v>
      </c>
      <c r="F30" s="23" t="str">
        <f>VLOOKUP(E30,Guidelines!$A$2:$B$6,2)</f>
        <v>Should Have. Functions/Features you consider as Very Important, but not Critical.</v>
      </c>
      <c r="G30" s="145">
        <f t="shared" si="0"/>
        <v>0</v>
      </c>
      <c r="H30" s="145">
        <f t="shared" si="1"/>
        <v>0</v>
      </c>
      <c r="I30" s="145">
        <f t="shared" si="2"/>
        <v>0</v>
      </c>
      <c r="J30" s="5"/>
      <c r="K30" s="6"/>
      <c r="L30" s="7"/>
      <c r="M30" s="5"/>
      <c r="N30" s="6"/>
      <c r="O30" s="8"/>
      <c r="P30" s="5"/>
      <c r="Q30" s="6"/>
      <c r="R30" s="8"/>
    </row>
    <row r="31" spans="1:18" ht="28.9">
      <c r="A31" s="31" t="s">
        <v>48</v>
      </c>
      <c r="B31" s="29" t="s">
        <v>284</v>
      </c>
      <c r="C31" s="31" t="s">
        <v>186</v>
      </c>
      <c r="D31" s="161" t="s">
        <v>339</v>
      </c>
      <c r="E31" s="22">
        <v>4</v>
      </c>
      <c r="F31" s="23" t="str">
        <f>VLOOKUP(E31,Guidelines!$A$2:$B$6,2)</f>
        <v>Should Have. Functions/Features you consider as Very Important, but not Critical.</v>
      </c>
      <c r="G31" s="145">
        <f t="shared" si="0"/>
        <v>0</v>
      </c>
      <c r="H31" s="145">
        <f t="shared" si="1"/>
        <v>0</v>
      </c>
      <c r="I31" s="145">
        <f t="shared" si="2"/>
        <v>0</v>
      </c>
      <c r="J31" s="5"/>
      <c r="K31" s="6"/>
      <c r="L31" s="8"/>
      <c r="M31" s="5"/>
      <c r="N31" s="6"/>
      <c r="O31" s="8"/>
      <c r="P31" s="5"/>
      <c r="Q31" s="6"/>
      <c r="R31" s="8"/>
    </row>
    <row r="32" spans="1:18" ht="28.9">
      <c r="A32" s="31" t="s">
        <v>48</v>
      </c>
      <c r="B32" s="29" t="s">
        <v>340</v>
      </c>
      <c r="C32" s="31" t="s">
        <v>188</v>
      </c>
      <c r="D32" s="163" t="s">
        <v>341</v>
      </c>
      <c r="E32" s="22">
        <v>4</v>
      </c>
      <c r="F32" s="23" t="str">
        <f>VLOOKUP(E32,Guidelines!$A$2:$B$6,2)</f>
        <v>Should Have. Functions/Features you consider as Very Important, but not Critical.</v>
      </c>
      <c r="G32" s="145">
        <f t="shared" si="0"/>
        <v>0</v>
      </c>
      <c r="H32" s="145">
        <f t="shared" si="1"/>
        <v>0</v>
      </c>
      <c r="I32" s="145">
        <f t="shared" si="2"/>
        <v>0</v>
      </c>
      <c r="J32" s="5"/>
      <c r="K32" s="6"/>
      <c r="L32" s="10"/>
      <c r="M32" s="5"/>
      <c r="N32" s="6"/>
      <c r="O32" s="10"/>
      <c r="P32" s="5"/>
      <c r="Q32" s="6"/>
      <c r="R32" s="10"/>
    </row>
    <row r="33" spans="1:18" ht="43.15">
      <c r="A33" s="31" t="s">
        <v>48</v>
      </c>
      <c r="B33" s="29" t="s">
        <v>340</v>
      </c>
      <c r="C33" s="31" t="s">
        <v>190</v>
      </c>
      <c r="D33" s="159" t="s">
        <v>342</v>
      </c>
      <c r="E33" s="22">
        <v>3</v>
      </c>
      <c r="F33" s="23" t="str">
        <f>VLOOKUP(E33,Guidelines!$A$2:$B$6,2)</f>
        <v>Should Have. Functions/Features you consider as Important, but not Very Important</v>
      </c>
      <c r="G33" s="145">
        <f t="shared" si="0"/>
        <v>0</v>
      </c>
      <c r="H33" s="145">
        <f t="shared" si="1"/>
        <v>0</v>
      </c>
      <c r="I33" s="145">
        <f t="shared" si="2"/>
        <v>0</v>
      </c>
      <c r="J33" s="5"/>
      <c r="K33" s="6"/>
      <c r="L33" s="10"/>
      <c r="M33" s="5"/>
      <c r="N33" s="6"/>
      <c r="O33" s="10"/>
      <c r="P33" s="5"/>
      <c r="Q33" s="6"/>
      <c r="R33" s="10"/>
    </row>
    <row r="34" spans="1:18" ht="28.9">
      <c r="A34" s="31" t="s">
        <v>48</v>
      </c>
      <c r="B34" s="29" t="s">
        <v>343</v>
      </c>
      <c r="C34" s="31" t="s">
        <v>192</v>
      </c>
      <c r="D34" s="32" t="s">
        <v>344</v>
      </c>
      <c r="E34" s="22">
        <v>3</v>
      </c>
      <c r="F34" s="23" t="str">
        <f>VLOOKUP(E34,Guidelines!$A$2:$B$6,2)</f>
        <v>Should Have. Functions/Features you consider as Important, but not Very Important</v>
      </c>
      <c r="G34" s="145">
        <f t="shared" si="0"/>
        <v>0</v>
      </c>
      <c r="H34" s="145">
        <f t="shared" si="1"/>
        <v>0</v>
      </c>
      <c r="I34" s="145">
        <f t="shared" si="2"/>
        <v>0</v>
      </c>
      <c r="J34" s="5"/>
      <c r="K34" s="6"/>
      <c r="L34" s="10"/>
      <c r="M34" s="5"/>
      <c r="N34" s="6"/>
      <c r="O34" s="10"/>
      <c r="P34" s="5"/>
      <c r="Q34" s="6"/>
      <c r="R34" s="10"/>
    </row>
    <row r="35" spans="1:18" ht="57.6">
      <c r="A35" s="31" t="s">
        <v>48</v>
      </c>
      <c r="B35" s="29" t="s">
        <v>345</v>
      </c>
      <c r="C35" s="31" t="s">
        <v>194</v>
      </c>
      <c r="D35" s="159" t="s">
        <v>346</v>
      </c>
      <c r="E35" s="22">
        <v>3</v>
      </c>
      <c r="F35" s="23" t="str">
        <f>VLOOKUP(E35,Guidelines!$A$2:$B$6,2)</f>
        <v>Should Have. Functions/Features you consider as Important, but not Very Important</v>
      </c>
      <c r="G35" s="145">
        <f t="shared" ref="G35:G57" si="3">E35*J35</f>
        <v>0</v>
      </c>
      <c r="H35" s="145">
        <f t="shared" ref="H35:H57" si="4">E35*M35</f>
        <v>0</v>
      </c>
      <c r="I35" s="145">
        <f t="shared" ref="I35:I57" si="5">E35*P35</f>
        <v>0</v>
      </c>
      <c r="J35" s="5"/>
      <c r="K35" s="6"/>
      <c r="L35" s="7"/>
      <c r="M35" s="5"/>
      <c r="N35" s="6"/>
      <c r="O35" s="8"/>
      <c r="P35" s="5"/>
      <c r="Q35" s="6"/>
      <c r="R35" s="8"/>
    </row>
    <row r="36" spans="1:18" ht="28.9">
      <c r="A36" s="31" t="s">
        <v>48</v>
      </c>
      <c r="B36" s="29" t="s">
        <v>345</v>
      </c>
      <c r="C36" s="31" t="s">
        <v>196</v>
      </c>
      <c r="D36" s="159" t="s">
        <v>347</v>
      </c>
      <c r="E36" s="22">
        <v>4</v>
      </c>
      <c r="F36" s="23" t="str">
        <f>VLOOKUP(E36,Guidelines!$A$2:$B$6,2)</f>
        <v>Should Have. Functions/Features you consider as Very Important, but not Critical.</v>
      </c>
      <c r="G36" s="145">
        <f t="shared" si="3"/>
        <v>0</v>
      </c>
      <c r="H36" s="145">
        <f t="shared" si="4"/>
        <v>0</v>
      </c>
      <c r="I36" s="145">
        <f t="shared" si="5"/>
        <v>0</v>
      </c>
      <c r="J36" s="5"/>
      <c r="K36" s="6"/>
      <c r="L36" s="8"/>
      <c r="M36" s="5"/>
      <c r="N36" s="6"/>
      <c r="O36" s="8"/>
      <c r="P36" s="5"/>
      <c r="Q36" s="6"/>
      <c r="R36" s="8"/>
    </row>
    <row r="37" spans="1:18" ht="28.9">
      <c r="A37" s="31" t="s">
        <v>48</v>
      </c>
      <c r="B37" s="29" t="s">
        <v>348</v>
      </c>
      <c r="C37" s="31" t="s">
        <v>199</v>
      </c>
      <c r="D37" s="32" t="s">
        <v>349</v>
      </c>
      <c r="E37" s="22">
        <v>3</v>
      </c>
      <c r="F37" s="23" t="str">
        <f>VLOOKUP(E37,Guidelines!$A$2:$B$6,2)</f>
        <v>Should Have. Functions/Features you consider as Important, but not Very Important</v>
      </c>
      <c r="G37" s="145">
        <f t="shared" si="3"/>
        <v>0</v>
      </c>
      <c r="H37" s="145">
        <f t="shared" si="4"/>
        <v>0</v>
      </c>
      <c r="I37" s="145">
        <f t="shared" si="5"/>
        <v>0</v>
      </c>
      <c r="J37" s="5"/>
      <c r="K37" s="6"/>
      <c r="L37" s="7"/>
      <c r="M37" s="5"/>
      <c r="N37" s="6"/>
      <c r="O37" s="8"/>
      <c r="P37" s="5"/>
      <c r="Q37" s="6"/>
      <c r="R37" s="8"/>
    </row>
    <row r="38" spans="1:18" s="3" customFormat="1" ht="57.6">
      <c r="A38" s="31" t="s">
        <v>48</v>
      </c>
      <c r="B38" s="29" t="s">
        <v>350</v>
      </c>
      <c r="C38" s="31" t="s">
        <v>202</v>
      </c>
      <c r="D38" s="159" t="s">
        <v>351</v>
      </c>
      <c r="E38" s="22">
        <v>3</v>
      </c>
      <c r="F38" s="23" t="str">
        <f>VLOOKUP(E38,Guidelines!$A$2:$B$6,2)</f>
        <v>Should Have. Functions/Features you consider as Important, but not Very Important</v>
      </c>
      <c r="G38" s="145">
        <f t="shared" si="3"/>
        <v>0</v>
      </c>
      <c r="H38" s="145">
        <f t="shared" si="4"/>
        <v>0</v>
      </c>
      <c r="I38" s="145">
        <f t="shared" si="5"/>
        <v>0</v>
      </c>
      <c r="J38" s="5"/>
      <c r="K38" s="6"/>
      <c r="L38" s="14"/>
      <c r="M38" s="5"/>
      <c r="N38" s="6"/>
      <c r="O38" s="13"/>
      <c r="P38" s="5"/>
      <c r="Q38" s="6"/>
      <c r="R38" s="13"/>
    </row>
    <row r="39" spans="1:18" s="3" customFormat="1" ht="43.15">
      <c r="A39" s="31" t="s">
        <v>48</v>
      </c>
      <c r="B39" s="29" t="s">
        <v>352</v>
      </c>
      <c r="C39" s="31" t="s">
        <v>204</v>
      </c>
      <c r="D39" s="161" t="s">
        <v>353</v>
      </c>
      <c r="E39" s="22">
        <v>3</v>
      </c>
      <c r="F39" s="23" t="str">
        <f>VLOOKUP(E39,Guidelines!$A$2:$B$6,2)</f>
        <v>Should Have. Functions/Features you consider as Important, but not Very Important</v>
      </c>
      <c r="G39" s="145">
        <f t="shared" si="3"/>
        <v>0</v>
      </c>
      <c r="H39" s="145">
        <f t="shared" si="4"/>
        <v>0</v>
      </c>
      <c r="I39" s="145">
        <f t="shared" si="5"/>
        <v>0</v>
      </c>
      <c r="J39" s="5"/>
      <c r="K39" s="6"/>
      <c r="L39" s="14"/>
      <c r="M39" s="5"/>
      <c r="N39" s="6"/>
      <c r="O39" s="13"/>
      <c r="P39" s="5"/>
      <c r="Q39" s="6"/>
      <c r="R39" s="13"/>
    </row>
    <row r="40" spans="1:18" ht="43.15">
      <c r="A40" s="31" t="s">
        <v>48</v>
      </c>
      <c r="B40" s="29" t="s">
        <v>337</v>
      </c>
      <c r="C40" s="31" t="s">
        <v>206</v>
      </c>
      <c r="D40" s="161" t="s">
        <v>354</v>
      </c>
      <c r="E40" s="22">
        <v>5</v>
      </c>
      <c r="F40" s="23" t="str">
        <f>VLOOKUP(E40,Guidelines!$A$2:$B$6,2)</f>
        <v>Must Have. The most critical Functions/Features you cant live without</v>
      </c>
      <c r="G40" s="145">
        <f t="shared" si="3"/>
        <v>0</v>
      </c>
      <c r="H40" s="145">
        <f t="shared" si="4"/>
        <v>0</v>
      </c>
      <c r="I40" s="145">
        <f t="shared" si="5"/>
        <v>0</v>
      </c>
      <c r="J40" s="5"/>
      <c r="K40" s="6"/>
      <c r="L40" s="8"/>
      <c r="M40" s="5"/>
      <c r="N40" s="6"/>
      <c r="O40" s="8"/>
      <c r="P40" s="5"/>
      <c r="Q40" s="6"/>
      <c r="R40" s="8"/>
    </row>
    <row r="41" spans="1:18" ht="28.9">
      <c r="A41" s="31" t="s">
        <v>48</v>
      </c>
      <c r="B41" s="29" t="s">
        <v>337</v>
      </c>
      <c r="C41" s="31" t="s">
        <v>208</v>
      </c>
      <c r="D41" s="159" t="s">
        <v>355</v>
      </c>
      <c r="E41" s="22">
        <v>4</v>
      </c>
      <c r="F41" s="23" t="str">
        <f>VLOOKUP(E41,Guidelines!$A$2:$B$6,2)</f>
        <v>Should Have. Functions/Features you consider as Very Important, but not Critical.</v>
      </c>
      <c r="G41" s="145">
        <f t="shared" si="3"/>
        <v>0</v>
      </c>
      <c r="H41" s="145">
        <f t="shared" si="4"/>
        <v>0</v>
      </c>
      <c r="I41" s="145">
        <f t="shared" si="5"/>
        <v>0</v>
      </c>
      <c r="J41" s="5"/>
      <c r="K41" s="6"/>
      <c r="L41" s="7"/>
      <c r="M41" s="5"/>
      <c r="N41" s="6"/>
      <c r="O41" s="8"/>
      <c r="P41" s="5"/>
      <c r="Q41" s="6"/>
      <c r="R41" s="8"/>
    </row>
    <row r="42" spans="1:18" ht="28.9">
      <c r="A42" s="31" t="s">
        <v>48</v>
      </c>
      <c r="B42" s="29" t="s">
        <v>337</v>
      </c>
      <c r="C42" s="31" t="s">
        <v>211</v>
      </c>
      <c r="D42" s="161" t="s">
        <v>356</v>
      </c>
      <c r="E42" s="22">
        <v>4</v>
      </c>
      <c r="F42" s="23" t="str">
        <f>VLOOKUP(E42,Guidelines!$A$2:$B$6,2)</f>
        <v>Should Have. Functions/Features you consider as Very Important, but not Critical.</v>
      </c>
      <c r="G42" s="145">
        <f t="shared" si="3"/>
        <v>0</v>
      </c>
      <c r="H42" s="145">
        <f t="shared" si="4"/>
        <v>0</v>
      </c>
      <c r="I42" s="145">
        <f t="shared" si="5"/>
        <v>0</v>
      </c>
      <c r="J42" s="5"/>
      <c r="K42" s="6"/>
      <c r="L42" s="8"/>
      <c r="M42" s="5"/>
      <c r="N42" s="6"/>
      <c r="O42" s="8"/>
      <c r="P42" s="5"/>
      <c r="Q42" s="6"/>
      <c r="R42" s="8"/>
    </row>
    <row r="43" spans="1:18" ht="28.9">
      <c r="A43" s="31" t="s">
        <v>48</v>
      </c>
      <c r="B43" s="29" t="s">
        <v>337</v>
      </c>
      <c r="C43" s="31" t="s">
        <v>213</v>
      </c>
      <c r="D43" s="163" t="s">
        <v>357</v>
      </c>
      <c r="E43" s="22">
        <v>4</v>
      </c>
      <c r="F43" s="23" t="str">
        <f>VLOOKUP(E43,Guidelines!$A$2:$B$6,2)</f>
        <v>Should Have. Functions/Features you consider as Very Important, but not Critical.</v>
      </c>
      <c r="G43" s="145">
        <f t="shared" si="3"/>
        <v>0</v>
      </c>
      <c r="H43" s="145">
        <f t="shared" si="4"/>
        <v>0</v>
      </c>
      <c r="I43" s="145">
        <f t="shared" si="5"/>
        <v>0</v>
      </c>
      <c r="J43" s="5"/>
      <c r="K43" s="6"/>
      <c r="L43" s="15"/>
      <c r="M43" s="5"/>
      <c r="N43" s="6"/>
      <c r="O43" s="15"/>
      <c r="P43" s="5"/>
      <c r="Q43" s="6"/>
      <c r="R43" s="15"/>
    </row>
    <row r="44" spans="1:18" ht="28.9">
      <c r="A44" s="31" t="s">
        <v>48</v>
      </c>
      <c r="B44" s="29" t="s">
        <v>358</v>
      </c>
      <c r="C44" s="31" t="s">
        <v>215</v>
      </c>
      <c r="D44" s="159" t="s">
        <v>359</v>
      </c>
      <c r="E44" s="22">
        <v>3</v>
      </c>
      <c r="F44" s="23" t="str">
        <f>VLOOKUP(E44,Guidelines!$A$2:$B$6,2)</f>
        <v>Should Have. Functions/Features you consider as Important, but not Very Important</v>
      </c>
      <c r="G44" s="145">
        <f t="shared" si="3"/>
        <v>0</v>
      </c>
      <c r="H44" s="145">
        <f t="shared" si="4"/>
        <v>0</v>
      </c>
      <c r="I44" s="145">
        <f t="shared" si="5"/>
        <v>0</v>
      </c>
      <c r="J44" s="5"/>
      <c r="K44" s="6"/>
      <c r="L44" s="15"/>
      <c r="M44" s="5"/>
      <c r="N44" s="6"/>
      <c r="O44" s="15"/>
      <c r="P44" s="5"/>
      <c r="Q44" s="6"/>
      <c r="R44" s="15"/>
    </row>
    <row r="45" spans="1:18" ht="28.9">
      <c r="A45" s="31" t="s">
        <v>48</v>
      </c>
      <c r="B45" s="29" t="s">
        <v>358</v>
      </c>
      <c r="C45" s="31" t="s">
        <v>217</v>
      </c>
      <c r="D45" s="32" t="s">
        <v>360</v>
      </c>
      <c r="E45" s="22">
        <v>3</v>
      </c>
      <c r="F45" s="23" t="str">
        <f>VLOOKUP(E45,Guidelines!$A$2:$B$6,2)</f>
        <v>Should Have. Functions/Features you consider as Important, but not Very Important</v>
      </c>
      <c r="G45" s="145">
        <f t="shared" si="3"/>
        <v>0</v>
      </c>
      <c r="H45" s="145">
        <f t="shared" si="4"/>
        <v>0</v>
      </c>
      <c r="I45" s="145">
        <f t="shared" si="5"/>
        <v>0</v>
      </c>
      <c r="J45" s="5"/>
      <c r="K45" s="6"/>
      <c r="L45" s="15"/>
      <c r="M45" s="5"/>
      <c r="N45" s="6"/>
      <c r="O45" s="15"/>
      <c r="P45" s="5"/>
      <c r="Q45" s="6"/>
      <c r="R45" s="15"/>
    </row>
    <row r="46" spans="1:18" ht="28.9">
      <c r="A46" s="31" t="s">
        <v>48</v>
      </c>
      <c r="B46" s="29" t="s">
        <v>361</v>
      </c>
      <c r="C46" s="31" t="s">
        <v>220</v>
      </c>
      <c r="D46" s="159" t="s">
        <v>362</v>
      </c>
      <c r="E46" s="22">
        <v>4</v>
      </c>
      <c r="F46" s="23" t="str">
        <f>VLOOKUP(E46,Guidelines!$A$2:$B$6,2)</f>
        <v>Should Have. Functions/Features you consider as Very Important, but not Critical.</v>
      </c>
      <c r="G46" s="145">
        <f t="shared" si="3"/>
        <v>0</v>
      </c>
      <c r="H46" s="145">
        <f t="shared" si="4"/>
        <v>0</v>
      </c>
      <c r="I46" s="145">
        <f t="shared" si="5"/>
        <v>0</v>
      </c>
      <c r="J46" s="5"/>
      <c r="K46" s="6"/>
      <c r="L46" s="7"/>
      <c r="M46" s="5"/>
      <c r="N46" s="6"/>
      <c r="O46" s="8"/>
      <c r="P46" s="5"/>
      <c r="Q46" s="6"/>
      <c r="R46" s="8"/>
    </row>
    <row r="47" spans="1:18" ht="28.9">
      <c r="A47" s="31" t="s">
        <v>48</v>
      </c>
      <c r="B47" s="29" t="s">
        <v>361</v>
      </c>
      <c r="C47" s="31" t="s">
        <v>223</v>
      </c>
      <c r="D47" s="159" t="s">
        <v>363</v>
      </c>
      <c r="E47" s="22"/>
      <c r="F47" s="23" t="e">
        <f>VLOOKUP(E47,Guidelines!$A$2:$B$6,2)</f>
        <v>#N/A</v>
      </c>
      <c r="G47" s="145">
        <f t="shared" si="3"/>
        <v>0</v>
      </c>
      <c r="H47" s="145">
        <f t="shared" si="4"/>
        <v>0</v>
      </c>
      <c r="I47" s="145">
        <f t="shared" si="5"/>
        <v>0</v>
      </c>
      <c r="J47" s="5"/>
      <c r="K47" s="6"/>
      <c r="L47" s="8"/>
      <c r="M47" s="5"/>
      <c r="N47" s="6"/>
      <c r="O47" s="8"/>
      <c r="P47" s="5"/>
      <c r="Q47" s="6"/>
      <c r="R47" s="8"/>
    </row>
    <row r="48" spans="1:18" ht="28.9">
      <c r="A48" s="31" t="s">
        <v>48</v>
      </c>
      <c r="B48" s="29" t="s">
        <v>364</v>
      </c>
      <c r="C48" s="31" t="s">
        <v>225</v>
      </c>
      <c r="D48" s="32" t="s">
        <v>365</v>
      </c>
      <c r="E48" s="22"/>
      <c r="F48" s="23" t="e">
        <f>VLOOKUP(E48,Guidelines!$A$2:$B$6,2)</f>
        <v>#N/A</v>
      </c>
      <c r="G48" s="145">
        <f t="shared" si="3"/>
        <v>0</v>
      </c>
      <c r="H48" s="145">
        <f t="shared" si="4"/>
        <v>0</v>
      </c>
      <c r="I48" s="145">
        <f t="shared" si="5"/>
        <v>0</v>
      </c>
      <c r="J48" s="5"/>
      <c r="K48" s="6"/>
      <c r="L48" s="7"/>
      <c r="M48" s="5"/>
      <c r="N48" s="6"/>
      <c r="O48" s="8"/>
      <c r="P48" s="5"/>
      <c r="Q48" s="6"/>
      <c r="R48" s="8"/>
    </row>
    <row r="49" spans="1:18" s="3" customFormat="1" ht="28.9">
      <c r="A49" s="31" t="s">
        <v>48</v>
      </c>
      <c r="B49" s="29" t="s">
        <v>364</v>
      </c>
      <c r="C49" s="31" t="s">
        <v>227</v>
      </c>
      <c r="D49" s="159" t="s">
        <v>366</v>
      </c>
      <c r="E49" s="22"/>
      <c r="F49" s="23" t="e">
        <f>VLOOKUP(E49,Guidelines!$A$2:$B$6,2)</f>
        <v>#N/A</v>
      </c>
      <c r="G49" s="145">
        <f t="shared" si="3"/>
        <v>0</v>
      </c>
      <c r="H49" s="145">
        <f t="shared" si="4"/>
        <v>0</v>
      </c>
      <c r="I49" s="145">
        <f t="shared" si="5"/>
        <v>0</v>
      </c>
      <c r="J49" s="5"/>
      <c r="K49" s="6"/>
      <c r="L49" s="14"/>
      <c r="M49" s="5"/>
      <c r="N49" s="6"/>
      <c r="O49" s="13"/>
      <c r="P49" s="5"/>
      <c r="Q49" s="6"/>
      <c r="R49" s="13"/>
    </row>
    <row r="50" spans="1:18" s="3" customFormat="1" ht="28.9">
      <c r="A50" s="31" t="s">
        <v>48</v>
      </c>
      <c r="B50" s="29" t="s">
        <v>367</v>
      </c>
      <c r="C50" s="31" t="s">
        <v>229</v>
      </c>
      <c r="D50" s="161" t="s">
        <v>368</v>
      </c>
      <c r="E50" s="22"/>
      <c r="F50" s="23" t="e">
        <f>VLOOKUP(E50,Guidelines!$A$2:$B$6,2)</f>
        <v>#N/A</v>
      </c>
      <c r="G50" s="145">
        <f t="shared" si="3"/>
        <v>0</v>
      </c>
      <c r="H50" s="145">
        <f t="shared" si="4"/>
        <v>0</v>
      </c>
      <c r="I50" s="145">
        <f t="shared" si="5"/>
        <v>0</v>
      </c>
      <c r="J50" s="5"/>
      <c r="K50" s="6"/>
      <c r="L50" s="14"/>
      <c r="M50" s="5"/>
      <c r="N50" s="6"/>
      <c r="O50" s="13"/>
      <c r="P50" s="5"/>
      <c r="Q50" s="6"/>
      <c r="R50" s="13"/>
    </row>
    <row r="51" spans="1:18" ht="28.9">
      <c r="A51" s="31" t="s">
        <v>48</v>
      </c>
      <c r="B51" s="29" t="s">
        <v>367</v>
      </c>
      <c r="C51" s="31" t="s">
        <v>231</v>
      </c>
      <c r="D51" s="161" t="s">
        <v>369</v>
      </c>
      <c r="E51" s="22"/>
      <c r="F51" s="23" t="e">
        <f>VLOOKUP(E51,Guidelines!$A$2:$B$6,2)</f>
        <v>#N/A</v>
      </c>
      <c r="G51" s="145">
        <f t="shared" si="3"/>
        <v>0</v>
      </c>
      <c r="H51" s="145">
        <f t="shared" si="4"/>
        <v>0</v>
      </c>
      <c r="I51" s="145">
        <f t="shared" si="5"/>
        <v>0</v>
      </c>
      <c r="J51" s="5"/>
      <c r="K51" s="6"/>
      <c r="L51" s="8"/>
      <c r="M51" s="5"/>
      <c r="N51" s="6"/>
      <c r="O51" s="8"/>
      <c r="P51" s="5"/>
      <c r="Q51" s="6"/>
      <c r="R51" s="8"/>
    </row>
    <row r="52" spans="1:18" ht="28.9">
      <c r="A52" s="31" t="s">
        <v>48</v>
      </c>
      <c r="B52" s="29" t="s">
        <v>367</v>
      </c>
      <c r="C52" s="31" t="s">
        <v>233</v>
      </c>
      <c r="D52" s="159" t="s">
        <v>370</v>
      </c>
      <c r="E52" s="22"/>
      <c r="F52" s="23" t="e">
        <f>VLOOKUP(E52,Guidelines!$A$2:$B$6,2)</f>
        <v>#N/A</v>
      </c>
      <c r="G52" s="145">
        <f t="shared" si="3"/>
        <v>0</v>
      </c>
      <c r="H52" s="145">
        <f t="shared" si="4"/>
        <v>0</v>
      </c>
      <c r="I52" s="145">
        <f t="shared" si="5"/>
        <v>0</v>
      </c>
      <c r="J52" s="5"/>
      <c r="K52" s="6"/>
      <c r="L52" s="7"/>
      <c r="M52" s="5"/>
      <c r="N52" s="6"/>
      <c r="O52" s="8"/>
      <c r="P52" s="5"/>
      <c r="Q52" s="6"/>
      <c r="R52" s="8"/>
    </row>
    <row r="53" spans="1:18" ht="28.9">
      <c r="A53" s="31" t="s">
        <v>48</v>
      </c>
      <c r="B53" s="29" t="s">
        <v>371</v>
      </c>
      <c r="C53" s="31" t="s">
        <v>236</v>
      </c>
      <c r="D53" s="161" t="s">
        <v>372</v>
      </c>
      <c r="E53" s="22"/>
      <c r="F53" s="23" t="e">
        <f>VLOOKUP(E53,Guidelines!$A$2:$B$6,2)</f>
        <v>#N/A</v>
      </c>
      <c r="G53" s="145">
        <f t="shared" si="3"/>
        <v>0</v>
      </c>
      <c r="H53" s="145">
        <f t="shared" si="4"/>
        <v>0</v>
      </c>
      <c r="I53" s="145">
        <f t="shared" si="5"/>
        <v>0</v>
      </c>
      <c r="J53" s="5"/>
      <c r="K53" s="6"/>
      <c r="L53" s="8"/>
      <c r="M53" s="5"/>
      <c r="N53" s="6"/>
      <c r="O53" s="8"/>
      <c r="P53" s="5"/>
      <c r="Q53" s="6"/>
      <c r="R53" s="8"/>
    </row>
    <row r="54" spans="1:18" ht="28.9">
      <c r="A54" s="31" t="s">
        <v>48</v>
      </c>
      <c r="B54" s="29" t="s">
        <v>371</v>
      </c>
      <c r="C54" s="31" t="s">
        <v>373</v>
      </c>
      <c r="D54" s="160" t="s">
        <v>374</v>
      </c>
      <c r="E54" s="22"/>
      <c r="F54" s="23" t="e">
        <f>VLOOKUP(E54,Guidelines!$A$2:$B$6,2)</f>
        <v>#N/A</v>
      </c>
      <c r="G54" s="145">
        <f t="shared" si="3"/>
        <v>0</v>
      </c>
      <c r="H54" s="145">
        <f t="shared" si="4"/>
        <v>0</v>
      </c>
      <c r="I54" s="145">
        <f t="shared" si="5"/>
        <v>0</v>
      </c>
      <c r="J54" s="5"/>
      <c r="K54" s="6"/>
      <c r="L54" s="15"/>
      <c r="M54" s="5"/>
      <c r="N54" s="6"/>
      <c r="O54" s="15"/>
      <c r="P54" s="5"/>
      <c r="Q54" s="6"/>
      <c r="R54" s="15"/>
    </row>
    <row r="55" spans="1:18" ht="28.9">
      <c r="A55" s="31" t="s">
        <v>48</v>
      </c>
      <c r="B55" s="29" t="s">
        <v>371</v>
      </c>
      <c r="C55" s="31" t="s">
        <v>375</v>
      </c>
      <c r="D55" s="159" t="s">
        <v>376</v>
      </c>
      <c r="E55" s="22"/>
      <c r="F55" s="23" t="e">
        <f>VLOOKUP(E55,Guidelines!$A$2:$B$6,2)</f>
        <v>#N/A</v>
      </c>
      <c r="G55" s="145">
        <f t="shared" si="3"/>
        <v>0</v>
      </c>
      <c r="H55" s="145">
        <f t="shared" si="4"/>
        <v>0</v>
      </c>
      <c r="I55" s="145">
        <f t="shared" si="5"/>
        <v>0</v>
      </c>
      <c r="J55" s="5"/>
      <c r="K55" s="6"/>
      <c r="L55" s="15"/>
      <c r="M55" s="5"/>
      <c r="N55" s="6"/>
      <c r="O55" s="15"/>
      <c r="P55" s="5"/>
      <c r="Q55" s="6"/>
      <c r="R55" s="15"/>
    </row>
    <row r="56" spans="1:18" ht="28.9">
      <c r="A56" s="31" t="s">
        <v>48</v>
      </c>
      <c r="B56" s="29" t="s">
        <v>371</v>
      </c>
      <c r="C56" s="31" t="s">
        <v>377</v>
      </c>
      <c r="D56" s="32" t="s">
        <v>378</v>
      </c>
      <c r="E56" s="22"/>
      <c r="F56" s="23" t="e">
        <f>VLOOKUP(E56,Guidelines!$A$2:$B$6,2)</f>
        <v>#N/A</v>
      </c>
      <c r="G56" s="145">
        <f t="shared" si="3"/>
        <v>0</v>
      </c>
      <c r="H56" s="145">
        <f t="shared" si="4"/>
        <v>0</v>
      </c>
      <c r="I56" s="145">
        <f t="shared" si="5"/>
        <v>0</v>
      </c>
      <c r="J56" s="5"/>
      <c r="K56" s="6"/>
      <c r="L56" s="15"/>
      <c r="M56" s="5"/>
      <c r="N56" s="6"/>
      <c r="O56" s="15"/>
      <c r="P56" s="5"/>
      <c r="Q56" s="6"/>
      <c r="R56" s="15"/>
    </row>
    <row r="57" spans="1:18" ht="28.9">
      <c r="A57" s="31" t="s">
        <v>48</v>
      </c>
      <c r="B57" s="29" t="s">
        <v>371</v>
      </c>
      <c r="C57" s="31" t="s">
        <v>379</v>
      </c>
      <c r="D57" s="32" t="s">
        <v>380</v>
      </c>
      <c r="E57" s="22"/>
      <c r="F57" s="23" t="e">
        <f>VLOOKUP(E57,Guidelines!$A$2:$B$6,2)</f>
        <v>#N/A</v>
      </c>
      <c r="G57" s="145">
        <f t="shared" si="3"/>
        <v>0</v>
      </c>
      <c r="H57" s="145">
        <f t="shared" si="4"/>
        <v>0</v>
      </c>
      <c r="I57" s="145">
        <f t="shared" si="5"/>
        <v>0</v>
      </c>
      <c r="J57" s="5"/>
      <c r="K57" s="6"/>
      <c r="L57" s="15"/>
      <c r="M57" s="5"/>
      <c r="N57" s="6"/>
      <c r="O57" s="15"/>
      <c r="P57" s="5"/>
      <c r="Q57" s="6"/>
      <c r="R57" s="15"/>
    </row>
    <row r="58" spans="1:18" ht="18">
      <c r="A58" s="149" t="s">
        <v>238</v>
      </c>
      <c r="B58" s="149"/>
      <c r="C58" s="149"/>
      <c r="D58" s="149"/>
      <c r="E58" s="16">
        <f>AVERAGE(E3:E57)</f>
        <v>4.0681818181818183</v>
      </c>
      <c r="F58" s="17"/>
      <c r="G58" s="147">
        <f t="shared" ref="G58:I58" si="6">AVERAGE(G3:G57)*4</f>
        <v>0</v>
      </c>
      <c r="H58" s="147">
        <f t="shared" si="6"/>
        <v>0</v>
      </c>
      <c r="I58" s="147">
        <f t="shared" si="6"/>
        <v>0</v>
      </c>
      <c r="J58" s="18" t="e">
        <f>AVERAGE(J3:J57)</f>
        <v>#DIV/0!</v>
      </c>
      <c r="K58" s="17"/>
      <c r="L58" s="8"/>
      <c r="M58" s="18" t="e">
        <f>AVERAGE(M3:M57)</f>
        <v>#DIV/0!</v>
      </c>
      <c r="N58" s="17"/>
      <c r="O58" s="9"/>
      <c r="P58" s="18" t="e">
        <f>AVERAGE(P3:P57)</f>
        <v>#DIV/0!</v>
      </c>
      <c r="Q58" s="17"/>
      <c r="R58" s="9"/>
    </row>
    <row r="63" spans="1:18">
      <c r="E63"/>
    </row>
  </sheetData>
  <conditionalFormatting sqref="C3:C57">
    <cfRule type="cellIs" dxfId="736" priority="576" operator="equal">
      <formula>#REF!</formula>
    </cfRule>
    <cfRule type="cellIs" dxfId="735" priority="575" operator="equal">
      <formula>#REF!</formula>
    </cfRule>
    <cfRule type="cellIs" dxfId="734" priority="574" operator="equal">
      <formula>#REF!</formula>
    </cfRule>
    <cfRule type="cellIs" dxfId="733" priority="573" operator="equal">
      <formula>#REF!</formula>
    </cfRule>
  </conditionalFormatting>
  <conditionalFormatting sqref="E3:E57 J43:K45 M43:N45 P43:Q45">
    <cfRule type="cellIs" dxfId="732" priority="49" operator="equal">
      <formula>#REF!</formula>
    </cfRule>
    <cfRule type="cellIs" dxfId="731" priority="48" operator="equal">
      <formula>#REF!</formula>
    </cfRule>
    <cfRule type="cellIs" dxfId="730" priority="50" operator="equal">
      <formula>#REF!</formula>
    </cfRule>
    <cfRule type="cellIs" dxfId="729" priority="51" operator="equal">
      <formula>#REF!</formula>
    </cfRule>
  </conditionalFormatting>
  <conditionalFormatting sqref="E8">
    <cfRule type="cellIs" dxfId="728" priority="1015" operator="equal">
      <formula>#REF!</formula>
    </cfRule>
    <cfRule type="cellIs" dxfId="727" priority="1012" operator="equal">
      <formula>#REF!</formula>
    </cfRule>
    <cfRule type="cellIs" dxfId="726" priority="1013" operator="equal">
      <formula>#REF!</formula>
    </cfRule>
    <cfRule type="cellIs" dxfId="725" priority="1014" operator="equal">
      <formula>#REF!</formula>
    </cfRule>
  </conditionalFormatting>
  <conditionalFormatting sqref="J3:J11">
    <cfRule type="containsBlanks" dxfId="724" priority="954">
      <formula>LEN(TRIM(J3))=0</formula>
    </cfRule>
  </conditionalFormatting>
  <conditionalFormatting sqref="J3:J23">
    <cfRule type="cellIs" dxfId="723" priority="937" operator="equal">
      <formula>#REF!</formula>
    </cfRule>
    <cfRule type="cellIs" dxfId="722" priority="936" operator="equal">
      <formula>#REF!</formula>
    </cfRule>
    <cfRule type="cellIs" dxfId="721" priority="935" operator="equal">
      <formula>#REF!</formula>
    </cfRule>
    <cfRule type="cellIs" dxfId="720" priority="934" operator="equal">
      <formula>#REF!</formula>
    </cfRule>
  </conditionalFormatting>
  <conditionalFormatting sqref="J3:J29">
    <cfRule type="notContainsBlanks" dxfId="719" priority="933">
      <formula>LEN(TRIM(J3))&gt;0</formula>
    </cfRule>
  </conditionalFormatting>
  <conditionalFormatting sqref="J8">
    <cfRule type="cellIs" dxfId="718" priority="952" operator="equal">
      <formula>#REF!</formula>
    </cfRule>
    <cfRule type="cellIs" dxfId="717" priority="951" operator="equal">
      <formula>#REF!</formula>
    </cfRule>
    <cfRule type="cellIs" dxfId="716" priority="953" operator="equal">
      <formula>#REF!</formula>
    </cfRule>
    <cfRule type="cellIs" dxfId="715" priority="950" operator="equal">
      <formula>#REF!</formula>
    </cfRule>
  </conditionalFormatting>
  <conditionalFormatting sqref="J12:J29">
    <cfRule type="containsBlanks" dxfId="714" priority="938">
      <formula>LEN(TRIM(J12))=0</formula>
    </cfRule>
  </conditionalFormatting>
  <conditionalFormatting sqref="J24:J29">
    <cfRule type="cellIs" dxfId="713" priority="384" operator="equal">
      <formula>#REF!</formula>
    </cfRule>
    <cfRule type="cellIs" dxfId="712" priority="385" operator="equal">
      <formula>#REF!</formula>
    </cfRule>
    <cfRule type="cellIs" dxfId="711" priority="386" operator="equal">
      <formula>#REF!</formula>
    </cfRule>
    <cfRule type="cellIs" dxfId="710" priority="387" operator="equal">
      <formula>#REF!</formula>
    </cfRule>
  </conditionalFormatting>
  <conditionalFormatting sqref="J46:J51 J52:R57 J30:R31 J35:J40 J41:R45">
    <cfRule type="notContainsBlanks" dxfId="709" priority="975">
      <formula>LEN(TRIM(J30))&gt;0</formula>
    </cfRule>
  </conditionalFormatting>
  <conditionalFormatting sqref="J30:K42">
    <cfRule type="cellIs" dxfId="708" priority="109" operator="equal">
      <formula>#REF!</formula>
    </cfRule>
    <cfRule type="cellIs" dxfId="707" priority="108" operator="equal">
      <formula>#REF!</formula>
    </cfRule>
    <cfRule type="cellIs" dxfId="706" priority="111" operator="equal">
      <formula>#REF!</formula>
    </cfRule>
    <cfRule type="cellIs" dxfId="705" priority="110" operator="equal">
      <formula>#REF!</formula>
    </cfRule>
  </conditionalFormatting>
  <conditionalFormatting sqref="J32:K34 M32:N34 P32:Q34">
    <cfRule type="containsBlanks" dxfId="704" priority="302">
      <formula>LEN(TRIM(J32))=0</formula>
    </cfRule>
  </conditionalFormatting>
  <conditionalFormatting sqref="J46:K51">
    <cfRule type="cellIs" dxfId="703" priority="609" operator="equal">
      <formula>#REF!</formula>
    </cfRule>
    <cfRule type="cellIs" dxfId="702" priority="608" operator="equal">
      <formula>#REF!</formula>
    </cfRule>
    <cfRule type="cellIs" dxfId="701" priority="610" operator="equal">
      <formula>#REF!</formula>
    </cfRule>
    <cfRule type="cellIs" dxfId="700" priority="611" operator="equal">
      <formula>#REF!</formula>
    </cfRule>
  </conditionalFormatting>
  <conditionalFormatting sqref="J52:K53 M52:N53 P52:Q53 J57:K57 M57:N57 P57:Q57">
    <cfRule type="cellIs" dxfId="699" priority="1008" operator="equal">
      <formula>#REF!</formula>
    </cfRule>
    <cfRule type="cellIs" dxfId="698" priority="1009" operator="equal">
      <formula>#REF!</formula>
    </cfRule>
    <cfRule type="cellIs" dxfId="697" priority="1011" operator="equal">
      <formula>#REF!</formula>
    </cfRule>
    <cfRule type="cellIs" dxfId="696" priority="1010" operator="equal">
      <formula>#REF!</formula>
    </cfRule>
  </conditionalFormatting>
  <conditionalFormatting sqref="J54:K56 M54:N56 P54:Q56">
    <cfRule type="cellIs" dxfId="695" priority="551" operator="equal">
      <formula>#REF!</formula>
    </cfRule>
    <cfRule type="cellIs" dxfId="694" priority="548" operator="equal">
      <formula>#REF!</formula>
    </cfRule>
    <cfRule type="cellIs" dxfId="693" priority="550" operator="equal">
      <formula>#REF!</formula>
    </cfRule>
    <cfRule type="cellIs" dxfId="692" priority="549" operator="equal">
      <formula>#REF!</formula>
    </cfRule>
  </conditionalFormatting>
  <conditionalFormatting sqref="J32:R34">
    <cfRule type="notContainsBlanks" dxfId="691" priority="7">
      <formula>LEN(TRIM(J32))&gt;0</formula>
    </cfRule>
  </conditionalFormatting>
  <conditionalFormatting sqref="J52:R57 J30:R31 J35:J40 J41:R45 J46:J51">
    <cfRule type="containsBlanks" dxfId="690" priority="1016">
      <formula>LEN(TRIM(J30))=0</formula>
    </cfRule>
  </conditionalFormatting>
  <conditionalFormatting sqref="K3:K29">
    <cfRule type="cellIs" dxfId="689" priority="358" operator="equal">
      <formula>#REF!</formula>
    </cfRule>
    <cfRule type="cellIs" dxfId="688" priority="359" operator="equal">
      <formula>#REF!</formula>
    </cfRule>
    <cfRule type="cellIs" dxfId="687" priority="360" operator="equal">
      <formula>#REF!</formula>
    </cfRule>
    <cfRule type="cellIs" dxfId="686" priority="361" operator="equal">
      <formula>#REF!</formula>
    </cfRule>
  </conditionalFormatting>
  <conditionalFormatting sqref="K3:L29">
    <cfRule type="notContainsBlanks" dxfId="685" priority="357">
      <formula>LEN(TRIM(K3))&gt;0</formula>
    </cfRule>
    <cfRule type="containsBlanks" dxfId="684" priority="362">
      <formula>LEN(TRIM(K3))=0</formula>
    </cfRule>
  </conditionalFormatting>
  <conditionalFormatting sqref="K35:M40">
    <cfRule type="containsBlanks" dxfId="683" priority="112">
      <formula>LEN(TRIM(K35))=0</formula>
    </cfRule>
    <cfRule type="notContainsBlanks" dxfId="682" priority="107">
      <formula>LEN(TRIM(K35))&gt;0</formula>
    </cfRule>
  </conditionalFormatting>
  <conditionalFormatting sqref="K46:M51">
    <cfRule type="containsBlanks" dxfId="681" priority="612">
      <formula>LEN(TRIM(K46))=0</formula>
    </cfRule>
    <cfRule type="notContainsBlanks" dxfId="680" priority="607">
      <formula>LEN(TRIM(K46))&gt;0</formula>
    </cfRule>
  </conditionalFormatting>
  <conditionalFormatting sqref="L32:L34">
    <cfRule type="containsBlanks" dxfId="679" priority="32">
      <formula>LEN(TRIM(L32))=0</formula>
    </cfRule>
  </conditionalFormatting>
  <conditionalFormatting sqref="M3:M11">
    <cfRule type="containsBlanks" dxfId="678" priority="888">
      <formula>LEN(TRIM(M3))=0</formula>
    </cfRule>
  </conditionalFormatting>
  <conditionalFormatting sqref="M3:M23">
    <cfRule type="cellIs" dxfId="677" priority="870" operator="equal">
      <formula>#REF!</formula>
    </cfRule>
    <cfRule type="cellIs" dxfId="676" priority="871" operator="equal">
      <formula>#REF!</formula>
    </cfRule>
    <cfRule type="cellIs" dxfId="675" priority="868" operator="equal">
      <formula>#REF!</formula>
    </cfRule>
    <cfRule type="cellIs" dxfId="674" priority="869" operator="equal">
      <formula>#REF!</formula>
    </cfRule>
  </conditionalFormatting>
  <conditionalFormatting sqref="M3:M29">
    <cfRule type="notContainsBlanks" dxfId="673" priority="867">
      <formula>LEN(TRIM(M3))&gt;0</formula>
    </cfRule>
  </conditionalFormatting>
  <conditionalFormatting sqref="M8">
    <cfRule type="cellIs" dxfId="672" priority="884" operator="equal">
      <formula>#REF!</formula>
    </cfRule>
    <cfRule type="cellIs" dxfId="671" priority="885" operator="equal">
      <formula>#REF!</formula>
    </cfRule>
    <cfRule type="cellIs" dxfId="670" priority="887" operator="equal">
      <formula>#REF!</formula>
    </cfRule>
    <cfRule type="cellIs" dxfId="669" priority="886" operator="equal">
      <formula>#REF!</formula>
    </cfRule>
  </conditionalFormatting>
  <conditionalFormatting sqref="M12:M29">
    <cfRule type="containsBlanks" dxfId="668" priority="872">
      <formula>LEN(TRIM(M12))=0</formula>
    </cfRule>
  </conditionalFormatting>
  <conditionalFormatting sqref="M24:M29">
    <cfRule type="cellIs" dxfId="667" priority="373" operator="equal">
      <formula>#REF!</formula>
    </cfRule>
    <cfRule type="cellIs" dxfId="666" priority="374" operator="equal">
      <formula>#REF!</formula>
    </cfRule>
    <cfRule type="cellIs" dxfId="665" priority="375" operator="equal">
      <formula>#REF!</formula>
    </cfRule>
    <cfRule type="cellIs" dxfId="664" priority="372" operator="equal">
      <formula>#REF!</formula>
    </cfRule>
  </conditionalFormatting>
  <conditionalFormatting sqref="M30:N42">
    <cfRule type="cellIs" dxfId="663" priority="90" operator="equal">
      <formula>#REF!</formula>
    </cfRule>
    <cfRule type="cellIs" dxfId="662" priority="91" operator="equal">
      <formula>#REF!</formula>
    </cfRule>
    <cfRule type="cellIs" dxfId="661" priority="93" operator="equal">
      <formula>#REF!</formula>
    </cfRule>
    <cfRule type="cellIs" dxfId="660" priority="92" operator="equal">
      <formula>#REF!</formula>
    </cfRule>
  </conditionalFormatting>
  <conditionalFormatting sqref="M46:N51">
    <cfRule type="cellIs" dxfId="659" priority="592" operator="equal">
      <formula>#REF!</formula>
    </cfRule>
    <cfRule type="cellIs" dxfId="658" priority="590" operator="equal">
      <formula>#REF!</formula>
    </cfRule>
    <cfRule type="cellIs" dxfId="657" priority="591" operator="equal">
      <formula>#REF!</formula>
    </cfRule>
    <cfRule type="cellIs" dxfId="656" priority="593" operator="equal">
      <formula>#REF!</formula>
    </cfRule>
  </conditionalFormatting>
  <conditionalFormatting sqref="N3:N29">
    <cfRule type="containsBlanks" dxfId="655" priority="344">
      <formula>LEN(TRIM(N3))=0</formula>
    </cfRule>
    <cfRule type="cellIs" dxfId="654" priority="343" operator="equal">
      <formula>#REF!</formula>
    </cfRule>
    <cfRule type="cellIs" dxfId="653" priority="342" operator="equal">
      <formula>#REF!</formula>
    </cfRule>
    <cfRule type="cellIs" dxfId="652" priority="341" operator="equal">
      <formula>#REF!</formula>
    </cfRule>
    <cfRule type="cellIs" dxfId="651" priority="340" operator="equal">
      <formula>#REF!</formula>
    </cfRule>
  </conditionalFormatting>
  <conditionalFormatting sqref="N35:P40">
    <cfRule type="containsBlanks" dxfId="650" priority="94">
      <formula>LEN(TRIM(N35))=0</formula>
    </cfRule>
  </conditionalFormatting>
  <conditionalFormatting sqref="N46:P51">
    <cfRule type="containsBlanks" dxfId="649" priority="594">
      <formula>LEN(TRIM(N46))=0</formula>
    </cfRule>
  </conditionalFormatting>
  <conditionalFormatting sqref="N3:R29">
    <cfRule type="notContainsBlanks" dxfId="648" priority="333">
      <formula>LEN(TRIM(N3))&gt;0</formula>
    </cfRule>
  </conditionalFormatting>
  <conditionalFormatting sqref="N35:R40">
    <cfRule type="notContainsBlanks" dxfId="647" priority="83">
      <formula>LEN(TRIM(N35))&gt;0</formula>
    </cfRule>
  </conditionalFormatting>
  <conditionalFormatting sqref="N46:R51">
    <cfRule type="notContainsBlanks" dxfId="646" priority="583">
      <formula>LEN(TRIM(N46))&gt;0</formula>
    </cfRule>
  </conditionalFormatting>
  <conditionalFormatting sqref="O3:O22">
    <cfRule type="containsBlanks" dxfId="645" priority="964">
      <formula>LEN(TRIM(O3))=0</formula>
    </cfRule>
  </conditionalFormatting>
  <conditionalFormatting sqref="O32:O34">
    <cfRule type="containsBlanks" dxfId="644" priority="14">
      <formula>LEN(TRIM(O32))=0</formula>
    </cfRule>
  </conditionalFormatting>
  <conditionalFormatting sqref="O23:P29">
    <cfRule type="containsBlanks" dxfId="643" priority="396">
      <formula>LEN(TRIM(O23))=0</formula>
    </cfRule>
  </conditionalFormatting>
  <conditionalFormatting sqref="P3:P11">
    <cfRule type="containsBlanks" dxfId="642" priority="866">
      <formula>LEN(TRIM(P3))=0</formula>
    </cfRule>
  </conditionalFormatting>
  <conditionalFormatting sqref="P8">
    <cfRule type="cellIs" dxfId="641" priority="862" operator="equal">
      <formula>#REF!</formula>
    </cfRule>
    <cfRule type="cellIs" dxfId="640" priority="863" operator="equal">
      <formula>#REF!</formula>
    </cfRule>
    <cfRule type="cellIs" dxfId="639" priority="864" operator="equal">
      <formula>#REF!</formula>
    </cfRule>
    <cfRule type="cellIs" dxfId="638" priority="865" operator="equal">
      <formula>#REF!</formula>
    </cfRule>
  </conditionalFormatting>
  <conditionalFormatting sqref="P12:P22">
    <cfRule type="containsBlanks" dxfId="637" priority="850">
      <formula>LEN(TRIM(P12))=0</formula>
    </cfRule>
  </conditionalFormatting>
  <conditionalFormatting sqref="P3:Q29">
    <cfRule type="cellIs" dxfId="636" priority="335" operator="equal">
      <formula>#REF!</formula>
    </cfRule>
    <cfRule type="cellIs" dxfId="635" priority="334" operator="equal">
      <formula>#REF!</formula>
    </cfRule>
    <cfRule type="cellIs" dxfId="634" priority="337" operator="equal">
      <formula>#REF!</formula>
    </cfRule>
    <cfRule type="cellIs" dxfId="633" priority="336" operator="equal">
      <formula>#REF!</formula>
    </cfRule>
  </conditionalFormatting>
  <conditionalFormatting sqref="P30:Q42">
    <cfRule type="cellIs" dxfId="632" priority="84" operator="equal">
      <formula>#REF!</formula>
    </cfRule>
    <cfRule type="cellIs" dxfId="631" priority="85" operator="equal">
      <formula>#REF!</formula>
    </cfRule>
    <cfRule type="cellIs" dxfId="630" priority="86" operator="equal">
      <formula>#REF!</formula>
    </cfRule>
    <cfRule type="cellIs" dxfId="629" priority="87" operator="equal">
      <formula>#REF!</formula>
    </cfRule>
  </conditionalFormatting>
  <conditionalFormatting sqref="P46:Q51">
    <cfRule type="cellIs" dxfId="628" priority="586" operator="equal">
      <formula>#REF!</formula>
    </cfRule>
    <cfRule type="cellIs" dxfId="627" priority="584" operator="equal">
      <formula>#REF!</formula>
    </cfRule>
    <cfRule type="cellIs" dxfId="626" priority="585" operator="equal">
      <formula>#REF!</formula>
    </cfRule>
    <cfRule type="cellIs" dxfId="625" priority="587" operator="equal">
      <formula>#REF!</formula>
    </cfRule>
  </conditionalFormatting>
  <conditionalFormatting sqref="Q3:R29">
    <cfRule type="containsBlanks" dxfId="624" priority="338">
      <formula>LEN(TRIM(Q3))=0</formula>
    </cfRule>
  </conditionalFormatting>
  <conditionalFormatting sqref="Q35:R40">
    <cfRule type="containsBlanks" dxfId="623" priority="88">
      <formula>LEN(TRIM(Q35))=0</formula>
    </cfRule>
  </conditionalFormatting>
  <conditionalFormatting sqref="Q46:R51">
    <cfRule type="containsBlanks" dxfId="622" priority="588">
      <formula>LEN(TRIM(Q46))=0</formula>
    </cfRule>
  </conditionalFormatting>
  <conditionalFormatting sqref="R32:R34">
    <cfRule type="containsBlanks" dxfId="621" priority="8">
      <formula>LEN(TRIM(R32))=0</formula>
    </cfRule>
  </conditionalFormatting>
  <dataValidations count="1">
    <dataValidation type="list" allowBlank="1" showInputMessage="1" showErrorMessage="1" sqref="P3:P57 M3:M57 J3:J57" xr:uid="{DE150DB3-AF44-4284-98AA-0C33E66B7D11}">
      <formula1>"0,1,2,3,4,5"</formula1>
    </dataValidation>
  </dataValidations>
  <pageMargins left="0.7" right="0.7" top="0.75" bottom="0.75" header="0.3" footer="0.3"/>
  <pageSetup paperSize="9" orientation="portrait" verticalDpi="0" r:id="rId1"/>
  <headerFooter>
    <oddHeader xml:space="preserve">&amp;C&amp;12Classification: &amp;KFFA500Confidential&amp;8&amp;K000000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3570AF49-5B9D-4EAD-AA5C-5D957D42A9F6}">
          <x14:formula1>
            <xm:f>Guidelines!$A$2:$A$6</xm:f>
          </x14:formula1>
          <xm:sqref>E3:E57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91A74-3C09-4712-A4C8-70766B436C39}">
  <dimension ref="A1:R63"/>
  <sheetViews>
    <sheetView zoomScaleNormal="100" workbookViewId="0">
      <selection activeCell="D14" sqref="D14"/>
    </sheetView>
  </sheetViews>
  <sheetFormatPr defaultColWidth="7.109375" defaultRowHeight="14.45"/>
  <cols>
    <col min="1" max="1" width="12.109375" style="19" customWidth="1"/>
    <col min="2" max="2" width="22.33203125" style="30" bestFit="1" customWidth="1"/>
    <col min="3" max="3" width="12.6640625" style="19" bestFit="1" customWidth="1"/>
    <col min="4" max="4" width="45.109375" style="19" customWidth="1"/>
    <col min="5" max="5" width="15.6640625" style="20" bestFit="1" customWidth="1"/>
    <col min="6" max="6" width="32.109375" style="21" customWidth="1"/>
    <col min="7" max="7" width="9.44140625" style="21" bestFit="1" customWidth="1"/>
    <col min="8" max="8" width="10.109375" style="21" customWidth="1"/>
    <col min="9" max="9" width="10.33203125" style="21" customWidth="1"/>
    <col min="10" max="10" width="9.6640625" style="20" bestFit="1" customWidth="1"/>
    <col min="11" max="11" width="14.6640625" style="20" customWidth="1"/>
    <col min="12" max="12" width="20.6640625" style="19" customWidth="1"/>
    <col min="13" max="13" width="9.6640625" style="20" bestFit="1" customWidth="1"/>
    <col min="14" max="14" width="13.88671875" style="20" customWidth="1"/>
    <col min="15" max="15" width="18.5546875" style="4" customWidth="1"/>
    <col min="16" max="16" width="9.6640625" style="20" bestFit="1" customWidth="1"/>
    <col min="17" max="17" width="13.88671875" style="20" customWidth="1"/>
    <col min="18" max="18" width="17.109375" style="4" customWidth="1"/>
    <col min="19" max="16384" width="7.109375" style="4"/>
  </cols>
  <sheetData>
    <row r="1" spans="1:18" s="37" customFormat="1" ht="36">
      <c r="A1" s="33"/>
      <c r="B1" s="34"/>
      <c r="C1" s="33"/>
      <c r="D1" s="33"/>
      <c r="E1" s="141" t="s">
        <v>113</v>
      </c>
      <c r="F1" s="170" t="s">
        <v>104</v>
      </c>
      <c r="G1" s="141" t="str">
        <f>'Consolidated Rating'!E2</f>
        <v>Dassault 
Systemes</v>
      </c>
      <c r="H1" s="141" t="str">
        <f>'Consolidated Rating'!F2</f>
        <v>PTC</v>
      </c>
      <c r="I1" s="141" t="str">
        <f>'Consolidated Rating'!G2</f>
        <v>Siemens</v>
      </c>
      <c r="J1" s="148" t="str">
        <f>('Consolidated Rating'!E2)</f>
        <v>Dassault 
Systemes</v>
      </c>
      <c r="K1" s="35" t="str">
        <f>('Consolidated Rating'!E2)</f>
        <v>Dassault 
Systemes</v>
      </c>
      <c r="L1" s="36" t="str">
        <f>('Consolidated Rating'!E2)</f>
        <v>Dassault 
Systemes</v>
      </c>
      <c r="M1" s="35" t="str">
        <f>('Consolidated Rating'!F2)</f>
        <v>PTC</v>
      </c>
      <c r="N1" s="35" t="str">
        <f>('Consolidated Rating'!F2)</f>
        <v>PTC</v>
      </c>
      <c r="O1" s="36" t="str">
        <f>('Consolidated Rating'!F2)</f>
        <v>PTC</v>
      </c>
      <c r="P1" s="35" t="str">
        <f>('Consolidated Rating'!G2)</f>
        <v>Siemens</v>
      </c>
      <c r="Q1" s="35" t="str">
        <f>('Consolidated Rating'!G2)</f>
        <v>Siemens</v>
      </c>
      <c r="R1" s="36" t="str">
        <f>('Consolidated Rating'!G2)</f>
        <v>Siemens</v>
      </c>
    </row>
    <row r="2" spans="1:18" s="42" customFormat="1" ht="36">
      <c r="A2" s="38" t="s">
        <v>114</v>
      </c>
      <c r="B2" s="38" t="s">
        <v>115</v>
      </c>
      <c r="C2" s="38" t="s">
        <v>116</v>
      </c>
      <c r="D2" s="38" t="s">
        <v>117</v>
      </c>
      <c r="E2" s="39" t="s">
        <v>118</v>
      </c>
      <c r="F2" s="142" t="s">
        <v>23</v>
      </c>
      <c r="G2" s="144" t="s">
        <v>119</v>
      </c>
      <c r="H2" s="144" t="s">
        <v>119</v>
      </c>
      <c r="I2" s="144" t="s">
        <v>119</v>
      </c>
      <c r="J2" s="41" t="s">
        <v>120</v>
      </c>
      <c r="K2" s="143" t="s">
        <v>121</v>
      </c>
      <c r="L2" s="40" t="s">
        <v>122</v>
      </c>
      <c r="M2" s="41" t="s">
        <v>120</v>
      </c>
      <c r="N2" s="143" t="s">
        <v>121</v>
      </c>
      <c r="O2" s="40" t="s">
        <v>122</v>
      </c>
      <c r="P2" s="41" t="s">
        <v>120</v>
      </c>
      <c r="Q2" s="143" t="s">
        <v>121</v>
      </c>
      <c r="R2" s="40" t="s">
        <v>122</v>
      </c>
    </row>
    <row r="3" spans="1:18" ht="28.9">
      <c r="A3" s="31"/>
      <c r="B3" s="29"/>
      <c r="C3" s="31"/>
      <c r="D3" s="32"/>
      <c r="E3" s="22">
        <v>4</v>
      </c>
      <c r="F3" s="23" t="str">
        <f>VLOOKUP(E3,Guidelines!$A$2:$B$6,2)</f>
        <v>Should Have. Functions/Features you consider as Very Important, but not Critical.</v>
      </c>
      <c r="G3" s="145">
        <f t="shared" ref="G3:G34" si="0">E3*J3</f>
        <v>0</v>
      </c>
      <c r="H3" s="145">
        <f t="shared" ref="H3:H34" si="1">E3*M3</f>
        <v>0</v>
      </c>
      <c r="I3" s="145">
        <f t="shared" ref="I3:I34" si="2">E3*P3</f>
        <v>0</v>
      </c>
      <c r="J3" s="5"/>
      <c r="K3" s="6"/>
      <c r="L3" s="7"/>
      <c r="M3" s="5"/>
      <c r="N3" s="6"/>
      <c r="O3" s="8"/>
      <c r="P3" s="5"/>
      <c r="Q3" s="6"/>
      <c r="R3" s="8"/>
    </row>
    <row r="4" spans="1:18" ht="28.9">
      <c r="A4" s="31"/>
      <c r="B4" s="29"/>
      <c r="C4" s="31"/>
      <c r="D4" s="32"/>
      <c r="E4" s="22">
        <v>5</v>
      </c>
      <c r="F4" s="23" t="str">
        <f>VLOOKUP(E4,Guidelines!$A$2:$B$6,2)</f>
        <v>Must Have. The most critical Functions/Features you cant live without</v>
      </c>
      <c r="G4" s="145">
        <f t="shared" si="0"/>
        <v>0</v>
      </c>
      <c r="H4" s="145">
        <f t="shared" si="1"/>
        <v>0</v>
      </c>
      <c r="I4" s="145">
        <f t="shared" si="2"/>
        <v>0</v>
      </c>
      <c r="J4" s="5"/>
      <c r="K4" s="6"/>
      <c r="L4" s="7"/>
      <c r="M4" s="5"/>
      <c r="N4" s="6"/>
      <c r="O4" s="8"/>
      <c r="P4" s="5"/>
      <c r="Q4" s="6"/>
      <c r="R4" s="8"/>
    </row>
    <row r="5" spans="1:18" ht="28.9">
      <c r="A5" s="31"/>
      <c r="B5" s="29"/>
      <c r="C5" s="31"/>
      <c r="D5" s="32"/>
      <c r="E5" s="22">
        <v>4</v>
      </c>
      <c r="F5" s="23" t="str">
        <f>VLOOKUP(E5,Guidelines!$A$2:$B$6,2)</f>
        <v>Should Have. Functions/Features you consider as Very Important, but not Critical.</v>
      </c>
      <c r="G5" s="145">
        <f t="shared" si="0"/>
        <v>0</v>
      </c>
      <c r="H5" s="145">
        <f t="shared" si="1"/>
        <v>0</v>
      </c>
      <c r="I5" s="145">
        <f t="shared" si="2"/>
        <v>0</v>
      </c>
      <c r="J5" s="5"/>
      <c r="K5" s="6"/>
      <c r="L5" s="7"/>
      <c r="M5" s="5"/>
      <c r="N5" s="6"/>
      <c r="O5" s="8"/>
      <c r="P5" s="5"/>
      <c r="Q5" s="6"/>
      <c r="R5" s="8"/>
    </row>
    <row r="6" spans="1:18" ht="28.9">
      <c r="A6" s="31"/>
      <c r="B6" s="29"/>
      <c r="C6" s="31"/>
      <c r="D6" s="32"/>
      <c r="E6" s="22">
        <v>4</v>
      </c>
      <c r="F6" s="23" t="str">
        <f>VLOOKUP(E6,Guidelines!$A$2:$B$6,2)</f>
        <v>Should Have. Functions/Features you consider as Very Important, but not Critical.</v>
      </c>
      <c r="G6" s="145">
        <f t="shared" si="0"/>
        <v>0</v>
      </c>
      <c r="H6" s="145">
        <f t="shared" si="1"/>
        <v>0</v>
      </c>
      <c r="I6" s="145">
        <f t="shared" si="2"/>
        <v>0</v>
      </c>
      <c r="J6" s="5"/>
      <c r="K6" s="6"/>
      <c r="L6" s="7"/>
      <c r="M6" s="5"/>
      <c r="N6" s="6"/>
      <c r="O6" s="10"/>
      <c r="P6" s="5"/>
      <c r="Q6" s="6"/>
      <c r="R6" s="10"/>
    </row>
    <row r="7" spans="1:18" ht="28.9">
      <c r="A7" s="31"/>
      <c r="B7" s="29"/>
      <c r="C7" s="31"/>
      <c r="D7" s="32"/>
      <c r="E7" s="22">
        <v>4</v>
      </c>
      <c r="F7" s="23" t="str">
        <f>VLOOKUP(E7,Guidelines!$A$2:$B$6,2)</f>
        <v>Should Have. Functions/Features you consider as Very Important, but not Critical.</v>
      </c>
      <c r="G7" s="145">
        <f t="shared" si="0"/>
        <v>0</v>
      </c>
      <c r="H7" s="145">
        <f t="shared" si="1"/>
        <v>0</v>
      </c>
      <c r="I7" s="145">
        <f t="shared" si="2"/>
        <v>0</v>
      </c>
      <c r="J7" s="5"/>
      <c r="K7" s="6"/>
      <c r="L7" s="7"/>
      <c r="M7" s="5"/>
      <c r="N7" s="6"/>
      <c r="O7" s="8"/>
      <c r="P7" s="5"/>
      <c r="Q7" s="6"/>
      <c r="R7" s="8"/>
    </row>
    <row r="8" spans="1:18" ht="28.9">
      <c r="A8" s="31"/>
      <c r="B8" s="29"/>
      <c r="C8" s="31"/>
      <c r="D8" s="32"/>
      <c r="E8" s="22">
        <v>4</v>
      </c>
      <c r="F8" s="23" t="str">
        <f>VLOOKUP(E8,Guidelines!$A$2:$B$6,2)</f>
        <v>Should Have. Functions/Features you consider as Very Important, but not Critical.</v>
      </c>
      <c r="G8" s="145">
        <f t="shared" si="0"/>
        <v>0</v>
      </c>
      <c r="H8" s="145">
        <f t="shared" si="1"/>
        <v>0</v>
      </c>
      <c r="I8" s="145">
        <f t="shared" si="2"/>
        <v>0</v>
      </c>
      <c r="J8" s="5"/>
      <c r="K8" s="6"/>
      <c r="L8" s="7"/>
      <c r="M8" s="5"/>
      <c r="N8" s="6"/>
      <c r="O8" s="8"/>
      <c r="P8" s="5"/>
      <c r="Q8" s="6"/>
      <c r="R8" s="8"/>
    </row>
    <row r="9" spans="1:18" ht="28.9">
      <c r="A9" s="31"/>
      <c r="B9" s="29"/>
      <c r="C9" s="31"/>
      <c r="D9" s="29"/>
      <c r="E9" s="22">
        <v>5</v>
      </c>
      <c r="F9" s="23" t="str">
        <f>VLOOKUP(E9,Guidelines!$A$2:$B$6,2)</f>
        <v>Must Have. The most critical Functions/Features you cant live without</v>
      </c>
      <c r="G9" s="145">
        <f t="shared" si="0"/>
        <v>0</v>
      </c>
      <c r="H9" s="145">
        <f t="shared" si="1"/>
        <v>0</v>
      </c>
      <c r="I9" s="145">
        <f t="shared" si="2"/>
        <v>0</v>
      </c>
      <c r="J9" s="5"/>
      <c r="K9" s="6"/>
      <c r="L9" s="7"/>
      <c r="M9" s="5"/>
      <c r="N9" s="6"/>
      <c r="O9" s="8"/>
      <c r="P9" s="5"/>
      <c r="Q9" s="6"/>
      <c r="R9" s="8"/>
    </row>
    <row r="10" spans="1:18" ht="28.9">
      <c r="A10" s="31"/>
      <c r="B10" s="29"/>
      <c r="C10" s="31"/>
      <c r="D10" s="168"/>
      <c r="E10" s="22">
        <v>4</v>
      </c>
      <c r="F10" s="23" t="str">
        <f>VLOOKUP(E10,Guidelines!$A$2:$B$6,2)</f>
        <v>Should Have. Functions/Features you consider as Very Important, but not Critical.</v>
      </c>
      <c r="G10" s="145">
        <f t="shared" si="0"/>
        <v>0</v>
      </c>
      <c r="H10" s="145">
        <f t="shared" si="1"/>
        <v>0</v>
      </c>
      <c r="I10" s="145">
        <f t="shared" si="2"/>
        <v>0</v>
      </c>
      <c r="J10" s="5"/>
      <c r="K10" s="6"/>
      <c r="L10" s="11"/>
      <c r="M10" s="5"/>
      <c r="N10" s="6"/>
      <c r="O10" s="12"/>
      <c r="P10" s="5"/>
      <c r="Q10" s="6"/>
      <c r="R10" s="12"/>
    </row>
    <row r="11" spans="1:18" ht="28.9">
      <c r="A11" s="31"/>
      <c r="B11" s="29"/>
      <c r="C11" s="31"/>
      <c r="D11" s="159"/>
      <c r="E11" s="22">
        <v>5</v>
      </c>
      <c r="F11" s="23" t="str">
        <f>VLOOKUP(E11,Guidelines!$A$2:$B$6,2)</f>
        <v>Must Have. The most critical Functions/Features you cant live without</v>
      </c>
      <c r="G11" s="145">
        <f t="shared" si="0"/>
        <v>0</v>
      </c>
      <c r="H11" s="145">
        <f t="shared" si="1"/>
        <v>0</v>
      </c>
      <c r="I11" s="145">
        <f t="shared" si="2"/>
        <v>0</v>
      </c>
      <c r="J11" s="5"/>
      <c r="K11" s="6"/>
      <c r="L11" s="7"/>
      <c r="M11" s="5"/>
      <c r="N11" s="6"/>
      <c r="O11" s="8"/>
      <c r="P11" s="5"/>
      <c r="Q11" s="6"/>
      <c r="R11" s="8"/>
    </row>
    <row r="12" spans="1:18" s="3" customFormat="1" ht="28.9">
      <c r="A12" s="31"/>
      <c r="B12" s="29"/>
      <c r="C12" s="31"/>
      <c r="D12" s="159"/>
      <c r="E12" s="22">
        <v>4</v>
      </c>
      <c r="F12" s="23" t="str">
        <f>VLOOKUP(E12,Guidelines!$A$2:$B$6,2)</f>
        <v>Should Have. Functions/Features you consider as Very Important, but not Critical.</v>
      </c>
      <c r="G12" s="145">
        <f t="shared" si="0"/>
        <v>0</v>
      </c>
      <c r="H12" s="145">
        <f t="shared" si="1"/>
        <v>0</v>
      </c>
      <c r="I12" s="145">
        <f t="shared" si="2"/>
        <v>0</v>
      </c>
      <c r="J12" s="5"/>
      <c r="K12" s="6"/>
      <c r="L12" s="14"/>
      <c r="M12" s="5"/>
      <c r="N12" s="6"/>
      <c r="O12" s="13"/>
      <c r="P12" s="5"/>
      <c r="Q12" s="6"/>
      <c r="R12" s="13"/>
    </row>
    <row r="13" spans="1:18" ht="28.9">
      <c r="A13" s="31"/>
      <c r="B13" s="29"/>
      <c r="C13" s="31"/>
      <c r="D13" s="161"/>
      <c r="E13" s="22">
        <v>5</v>
      </c>
      <c r="F13" s="23" t="str">
        <f>VLOOKUP(E13,Guidelines!$A$2:$B$6,2)</f>
        <v>Must Have. The most critical Functions/Features you cant live without</v>
      </c>
      <c r="G13" s="145">
        <f t="shared" si="0"/>
        <v>0</v>
      </c>
      <c r="H13" s="145">
        <f t="shared" si="1"/>
        <v>0</v>
      </c>
      <c r="I13" s="145">
        <f t="shared" si="2"/>
        <v>0</v>
      </c>
      <c r="J13" s="5"/>
      <c r="K13" s="6"/>
      <c r="L13" s="8"/>
      <c r="M13" s="5"/>
      <c r="N13" s="6"/>
      <c r="O13" s="8"/>
      <c r="P13" s="5"/>
      <c r="Q13" s="6"/>
      <c r="R13" s="8"/>
    </row>
    <row r="14" spans="1:18" ht="28.9">
      <c r="A14" s="31"/>
      <c r="B14" s="29"/>
      <c r="C14" s="31"/>
      <c r="D14" s="161"/>
      <c r="E14" s="22">
        <v>5</v>
      </c>
      <c r="F14" s="23" t="str">
        <f>VLOOKUP(E14,Guidelines!$A$2:$B$6,2)</f>
        <v>Must Have. The most critical Functions/Features you cant live without</v>
      </c>
      <c r="G14" s="145">
        <f t="shared" si="0"/>
        <v>0</v>
      </c>
      <c r="H14" s="145">
        <f t="shared" si="1"/>
        <v>0</v>
      </c>
      <c r="I14" s="145">
        <f t="shared" si="2"/>
        <v>0</v>
      </c>
      <c r="J14" s="5"/>
      <c r="K14" s="6"/>
      <c r="L14" s="7"/>
      <c r="M14" s="5"/>
      <c r="N14" s="6"/>
      <c r="O14" s="8"/>
      <c r="P14" s="5"/>
      <c r="Q14" s="6"/>
      <c r="R14" s="8"/>
    </row>
    <row r="15" spans="1:18" ht="28.9">
      <c r="A15" s="31"/>
      <c r="B15" s="29"/>
      <c r="C15" s="31"/>
      <c r="D15" s="159"/>
      <c r="E15" s="22">
        <v>4</v>
      </c>
      <c r="F15" s="23" t="str">
        <f>VLOOKUP(E15,Guidelines!$A$2:$B$6,2)</f>
        <v>Should Have. Functions/Features you consider as Very Important, but not Critical.</v>
      </c>
      <c r="G15" s="145">
        <f t="shared" si="0"/>
        <v>0</v>
      </c>
      <c r="H15" s="145">
        <f t="shared" si="1"/>
        <v>0</v>
      </c>
      <c r="I15" s="145">
        <f t="shared" si="2"/>
        <v>0</v>
      </c>
      <c r="J15" s="5"/>
      <c r="K15" s="6"/>
      <c r="L15" s="7"/>
      <c r="M15" s="5"/>
      <c r="N15" s="6"/>
      <c r="O15" s="8"/>
      <c r="P15" s="5"/>
      <c r="Q15" s="6"/>
      <c r="R15" s="8"/>
    </row>
    <row r="16" spans="1:18" ht="28.9">
      <c r="A16" s="31"/>
      <c r="B16" s="29"/>
      <c r="C16" s="31"/>
      <c r="D16" s="159"/>
      <c r="E16" s="22">
        <v>5</v>
      </c>
      <c r="F16" s="23" t="str">
        <f>VLOOKUP(E16,Guidelines!$A$2:$B$6,2)</f>
        <v>Must Have. The most critical Functions/Features you cant live without</v>
      </c>
      <c r="G16" s="145">
        <f t="shared" si="0"/>
        <v>0</v>
      </c>
      <c r="H16" s="145">
        <f t="shared" si="1"/>
        <v>0</v>
      </c>
      <c r="I16" s="145">
        <f t="shared" si="2"/>
        <v>0</v>
      </c>
      <c r="J16" s="5"/>
      <c r="K16" s="6"/>
      <c r="L16" s="7"/>
      <c r="M16" s="5"/>
      <c r="N16" s="6"/>
      <c r="O16" s="8"/>
      <c r="P16" s="5"/>
      <c r="Q16" s="6"/>
      <c r="R16" s="8"/>
    </row>
    <row r="17" spans="1:18" ht="28.9">
      <c r="A17" s="31"/>
      <c r="B17" s="29"/>
      <c r="C17" s="31"/>
      <c r="D17" s="159"/>
      <c r="E17" s="22">
        <v>4</v>
      </c>
      <c r="F17" s="23" t="str">
        <f>VLOOKUP(E17,Guidelines!$A$2:$B$6,2)</f>
        <v>Should Have. Functions/Features you consider as Very Important, but not Critical.</v>
      </c>
      <c r="G17" s="145">
        <f t="shared" si="0"/>
        <v>0</v>
      </c>
      <c r="H17" s="145">
        <f t="shared" si="1"/>
        <v>0</v>
      </c>
      <c r="I17" s="145">
        <f t="shared" si="2"/>
        <v>0</v>
      </c>
      <c r="J17" s="5"/>
      <c r="K17" s="6"/>
      <c r="L17" s="7"/>
      <c r="M17" s="5"/>
      <c r="N17" s="6"/>
      <c r="O17" s="8"/>
      <c r="P17" s="5"/>
      <c r="Q17" s="6"/>
      <c r="R17" s="8"/>
    </row>
    <row r="18" spans="1:18" ht="28.9">
      <c r="A18" s="31"/>
      <c r="B18" s="29"/>
      <c r="C18" s="31"/>
      <c r="D18" s="159"/>
      <c r="E18" s="22">
        <v>4</v>
      </c>
      <c r="F18" s="23" t="str">
        <f>VLOOKUP(E18,Guidelines!$A$2:$B$6,2)</f>
        <v>Should Have. Functions/Features you consider as Very Important, but not Critical.</v>
      </c>
      <c r="G18" s="145">
        <f t="shared" si="0"/>
        <v>0</v>
      </c>
      <c r="H18" s="145">
        <f t="shared" si="1"/>
        <v>0</v>
      </c>
      <c r="I18" s="145">
        <f t="shared" si="2"/>
        <v>0</v>
      </c>
      <c r="J18" s="5"/>
      <c r="K18" s="6"/>
      <c r="L18" s="7"/>
      <c r="M18" s="5"/>
      <c r="N18" s="6"/>
      <c r="O18" s="8"/>
      <c r="P18" s="5"/>
      <c r="Q18" s="6"/>
      <c r="R18" s="8"/>
    </row>
    <row r="19" spans="1:18" s="3" customFormat="1" ht="28.9">
      <c r="A19" s="31"/>
      <c r="B19" s="29"/>
      <c r="C19" s="31"/>
      <c r="D19" s="159"/>
      <c r="E19" s="22">
        <v>4</v>
      </c>
      <c r="F19" s="23" t="str">
        <f>VLOOKUP(E19,Guidelines!$A$2:$B$6,2)</f>
        <v>Should Have. Functions/Features you consider as Very Important, but not Critical.</v>
      </c>
      <c r="G19" s="145">
        <f t="shared" si="0"/>
        <v>0</v>
      </c>
      <c r="H19" s="145">
        <f t="shared" si="1"/>
        <v>0</v>
      </c>
      <c r="I19" s="145">
        <f t="shared" si="2"/>
        <v>0</v>
      </c>
      <c r="J19" s="5"/>
      <c r="K19" s="6"/>
      <c r="L19" s="14"/>
      <c r="M19" s="5"/>
      <c r="N19" s="6"/>
      <c r="O19" s="13"/>
      <c r="P19" s="5"/>
      <c r="Q19" s="6"/>
      <c r="R19" s="13"/>
    </row>
    <row r="20" spans="1:18" ht="28.9">
      <c r="A20" s="31"/>
      <c r="B20" s="29"/>
      <c r="C20" s="31"/>
      <c r="D20" s="159"/>
      <c r="E20" s="22">
        <v>4</v>
      </c>
      <c r="F20" s="23" t="str">
        <f>VLOOKUP(E20,Guidelines!$A$2:$B$6,2)</f>
        <v>Should Have. Functions/Features you consider as Very Important, but not Critical.</v>
      </c>
      <c r="G20" s="145">
        <f t="shared" si="0"/>
        <v>0</v>
      </c>
      <c r="H20" s="145">
        <f t="shared" si="1"/>
        <v>0</v>
      </c>
      <c r="I20" s="145">
        <f t="shared" si="2"/>
        <v>0</v>
      </c>
      <c r="J20" s="5"/>
      <c r="K20" s="6"/>
      <c r="L20" s="8"/>
      <c r="M20" s="5"/>
      <c r="N20" s="6"/>
      <c r="O20" s="8"/>
      <c r="P20" s="5"/>
      <c r="Q20" s="6"/>
      <c r="R20" s="8"/>
    </row>
    <row r="21" spans="1:18" s="3" customFormat="1" ht="28.9">
      <c r="A21" s="31"/>
      <c r="B21" s="29"/>
      <c r="C21" s="31"/>
      <c r="D21" s="159"/>
      <c r="E21" s="22">
        <v>4</v>
      </c>
      <c r="F21" s="23" t="str">
        <f>VLOOKUP(E21,Guidelines!$A$2:$B$6,2)</f>
        <v>Should Have. Functions/Features you consider as Very Important, but not Critical.</v>
      </c>
      <c r="G21" s="145">
        <f t="shared" si="0"/>
        <v>0</v>
      </c>
      <c r="H21" s="145">
        <f t="shared" si="1"/>
        <v>0</v>
      </c>
      <c r="I21" s="145">
        <f t="shared" si="2"/>
        <v>0</v>
      </c>
      <c r="J21" s="5"/>
      <c r="K21" s="6"/>
      <c r="L21" s="14"/>
      <c r="M21" s="5"/>
      <c r="N21" s="6"/>
      <c r="O21" s="13"/>
      <c r="P21" s="5"/>
      <c r="Q21" s="6"/>
      <c r="R21" s="13"/>
    </row>
    <row r="22" spans="1:18" ht="28.9">
      <c r="A22" s="31"/>
      <c r="B22" s="29"/>
      <c r="C22" s="31"/>
      <c r="D22" s="159"/>
      <c r="E22" s="22">
        <v>4</v>
      </c>
      <c r="F22" s="23" t="str">
        <f>VLOOKUP(E22,Guidelines!$A$2:$B$6,2)</f>
        <v>Should Have. Functions/Features you consider as Very Important, but not Critical.</v>
      </c>
      <c r="G22" s="145">
        <f t="shared" si="0"/>
        <v>0</v>
      </c>
      <c r="H22" s="145">
        <f t="shared" si="1"/>
        <v>0</v>
      </c>
      <c r="I22" s="145">
        <f t="shared" si="2"/>
        <v>0</v>
      </c>
      <c r="J22" s="5"/>
      <c r="K22" s="6"/>
      <c r="L22" s="8"/>
      <c r="M22" s="5"/>
      <c r="N22" s="6"/>
      <c r="O22" s="8"/>
      <c r="P22" s="5"/>
      <c r="Q22" s="6"/>
      <c r="R22" s="8"/>
    </row>
    <row r="23" spans="1:18" ht="28.9">
      <c r="A23" s="31"/>
      <c r="B23" s="29"/>
      <c r="C23" s="31"/>
      <c r="D23" s="159"/>
      <c r="E23" s="22">
        <v>4</v>
      </c>
      <c r="F23" s="23" t="str">
        <f>VLOOKUP(E23,Guidelines!$A$2:$B$6,2)</f>
        <v>Should Have. Functions/Features you consider as Very Important, but not Critical.</v>
      </c>
      <c r="G23" s="145">
        <f t="shared" si="0"/>
        <v>0</v>
      </c>
      <c r="H23" s="145">
        <f t="shared" si="1"/>
        <v>0</v>
      </c>
      <c r="I23" s="145">
        <f t="shared" si="2"/>
        <v>0</v>
      </c>
      <c r="J23" s="5"/>
      <c r="K23" s="6"/>
      <c r="L23" s="7"/>
      <c r="M23" s="5"/>
      <c r="N23" s="6"/>
      <c r="O23" s="8"/>
      <c r="P23" s="5"/>
      <c r="Q23" s="6"/>
      <c r="R23" s="8"/>
    </row>
    <row r="24" spans="1:18" ht="28.9">
      <c r="A24" s="31"/>
      <c r="B24" s="29"/>
      <c r="C24" s="31"/>
      <c r="D24" s="159"/>
      <c r="E24" s="22">
        <v>5</v>
      </c>
      <c r="F24" s="23" t="str">
        <f>VLOOKUP(E24,Guidelines!$A$2:$B$6,2)</f>
        <v>Must Have. The most critical Functions/Features you cant live without</v>
      </c>
      <c r="G24" s="145">
        <f t="shared" si="0"/>
        <v>0</v>
      </c>
      <c r="H24" s="145">
        <f t="shared" si="1"/>
        <v>0</v>
      </c>
      <c r="I24" s="145">
        <f t="shared" si="2"/>
        <v>0</v>
      </c>
      <c r="J24" s="5"/>
      <c r="K24" s="6"/>
      <c r="L24" s="7"/>
      <c r="M24" s="5"/>
      <c r="N24" s="6"/>
      <c r="O24" s="8"/>
      <c r="P24" s="5"/>
      <c r="Q24" s="6"/>
      <c r="R24" s="8"/>
    </row>
    <row r="25" spans="1:18" ht="28.9">
      <c r="A25" s="31"/>
      <c r="B25" s="29"/>
      <c r="C25" s="31"/>
      <c r="D25" s="159"/>
      <c r="E25" s="22">
        <v>5</v>
      </c>
      <c r="F25" s="23" t="str">
        <f>VLOOKUP(E25,Guidelines!$A$2:$B$6,2)</f>
        <v>Must Have. The most critical Functions/Features you cant live without</v>
      </c>
      <c r="G25" s="145">
        <f t="shared" si="0"/>
        <v>0</v>
      </c>
      <c r="H25" s="145">
        <f t="shared" si="1"/>
        <v>0</v>
      </c>
      <c r="I25" s="145">
        <f t="shared" si="2"/>
        <v>0</v>
      </c>
      <c r="J25" s="5"/>
      <c r="K25" s="6"/>
      <c r="L25" s="8"/>
      <c r="M25" s="5"/>
      <c r="N25" s="6"/>
      <c r="O25" s="8"/>
      <c r="P25" s="5"/>
      <c r="Q25" s="6"/>
      <c r="R25" s="8"/>
    </row>
    <row r="26" spans="1:18" ht="28.9">
      <c r="A26" s="31"/>
      <c r="B26" s="29"/>
      <c r="C26" s="31"/>
      <c r="D26" s="32"/>
      <c r="E26" s="22">
        <v>5</v>
      </c>
      <c r="F26" s="23" t="str">
        <f>VLOOKUP(E26,Guidelines!$A$2:$B$6,2)</f>
        <v>Must Have. The most critical Functions/Features you cant live without</v>
      </c>
      <c r="G26" s="145">
        <f t="shared" si="0"/>
        <v>0</v>
      </c>
      <c r="H26" s="145">
        <f t="shared" si="1"/>
        <v>0</v>
      </c>
      <c r="I26" s="145">
        <f t="shared" si="2"/>
        <v>0</v>
      </c>
      <c r="J26" s="5"/>
      <c r="K26" s="6"/>
      <c r="L26" s="7"/>
      <c r="M26" s="5"/>
      <c r="N26" s="6"/>
      <c r="O26" s="8"/>
      <c r="P26" s="5"/>
      <c r="Q26" s="6"/>
      <c r="R26" s="8"/>
    </row>
    <row r="27" spans="1:18" s="3" customFormat="1" ht="28.9">
      <c r="A27" s="31"/>
      <c r="B27" s="29"/>
      <c r="C27" s="31"/>
      <c r="D27" s="159"/>
      <c r="E27" s="22">
        <v>5</v>
      </c>
      <c r="F27" s="23" t="str">
        <f>VLOOKUP(E27,Guidelines!$A$2:$B$6,2)</f>
        <v>Must Have. The most critical Functions/Features you cant live without</v>
      </c>
      <c r="G27" s="145">
        <f t="shared" si="0"/>
        <v>0</v>
      </c>
      <c r="H27" s="145">
        <f t="shared" si="1"/>
        <v>0</v>
      </c>
      <c r="I27" s="145">
        <f t="shared" si="2"/>
        <v>0</v>
      </c>
      <c r="J27" s="5"/>
      <c r="K27" s="6"/>
      <c r="L27" s="14"/>
      <c r="M27" s="5"/>
      <c r="N27" s="6"/>
      <c r="O27" s="13"/>
      <c r="P27" s="5"/>
      <c r="Q27" s="6"/>
      <c r="R27" s="13"/>
    </row>
    <row r="28" spans="1:18" s="3" customFormat="1" ht="28.9">
      <c r="A28" s="31"/>
      <c r="B28" s="29"/>
      <c r="C28" s="31"/>
      <c r="D28" s="161"/>
      <c r="E28" s="22">
        <v>4</v>
      </c>
      <c r="F28" s="23" t="str">
        <f>VLOOKUP(E28,Guidelines!$A$2:$B$6,2)</f>
        <v>Should Have. Functions/Features you consider as Very Important, but not Critical.</v>
      </c>
      <c r="G28" s="145">
        <f t="shared" si="0"/>
        <v>0</v>
      </c>
      <c r="H28" s="145">
        <f t="shared" si="1"/>
        <v>0</v>
      </c>
      <c r="I28" s="145">
        <f t="shared" si="2"/>
        <v>0</v>
      </c>
      <c r="J28" s="5"/>
      <c r="K28" s="6"/>
      <c r="L28" s="14"/>
      <c r="M28" s="5"/>
      <c r="N28" s="6"/>
      <c r="O28" s="13"/>
      <c r="P28" s="5"/>
      <c r="Q28" s="6"/>
      <c r="R28" s="13"/>
    </row>
    <row r="29" spans="1:18" ht="28.9">
      <c r="A29" s="31"/>
      <c r="B29" s="29"/>
      <c r="C29" s="31"/>
      <c r="D29" s="161"/>
      <c r="E29" s="22">
        <v>4</v>
      </c>
      <c r="F29" s="23" t="str">
        <f>VLOOKUP(E29,Guidelines!$A$2:$B$6,2)</f>
        <v>Should Have. Functions/Features you consider as Very Important, but not Critical.</v>
      </c>
      <c r="G29" s="145">
        <f t="shared" si="0"/>
        <v>0</v>
      </c>
      <c r="H29" s="145">
        <f t="shared" si="1"/>
        <v>0</v>
      </c>
      <c r="I29" s="145">
        <f t="shared" si="2"/>
        <v>0</v>
      </c>
      <c r="J29" s="5"/>
      <c r="K29" s="6"/>
      <c r="L29" s="8"/>
      <c r="M29" s="5"/>
      <c r="N29" s="6"/>
      <c r="O29" s="8"/>
      <c r="P29" s="5"/>
      <c r="Q29" s="6"/>
      <c r="R29" s="8"/>
    </row>
    <row r="30" spans="1:18" ht="28.9">
      <c r="A30" s="31"/>
      <c r="B30" s="29"/>
      <c r="C30" s="31"/>
      <c r="D30" s="159"/>
      <c r="E30" s="22">
        <v>4</v>
      </c>
      <c r="F30" s="23" t="str">
        <f>VLOOKUP(E30,Guidelines!$A$2:$B$6,2)</f>
        <v>Should Have. Functions/Features you consider as Very Important, but not Critical.</v>
      </c>
      <c r="G30" s="145">
        <f t="shared" si="0"/>
        <v>0</v>
      </c>
      <c r="H30" s="145">
        <f t="shared" si="1"/>
        <v>0</v>
      </c>
      <c r="I30" s="145">
        <f t="shared" si="2"/>
        <v>0</v>
      </c>
      <c r="J30" s="5"/>
      <c r="K30" s="6"/>
      <c r="L30" s="7"/>
      <c r="M30" s="5"/>
      <c r="N30" s="6"/>
      <c r="O30" s="8"/>
      <c r="P30" s="5"/>
      <c r="Q30" s="6"/>
      <c r="R30" s="8"/>
    </row>
    <row r="31" spans="1:18" ht="28.9">
      <c r="A31" s="31"/>
      <c r="B31" s="29"/>
      <c r="C31" s="31"/>
      <c r="D31" s="161"/>
      <c r="E31" s="22">
        <v>4</v>
      </c>
      <c r="F31" s="23" t="str">
        <f>VLOOKUP(E31,Guidelines!$A$2:$B$6,2)</f>
        <v>Should Have. Functions/Features you consider as Very Important, but not Critical.</v>
      </c>
      <c r="G31" s="145">
        <f t="shared" si="0"/>
        <v>0</v>
      </c>
      <c r="H31" s="145">
        <f t="shared" si="1"/>
        <v>0</v>
      </c>
      <c r="I31" s="145">
        <f t="shared" si="2"/>
        <v>0</v>
      </c>
      <c r="J31" s="5"/>
      <c r="K31" s="6"/>
      <c r="L31" s="8"/>
      <c r="M31" s="5"/>
      <c r="N31" s="6"/>
      <c r="O31" s="8"/>
      <c r="P31" s="5"/>
      <c r="Q31" s="6"/>
      <c r="R31" s="8"/>
    </row>
    <row r="32" spans="1:18" ht="28.9">
      <c r="A32" s="31"/>
      <c r="B32" s="29"/>
      <c r="C32" s="31"/>
      <c r="D32" s="163"/>
      <c r="E32" s="22">
        <v>4</v>
      </c>
      <c r="F32" s="23" t="str">
        <f>VLOOKUP(E32,Guidelines!$A$2:$B$6,2)</f>
        <v>Should Have. Functions/Features you consider as Very Important, but not Critical.</v>
      </c>
      <c r="G32" s="145">
        <f t="shared" si="0"/>
        <v>0</v>
      </c>
      <c r="H32" s="145">
        <f t="shared" si="1"/>
        <v>0</v>
      </c>
      <c r="I32" s="145">
        <f t="shared" si="2"/>
        <v>0</v>
      </c>
      <c r="J32" s="5"/>
      <c r="K32" s="6"/>
      <c r="L32" s="10"/>
      <c r="M32" s="5"/>
      <c r="N32" s="6"/>
      <c r="O32" s="10"/>
      <c r="P32" s="5"/>
      <c r="Q32" s="6"/>
      <c r="R32" s="10"/>
    </row>
    <row r="33" spans="1:18" ht="28.9">
      <c r="A33" s="31"/>
      <c r="B33" s="29"/>
      <c r="C33" s="31"/>
      <c r="D33" s="159"/>
      <c r="E33" s="22">
        <v>3</v>
      </c>
      <c r="F33" s="23" t="str">
        <f>VLOOKUP(E33,Guidelines!$A$2:$B$6,2)</f>
        <v>Should Have. Functions/Features you consider as Important, but not Very Important</v>
      </c>
      <c r="G33" s="145">
        <f t="shared" si="0"/>
        <v>0</v>
      </c>
      <c r="H33" s="145">
        <f t="shared" si="1"/>
        <v>0</v>
      </c>
      <c r="I33" s="145">
        <f t="shared" si="2"/>
        <v>0</v>
      </c>
      <c r="J33" s="5"/>
      <c r="K33" s="6"/>
      <c r="L33" s="10"/>
      <c r="M33" s="5"/>
      <c r="N33" s="6"/>
      <c r="O33" s="10"/>
      <c r="P33" s="5"/>
      <c r="Q33" s="6"/>
      <c r="R33" s="10"/>
    </row>
    <row r="34" spans="1:18" ht="28.9">
      <c r="A34" s="31"/>
      <c r="B34" s="29"/>
      <c r="C34" s="31"/>
      <c r="D34" s="32"/>
      <c r="E34" s="22">
        <v>3</v>
      </c>
      <c r="F34" s="23" t="str">
        <f>VLOOKUP(E34,Guidelines!$A$2:$B$6,2)</f>
        <v>Should Have. Functions/Features you consider as Important, but not Very Important</v>
      </c>
      <c r="G34" s="145">
        <f t="shared" si="0"/>
        <v>0</v>
      </c>
      <c r="H34" s="145">
        <f t="shared" si="1"/>
        <v>0</v>
      </c>
      <c r="I34" s="145">
        <f t="shared" si="2"/>
        <v>0</v>
      </c>
      <c r="J34" s="5"/>
      <c r="K34" s="6"/>
      <c r="L34" s="10"/>
      <c r="M34" s="5"/>
      <c r="N34" s="6"/>
      <c r="O34" s="10"/>
      <c r="P34" s="5"/>
      <c r="Q34" s="6"/>
      <c r="R34" s="10"/>
    </row>
    <row r="35" spans="1:18" ht="28.9">
      <c r="A35" s="31"/>
      <c r="B35" s="29"/>
      <c r="C35" s="31"/>
      <c r="D35" s="159"/>
      <c r="E35" s="22">
        <v>3</v>
      </c>
      <c r="F35" s="23" t="str">
        <f>VLOOKUP(E35,Guidelines!$A$2:$B$6,2)</f>
        <v>Should Have. Functions/Features you consider as Important, but not Very Important</v>
      </c>
      <c r="G35" s="145">
        <f t="shared" ref="G35:G57" si="3">E35*J35</f>
        <v>0</v>
      </c>
      <c r="H35" s="145">
        <f t="shared" ref="H35:H57" si="4">E35*M35</f>
        <v>0</v>
      </c>
      <c r="I35" s="145">
        <f t="shared" ref="I35:I57" si="5">E35*P35</f>
        <v>0</v>
      </c>
      <c r="J35" s="5"/>
      <c r="K35" s="6"/>
      <c r="L35" s="7"/>
      <c r="M35" s="5"/>
      <c r="N35" s="6"/>
      <c r="O35" s="8"/>
      <c r="P35" s="5"/>
      <c r="Q35" s="6"/>
      <c r="R35" s="8"/>
    </row>
    <row r="36" spans="1:18" ht="28.9">
      <c r="A36" s="31"/>
      <c r="B36" s="29"/>
      <c r="C36" s="31"/>
      <c r="D36" s="159"/>
      <c r="E36" s="22">
        <v>4</v>
      </c>
      <c r="F36" s="23" t="str">
        <f>VLOOKUP(E36,Guidelines!$A$2:$B$6,2)</f>
        <v>Should Have. Functions/Features you consider as Very Important, but not Critical.</v>
      </c>
      <c r="G36" s="145">
        <f t="shared" si="3"/>
        <v>0</v>
      </c>
      <c r="H36" s="145">
        <f t="shared" si="4"/>
        <v>0</v>
      </c>
      <c r="I36" s="145">
        <f t="shared" si="5"/>
        <v>0</v>
      </c>
      <c r="J36" s="5"/>
      <c r="K36" s="6"/>
      <c r="L36" s="8"/>
      <c r="M36" s="5"/>
      <c r="N36" s="6"/>
      <c r="O36" s="8"/>
      <c r="P36" s="5"/>
      <c r="Q36" s="6"/>
      <c r="R36" s="8"/>
    </row>
    <row r="37" spans="1:18" ht="28.9">
      <c r="A37" s="31"/>
      <c r="B37" s="29"/>
      <c r="C37" s="31"/>
      <c r="D37" s="32"/>
      <c r="E37" s="22">
        <v>3</v>
      </c>
      <c r="F37" s="23" t="str">
        <f>VLOOKUP(E37,Guidelines!$A$2:$B$6,2)</f>
        <v>Should Have. Functions/Features you consider as Important, but not Very Important</v>
      </c>
      <c r="G37" s="145">
        <f t="shared" si="3"/>
        <v>0</v>
      </c>
      <c r="H37" s="145">
        <f t="shared" si="4"/>
        <v>0</v>
      </c>
      <c r="I37" s="145">
        <f t="shared" si="5"/>
        <v>0</v>
      </c>
      <c r="J37" s="5"/>
      <c r="K37" s="6"/>
      <c r="L37" s="7"/>
      <c r="M37" s="5"/>
      <c r="N37" s="6"/>
      <c r="O37" s="8"/>
      <c r="P37" s="5"/>
      <c r="Q37" s="6"/>
      <c r="R37" s="8"/>
    </row>
    <row r="38" spans="1:18" s="3" customFormat="1" ht="28.9">
      <c r="A38" s="31"/>
      <c r="B38" s="29"/>
      <c r="C38" s="31"/>
      <c r="D38" s="159"/>
      <c r="E38" s="22">
        <v>3</v>
      </c>
      <c r="F38" s="23" t="str">
        <f>VLOOKUP(E38,Guidelines!$A$2:$B$6,2)</f>
        <v>Should Have. Functions/Features you consider as Important, but not Very Important</v>
      </c>
      <c r="G38" s="145">
        <f t="shared" si="3"/>
        <v>0</v>
      </c>
      <c r="H38" s="145">
        <f t="shared" si="4"/>
        <v>0</v>
      </c>
      <c r="I38" s="145">
        <f t="shared" si="5"/>
        <v>0</v>
      </c>
      <c r="J38" s="5"/>
      <c r="K38" s="6"/>
      <c r="L38" s="14"/>
      <c r="M38" s="5"/>
      <c r="N38" s="6"/>
      <c r="O38" s="13"/>
      <c r="P38" s="5"/>
      <c r="Q38" s="6"/>
      <c r="R38" s="13"/>
    </row>
    <row r="39" spans="1:18" s="3" customFormat="1" ht="28.9">
      <c r="A39" s="31"/>
      <c r="B39" s="29"/>
      <c r="C39" s="31"/>
      <c r="D39" s="161"/>
      <c r="E39" s="22">
        <v>3</v>
      </c>
      <c r="F39" s="23" t="str">
        <f>VLOOKUP(E39,Guidelines!$A$2:$B$6,2)</f>
        <v>Should Have. Functions/Features you consider as Important, but not Very Important</v>
      </c>
      <c r="G39" s="145">
        <f t="shared" si="3"/>
        <v>0</v>
      </c>
      <c r="H39" s="145">
        <f t="shared" si="4"/>
        <v>0</v>
      </c>
      <c r="I39" s="145">
        <f t="shared" si="5"/>
        <v>0</v>
      </c>
      <c r="J39" s="5"/>
      <c r="K39" s="6"/>
      <c r="L39" s="14"/>
      <c r="M39" s="5"/>
      <c r="N39" s="6"/>
      <c r="O39" s="13"/>
      <c r="P39" s="5"/>
      <c r="Q39" s="6"/>
      <c r="R39" s="13"/>
    </row>
    <row r="40" spans="1:18" ht="28.9">
      <c r="A40" s="31"/>
      <c r="B40" s="29"/>
      <c r="C40" s="31"/>
      <c r="D40" s="161"/>
      <c r="E40" s="22">
        <v>5</v>
      </c>
      <c r="F40" s="23" t="str">
        <f>VLOOKUP(E40,Guidelines!$A$2:$B$6,2)</f>
        <v>Must Have. The most critical Functions/Features you cant live without</v>
      </c>
      <c r="G40" s="145">
        <f t="shared" si="3"/>
        <v>0</v>
      </c>
      <c r="H40" s="145">
        <f t="shared" si="4"/>
        <v>0</v>
      </c>
      <c r="I40" s="145">
        <f t="shared" si="5"/>
        <v>0</v>
      </c>
      <c r="J40" s="5"/>
      <c r="K40" s="6"/>
      <c r="L40" s="8"/>
      <c r="M40" s="5"/>
      <c r="N40" s="6"/>
      <c r="O40" s="8"/>
      <c r="P40" s="5"/>
      <c r="Q40" s="6"/>
      <c r="R40" s="8"/>
    </row>
    <row r="41" spans="1:18" ht="28.9">
      <c r="A41" s="31"/>
      <c r="B41" s="29"/>
      <c r="C41" s="31"/>
      <c r="D41" s="159"/>
      <c r="E41" s="22">
        <v>4</v>
      </c>
      <c r="F41" s="23" t="str">
        <f>VLOOKUP(E41,Guidelines!$A$2:$B$6,2)</f>
        <v>Should Have. Functions/Features you consider as Very Important, but not Critical.</v>
      </c>
      <c r="G41" s="145">
        <f t="shared" si="3"/>
        <v>0</v>
      </c>
      <c r="H41" s="145">
        <f t="shared" si="4"/>
        <v>0</v>
      </c>
      <c r="I41" s="145">
        <f t="shared" si="5"/>
        <v>0</v>
      </c>
      <c r="J41" s="5"/>
      <c r="K41" s="6"/>
      <c r="L41" s="7"/>
      <c r="M41" s="5"/>
      <c r="N41" s="6"/>
      <c r="O41" s="8"/>
      <c r="P41" s="5"/>
      <c r="Q41" s="6"/>
      <c r="R41" s="8"/>
    </row>
    <row r="42" spans="1:18" ht="28.9">
      <c r="A42" s="31"/>
      <c r="B42" s="29"/>
      <c r="C42" s="31"/>
      <c r="D42" s="161"/>
      <c r="E42" s="22">
        <v>4</v>
      </c>
      <c r="F42" s="23" t="str">
        <f>VLOOKUP(E42,Guidelines!$A$2:$B$6,2)</f>
        <v>Should Have. Functions/Features you consider as Very Important, but not Critical.</v>
      </c>
      <c r="G42" s="145">
        <f t="shared" si="3"/>
        <v>0</v>
      </c>
      <c r="H42" s="145">
        <f t="shared" si="4"/>
        <v>0</v>
      </c>
      <c r="I42" s="145">
        <f t="shared" si="5"/>
        <v>0</v>
      </c>
      <c r="J42" s="5"/>
      <c r="K42" s="6"/>
      <c r="L42" s="8"/>
      <c r="M42" s="5"/>
      <c r="N42" s="6"/>
      <c r="O42" s="8"/>
      <c r="P42" s="5"/>
      <c r="Q42" s="6"/>
      <c r="R42" s="8"/>
    </row>
    <row r="43" spans="1:18">
      <c r="A43" s="31"/>
      <c r="B43" s="29"/>
      <c r="C43" s="31"/>
      <c r="D43" s="163"/>
      <c r="E43" s="22"/>
      <c r="F43" s="23" t="e">
        <f>VLOOKUP(E43,Guidelines!$A$2:$B$6,2)</f>
        <v>#N/A</v>
      </c>
      <c r="G43" s="145">
        <f t="shared" si="3"/>
        <v>0</v>
      </c>
      <c r="H43" s="145">
        <f t="shared" si="4"/>
        <v>0</v>
      </c>
      <c r="I43" s="145">
        <f t="shared" si="5"/>
        <v>0</v>
      </c>
      <c r="J43" s="5"/>
      <c r="K43" s="6"/>
      <c r="L43" s="15"/>
      <c r="M43" s="5"/>
      <c r="N43" s="6"/>
      <c r="O43" s="15"/>
      <c r="P43" s="5"/>
      <c r="Q43" s="6"/>
      <c r="R43" s="15"/>
    </row>
    <row r="44" spans="1:18">
      <c r="A44" s="31"/>
      <c r="B44" s="29"/>
      <c r="C44" s="31"/>
      <c r="D44" s="159"/>
      <c r="E44" s="22"/>
      <c r="F44" s="23" t="e">
        <f>VLOOKUP(E44,Guidelines!$A$2:$B$6,2)</f>
        <v>#N/A</v>
      </c>
      <c r="G44" s="145">
        <f t="shared" si="3"/>
        <v>0</v>
      </c>
      <c r="H44" s="145">
        <f t="shared" si="4"/>
        <v>0</v>
      </c>
      <c r="I44" s="145">
        <f t="shared" si="5"/>
        <v>0</v>
      </c>
      <c r="J44" s="5"/>
      <c r="K44" s="6"/>
      <c r="L44" s="15"/>
      <c r="M44" s="5"/>
      <c r="N44" s="6"/>
      <c r="O44" s="15"/>
      <c r="P44" s="5"/>
      <c r="Q44" s="6"/>
      <c r="R44" s="15"/>
    </row>
    <row r="45" spans="1:18">
      <c r="A45" s="31"/>
      <c r="B45" s="29"/>
      <c r="C45" s="31"/>
      <c r="D45" s="32"/>
      <c r="E45" s="22"/>
      <c r="F45" s="23" t="e">
        <f>VLOOKUP(E45,Guidelines!$A$2:$B$6,2)</f>
        <v>#N/A</v>
      </c>
      <c r="G45" s="145">
        <f t="shared" si="3"/>
        <v>0</v>
      </c>
      <c r="H45" s="145">
        <f t="shared" si="4"/>
        <v>0</v>
      </c>
      <c r="I45" s="145">
        <f t="shared" si="5"/>
        <v>0</v>
      </c>
      <c r="J45" s="5"/>
      <c r="K45" s="6"/>
      <c r="L45" s="15"/>
      <c r="M45" s="5"/>
      <c r="N45" s="6"/>
      <c r="O45" s="15"/>
      <c r="P45" s="5"/>
      <c r="Q45" s="6"/>
      <c r="R45" s="15"/>
    </row>
    <row r="46" spans="1:18">
      <c r="A46" s="31"/>
      <c r="B46" s="29"/>
      <c r="C46" s="31"/>
      <c r="D46" s="159"/>
      <c r="E46" s="22"/>
      <c r="F46" s="23" t="e">
        <f>VLOOKUP(E46,Guidelines!$A$2:$B$6,2)</f>
        <v>#N/A</v>
      </c>
      <c r="G46" s="145">
        <f t="shared" si="3"/>
        <v>0</v>
      </c>
      <c r="H46" s="145">
        <f t="shared" si="4"/>
        <v>0</v>
      </c>
      <c r="I46" s="145">
        <f t="shared" si="5"/>
        <v>0</v>
      </c>
      <c r="J46" s="5"/>
      <c r="K46" s="6"/>
      <c r="L46" s="7"/>
      <c r="M46" s="5"/>
      <c r="N46" s="6"/>
      <c r="O46" s="8"/>
      <c r="P46" s="5"/>
      <c r="Q46" s="6"/>
      <c r="R46" s="8"/>
    </row>
    <row r="47" spans="1:18">
      <c r="A47" s="31"/>
      <c r="B47" s="29"/>
      <c r="C47" s="31"/>
      <c r="D47" s="159"/>
      <c r="E47" s="22"/>
      <c r="F47" s="23" t="e">
        <f>VLOOKUP(E47,Guidelines!$A$2:$B$6,2)</f>
        <v>#N/A</v>
      </c>
      <c r="G47" s="145">
        <f t="shared" si="3"/>
        <v>0</v>
      </c>
      <c r="H47" s="145">
        <f t="shared" si="4"/>
        <v>0</v>
      </c>
      <c r="I47" s="145">
        <f t="shared" si="5"/>
        <v>0</v>
      </c>
      <c r="J47" s="5"/>
      <c r="K47" s="6"/>
      <c r="L47" s="8"/>
      <c r="M47" s="5"/>
      <c r="N47" s="6"/>
      <c r="O47" s="8"/>
      <c r="P47" s="5"/>
      <c r="Q47" s="6"/>
      <c r="R47" s="8"/>
    </row>
    <row r="48" spans="1:18">
      <c r="A48" s="31"/>
      <c r="B48" s="29"/>
      <c r="C48" s="31"/>
      <c r="D48" s="32"/>
      <c r="E48" s="22"/>
      <c r="F48" s="23" t="e">
        <f>VLOOKUP(E48,Guidelines!$A$2:$B$6,2)</f>
        <v>#N/A</v>
      </c>
      <c r="G48" s="145">
        <f t="shared" si="3"/>
        <v>0</v>
      </c>
      <c r="H48" s="145">
        <f t="shared" si="4"/>
        <v>0</v>
      </c>
      <c r="I48" s="145">
        <f t="shared" si="5"/>
        <v>0</v>
      </c>
      <c r="J48" s="5"/>
      <c r="K48" s="6"/>
      <c r="L48" s="7"/>
      <c r="M48" s="5"/>
      <c r="N48" s="6"/>
      <c r="O48" s="8"/>
      <c r="P48" s="5"/>
      <c r="Q48" s="6"/>
      <c r="R48" s="8"/>
    </row>
    <row r="49" spans="1:18" s="3" customFormat="1">
      <c r="A49" s="31"/>
      <c r="B49" s="29"/>
      <c r="C49" s="31"/>
      <c r="D49" s="159"/>
      <c r="E49" s="22"/>
      <c r="F49" s="23" t="e">
        <f>VLOOKUP(E49,Guidelines!$A$2:$B$6,2)</f>
        <v>#N/A</v>
      </c>
      <c r="G49" s="145">
        <f t="shared" si="3"/>
        <v>0</v>
      </c>
      <c r="H49" s="145">
        <f t="shared" si="4"/>
        <v>0</v>
      </c>
      <c r="I49" s="145">
        <f t="shared" si="5"/>
        <v>0</v>
      </c>
      <c r="J49" s="5"/>
      <c r="K49" s="6"/>
      <c r="L49" s="14"/>
      <c r="M49" s="5"/>
      <c r="N49" s="6"/>
      <c r="O49" s="13"/>
      <c r="P49" s="5"/>
      <c r="Q49" s="6"/>
      <c r="R49" s="13"/>
    </row>
    <row r="50" spans="1:18" s="3" customFormat="1">
      <c r="A50" s="31"/>
      <c r="B50" s="29"/>
      <c r="C50" s="31"/>
      <c r="D50" s="161"/>
      <c r="E50" s="22"/>
      <c r="F50" s="23" t="e">
        <f>VLOOKUP(E50,Guidelines!$A$2:$B$6,2)</f>
        <v>#N/A</v>
      </c>
      <c r="G50" s="145">
        <f t="shared" si="3"/>
        <v>0</v>
      </c>
      <c r="H50" s="145">
        <f t="shared" si="4"/>
        <v>0</v>
      </c>
      <c r="I50" s="145">
        <f t="shared" si="5"/>
        <v>0</v>
      </c>
      <c r="J50" s="5"/>
      <c r="K50" s="6"/>
      <c r="L50" s="14"/>
      <c r="M50" s="5"/>
      <c r="N50" s="6"/>
      <c r="O50" s="13"/>
      <c r="P50" s="5"/>
      <c r="Q50" s="6"/>
      <c r="R50" s="13"/>
    </row>
    <row r="51" spans="1:18">
      <c r="A51" s="31"/>
      <c r="B51" s="29"/>
      <c r="C51" s="31"/>
      <c r="D51" s="161"/>
      <c r="E51" s="22"/>
      <c r="F51" s="23" t="e">
        <f>VLOOKUP(E51,Guidelines!$A$2:$B$6,2)</f>
        <v>#N/A</v>
      </c>
      <c r="G51" s="145">
        <f t="shared" si="3"/>
        <v>0</v>
      </c>
      <c r="H51" s="145">
        <f t="shared" si="4"/>
        <v>0</v>
      </c>
      <c r="I51" s="145">
        <f t="shared" si="5"/>
        <v>0</v>
      </c>
      <c r="J51" s="5"/>
      <c r="K51" s="6"/>
      <c r="L51" s="8"/>
      <c r="M51" s="5"/>
      <c r="N51" s="6"/>
      <c r="O51" s="8"/>
      <c r="P51" s="5"/>
      <c r="Q51" s="6"/>
      <c r="R51" s="8"/>
    </row>
    <row r="52" spans="1:18">
      <c r="A52" s="31"/>
      <c r="B52" s="29"/>
      <c r="C52" s="31"/>
      <c r="D52" s="159"/>
      <c r="E52" s="22"/>
      <c r="F52" s="23" t="e">
        <f>VLOOKUP(E52,Guidelines!$A$2:$B$6,2)</f>
        <v>#N/A</v>
      </c>
      <c r="G52" s="145">
        <f t="shared" si="3"/>
        <v>0</v>
      </c>
      <c r="H52" s="145">
        <f t="shared" si="4"/>
        <v>0</v>
      </c>
      <c r="I52" s="145">
        <f t="shared" si="5"/>
        <v>0</v>
      </c>
      <c r="J52" s="5"/>
      <c r="K52" s="6"/>
      <c r="L52" s="7"/>
      <c r="M52" s="5"/>
      <c r="N52" s="6"/>
      <c r="O52" s="8"/>
      <c r="P52" s="5"/>
      <c r="Q52" s="6"/>
      <c r="R52" s="8"/>
    </row>
    <row r="53" spans="1:18">
      <c r="A53" s="31"/>
      <c r="B53" s="29"/>
      <c r="C53" s="31"/>
      <c r="D53" s="161"/>
      <c r="E53" s="22"/>
      <c r="F53" s="23" t="e">
        <f>VLOOKUP(E53,Guidelines!$A$2:$B$6,2)</f>
        <v>#N/A</v>
      </c>
      <c r="G53" s="145">
        <f t="shared" si="3"/>
        <v>0</v>
      </c>
      <c r="H53" s="145">
        <f t="shared" si="4"/>
        <v>0</v>
      </c>
      <c r="I53" s="145">
        <f t="shared" si="5"/>
        <v>0</v>
      </c>
      <c r="J53" s="5"/>
      <c r="K53" s="6"/>
      <c r="L53" s="8"/>
      <c r="M53" s="5"/>
      <c r="N53" s="6"/>
      <c r="O53" s="8"/>
      <c r="P53" s="5"/>
      <c r="Q53" s="6"/>
      <c r="R53" s="8"/>
    </row>
    <row r="54" spans="1:18">
      <c r="A54" s="31"/>
      <c r="B54" s="29"/>
      <c r="C54" s="31"/>
      <c r="D54" s="163"/>
      <c r="E54" s="22"/>
      <c r="F54" s="23" t="e">
        <f>VLOOKUP(E54,Guidelines!$A$2:$B$6,2)</f>
        <v>#N/A</v>
      </c>
      <c r="G54" s="145">
        <f t="shared" si="3"/>
        <v>0</v>
      </c>
      <c r="H54" s="145">
        <f t="shared" si="4"/>
        <v>0</v>
      </c>
      <c r="I54" s="145">
        <f t="shared" si="5"/>
        <v>0</v>
      </c>
      <c r="J54" s="5"/>
      <c r="K54" s="6"/>
      <c r="L54" s="15"/>
      <c r="M54" s="5"/>
      <c r="N54" s="6"/>
      <c r="O54" s="15"/>
      <c r="P54" s="5"/>
      <c r="Q54" s="6"/>
      <c r="R54" s="15"/>
    </row>
    <row r="55" spans="1:18">
      <c r="A55" s="31"/>
      <c r="B55" s="29"/>
      <c r="C55" s="31"/>
      <c r="D55" s="159"/>
      <c r="E55" s="22"/>
      <c r="F55" s="23" t="e">
        <f>VLOOKUP(E55,Guidelines!$A$2:$B$6,2)</f>
        <v>#N/A</v>
      </c>
      <c r="G55" s="145">
        <f t="shared" si="3"/>
        <v>0</v>
      </c>
      <c r="H55" s="145">
        <f t="shared" si="4"/>
        <v>0</v>
      </c>
      <c r="I55" s="145">
        <f t="shared" si="5"/>
        <v>0</v>
      </c>
      <c r="J55" s="5"/>
      <c r="K55" s="6"/>
      <c r="L55" s="15"/>
      <c r="M55" s="5"/>
      <c r="N55" s="6"/>
      <c r="O55" s="15"/>
      <c r="P55" s="5"/>
      <c r="Q55" s="6"/>
      <c r="R55" s="15"/>
    </row>
    <row r="56" spans="1:18">
      <c r="A56" s="31"/>
      <c r="B56" s="29"/>
      <c r="C56" s="31"/>
      <c r="D56" s="32"/>
      <c r="E56" s="22"/>
      <c r="F56" s="23" t="e">
        <f>VLOOKUP(E56,Guidelines!$A$2:$B$6,2)</f>
        <v>#N/A</v>
      </c>
      <c r="G56" s="145">
        <f t="shared" si="3"/>
        <v>0</v>
      </c>
      <c r="H56" s="145">
        <f t="shared" si="4"/>
        <v>0</v>
      </c>
      <c r="I56" s="145">
        <f t="shared" si="5"/>
        <v>0</v>
      </c>
      <c r="J56" s="5"/>
      <c r="K56" s="6"/>
      <c r="L56" s="15"/>
      <c r="M56" s="5"/>
      <c r="N56" s="6"/>
      <c r="O56" s="15"/>
      <c r="P56" s="5"/>
      <c r="Q56" s="6"/>
      <c r="R56" s="15"/>
    </row>
    <row r="57" spans="1:18">
      <c r="A57" s="31"/>
      <c r="B57" s="29"/>
      <c r="C57" s="31"/>
      <c r="D57" s="32"/>
      <c r="E57" s="22"/>
      <c r="F57" s="23" t="e">
        <f>VLOOKUP(E57,Guidelines!$A$2:$B$6,2)</f>
        <v>#N/A</v>
      </c>
      <c r="G57" s="145">
        <f t="shared" si="3"/>
        <v>0</v>
      </c>
      <c r="H57" s="145">
        <f t="shared" si="4"/>
        <v>0</v>
      </c>
      <c r="I57" s="145">
        <f t="shared" si="5"/>
        <v>0</v>
      </c>
      <c r="J57" s="5"/>
      <c r="K57" s="6"/>
      <c r="L57" s="15"/>
      <c r="M57" s="5"/>
      <c r="N57" s="6"/>
      <c r="O57" s="15"/>
      <c r="P57" s="5"/>
      <c r="Q57" s="6"/>
      <c r="R57" s="15"/>
    </row>
    <row r="58" spans="1:18" ht="18">
      <c r="A58" s="149" t="s">
        <v>238</v>
      </c>
      <c r="B58" s="149"/>
      <c r="C58" s="149"/>
      <c r="D58" s="149"/>
      <c r="E58" s="16">
        <f>AVERAGE(E3:E57)</f>
        <v>4.125</v>
      </c>
      <c r="F58" s="17"/>
      <c r="G58" s="147">
        <f t="shared" ref="G58:I58" si="6">AVERAGE(G3:G57)*4</f>
        <v>0</v>
      </c>
      <c r="H58" s="147">
        <f t="shared" si="6"/>
        <v>0</v>
      </c>
      <c r="I58" s="147">
        <f t="shared" si="6"/>
        <v>0</v>
      </c>
      <c r="J58" s="18" t="e">
        <f>AVERAGE(J3:J57)</f>
        <v>#DIV/0!</v>
      </c>
      <c r="K58" s="17"/>
      <c r="L58" s="8"/>
      <c r="M58" s="18" t="e">
        <f>AVERAGE(M3:M57)</f>
        <v>#DIV/0!</v>
      </c>
      <c r="N58" s="17"/>
      <c r="O58" s="9"/>
      <c r="P58" s="18" t="e">
        <f>AVERAGE(P3:P57)</f>
        <v>#DIV/0!</v>
      </c>
      <c r="Q58" s="17"/>
      <c r="R58" s="9"/>
    </row>
    <row r="63" spans="1:18">
      <c r="E63"/>
    </row>
  </sheetData>
  <conditionalFormatting sqref="C3:C57">
    <cfRule type="cellIs" dxfId="620" priority="576" operator="equal">
      <formula>#REF!</formula>
    </cfRule>
    <cfRule type="cellIs" dxfId="619" priority="575" operator="equal">
      <formula>#REF!</formula>
    </cfRule>
    <cfRule type="cellIs" dxfId="618" priority="574" operator="equal">
      <formula>#REF!</formula>
    </cfRule>
    <cfRule type="cellIs" dxfId="617" priority="573" operator="equal">
      <formula>#REF!</formula>
    </cfRule>
  </conditionalFormatting>
  <conditionalFormatting sqref="E3:E57 J43:K45 M43:N45 P43:Q45">
    <cfRule type="cellIs" dxfId="616" priority="49" operator="equal">
      <formula>#REF!</formula>
    </cfRule>
    <cfRule type="cellIs" dxfId="615" priority="48" operator="equal">
      <formula>#REF!</formula>
    </cfRule>
    <cfRule type="cellIs" dxfId="614" priority="50" operator="equal">
      <formula>#REF!</formula>
    </cfRule>
    <cfRule type="cellIs" dxfId="613" priority="51" operator="equal">
      <formula>#REF!</formula>
    </cfRule>
  </conditionalFormatting>
  <conditionalFormatting sqref="E8">
    <cfRule type="cellIs" dxfId="612" priority="1015" operator="equal">
      <formula>#REF!</formula>
    </cfRule>
    <cfRule type="cellIs" dxfId="611" priority="1012" operator="equal">
      <formula>#REF!</formula>
    </cfRule>
    <cfRule type="cellIs" dxfId="610" priority="1013" operator="equal">
      <formula>#REF!</formula>
    </cfRule>
    <cfRule type="cellIs" dxfId="609" priority="1014" operator="equal">
      <formula>#REF!</formula>
    </cfRule>
  </conditionalFormatting>
  <conditionalFormatting sqref="J3:J11">
    <cfRule type="containsBlanks" dxfId="608" priority="954">
      <formula>LEN(TRIM(J3))=0</formula>
    </cfRule>
  </conditionalFormatting>
  <conditionalFormatting sqref="J3:J23">
    <cfRule type="cellIs" dxfId="607" priority="937" operator="equal">
      <formula>#REF!</formula>
    </cfRule>
    <cfRule type="cellIs" dxfId="606" priority="936" operator="equal">
      <formula>#REF!</formula>
    </cfRule>
    <cfRule type="cellIs" dxfId="605" priority="935" operator="equal">
      <formula>#REF!</formula>
    </cfRule>
    <cfRule type="cellIs" dxfId="604" priority="934" operator="equal">
      <formula>#REF!</formula>
    </cfRule>
  </conditionalFormatting>
  <conditionalFormatting sqref="J3:J29">
    <cfRule type="notContainsBlanks" dxfId="603" priority="933">
      <formula>LEN(TRIM(J3))&gt;0</formula>
    </cfRule>
  </conditionalFormatting>
  <conditionalFormatting sqref="J8">
    <cfRule type="cellIs" dxfId="602" priority="952" operator="equal">
      <formula>#REF!</formula>
    </cfRule>
    <cfRule type="cellIs" dxfId="601" priority="951" operator="equal">
      <formula>#REF!</formula>
    </cfRule>
    <cfRule type="cellIs" dxfId="600" priority="953" operator="equal">
      <formula>#REF!</formula>
    </cfRule>
    <cfRule type="cellIs" dxfId="599" priority="950" operator="equal">
      <formula>#REF!</formula>
    </cfRule>
  </conditionalFormatting>
  <conditionalFormatting sqref="J12:J29">
    <cfRule type="containsBlanks" dxfId="598" priority="938">
      <formula>LEN(TRIM(J12))=0</formula>
    </cfRule>
  </conditionalFormatting>
  <conditionalFormatting sqref="J24:J29">
    <cfRule type="cellIs" dxfId="597" priority="384" operator="equal">
      <formula>#REF!</formula>
    </cfRule>
    <cfRule type="cellIs" dxfId="596" priority="385" operator="equal">
      <formula>#REF!</formula>
    </cfRule>
    <cfRule type="cellIs" dxfId="595" priority="386" operator="equal">
      <formula>#REF!</formula>
    </cfRule>
    <cfRule type="cellIs" dxfId="594" priority="387" operator="equal">
      <formula>#REF!</formula>
    </cfRule>
  </conditionalFormatting>
  <conditionalFormatting sqref="J46:J51 J52:R57 J30:R31 J35:J40 J41:R45">
    <cfRule type="notContainsBlanks" dxfId="593" priority="975">
      <formula>LEN(TRIM(J30))&gt;0</formula>
    </cfRule>
  </conditionalFormatting>
  <conditionalFormatting sqref="J30:K42">
    <cfRule type="cellIs" dxfId="592" priority="109" operator="equal">
      <formula>#REF!</formula>
    </cfRule>
    <cfRule type="cellIs" dxfId="591" priority="108" operator="equal">
      <formula>#REF!</formula>
    </cfRule>
    <cfRule type="cellIs" dxfId="590" priority="111" operator="equal">
      <formula>#REF!</formula>
    </cfRule>
    <cfRule type="cellIs" dxfId="589" priority="110" operator="equal">
      <formula>#REF!</formula>
    </cfRule>
  </conditionalFormatting>
  <conditionalFormatting sqref="J32:K34 M32:N34 P32:Q34">
    <cfRule type="containsBlanks" dxfId="588" priority="302">
      <formula>LEN(TRIM(J32))=0</formula>
    </cfRule>
  </conditionalFormatting>
  <conditionalFormatting sqref="J46:K51">
    <cfRule type="cellIs" dxfId="587" priority="609" operator="equal">
      <formula>#REF!</formula>
    </cfRule>
    <cfRule type="cellIs" dxfId="586" priority="608" operator="equal">
      <formula>#REF!</formula>
    </cfRule>
    <cfRule type="cellIs" dxfId="585" priority="610" operator="equal">
      <formula>#REF!</formula>
    </cfRule>
    <cfRule type="cellIs" dxfId="584" priority="611" operator="equal">
      <formula>#REF!</formula>
    </cfRule>
  </conditionalFormatting>
  <conditionalFormatting sqref="J52:K53 M52:N53 P52:Q53 J57:K57 M57:N57 P57:Q57">
    <cfRule type="cellIs" dxfId="583" priority="1008" operator="equal">
      <formula>#REF!</formula>
    </cfRule>
    <cfRule type="cellIs" dxfId="582" priority="1009" operator="equal">
      <formula>#REF!</formula>
    </cfRule>
    <cfRule type="cellIs" dxfId="581" priority="1011" operator="equal">
      <formula>#REF!</formula>
    </cfRule>
    <cfRule type="cellIs" dxfId="580" priority="1010" operator="equal">
      <formula>#REF!</formula>
    </cfRule>
  </conditionalFormatting>
  <conditionalFormatting sqref="J54:K56 M54:N56 P54:Q56">
    <cfRule type="cellIs" dxfId="579" priority="551" operator="equal">
      <formula>#REF!</formula>
    </cfRule>
    <cfRule type="cellIs" dxfId="578" priority="548" operator="equal">
      <formula>#REF!</formula>
    </cfRule>
    <cfRule type="cellIs" dxfId="577" priority="550" operator="equal">
      <formula>#REF!</formula>
    </cfRule>
    <cfRule type="cellIs" dxfId="576" priority="549" operator="equal">
      <formula>#REF!</formula>
    </cfRule>
  </conditionalFormatting>
  <conditionalFormatting sqref="J32:R34">
    <cfRule type="notContainsBlanks" dxfId="575" priority="7">
      <formula>LEN(TRIM(J32))&gt;0</formula>
    </cfRule>
  </conditionalFormatting>
  <conditionalFormatting sqref="J52:R57 J30:R31 J35:J40 J41:R45 J46:J51">
    <cfRule type="containsBlanks" dxfId="574" priority="1016">
      <formula>LEN(TRIM(J30))=0</formula>
    </cfRule>
  </conditionalFormatting>
  <conditionalFormatting sqref="K3:K29">
    <cfRule type="cellIs" dxfId="573" priority="358" operator="equal">
      <formula>#REF!</formula>
    </cfRule>
    <cfRule type="cellIs" dxfId="572" priority="359" operator="equal">
      <formula>#REF!</formula>
    </cfRule>
    <cfRule type="cellIs" dxfId="571" priority="360" operator="equal">
      <formula>#REF!</formula>
    </cfRule>
    <cfRule type="cellIs" dxfId="570" priority="361" operator="equal">
      <formula>#REF!</formula>
    </cfRule>
  </conditionalFormatting>
  <conditionalFormatting sqref="K3:L29">
    <cfRule type="notContainsBlanks" dxfId="569" priority="357">
      <formula>LEN(TRIM(K3))&gt;0</formula>
    </cfRule>
    <cfRule type="containsBlanks" dxfId="568" priority="362">
      <formula>LEN(TRIM(K3))=0</formula>
    </cfRule>
  </conditionalFormatting>
  <conditionalFormatting sqref="K35:M40">
    <cfRule type="containsBlanks" dxfId="567" priority="112">
      <formula>LEN(TRIM(K35))=0</formula>
    </cfRule>
    <cfRule type="notContainsBlanks" dxfId="566" priority="107">
      <formula>LEN(TRIM(K35))&gt;0</formula>
    </cfRule>
  </conditionalFormatting>
  <conditionalFormatting sqref="K46:M51">
    <cfRule type="containsBlanks" dxfId="565" priority="612">
      <formula>LEN(TRIM(K46))=0</formula>
    </cfRule>
    <cfRule type="notContainsBlanks" dxfId="564" priority="607">
      <formula>LEN(TRIM(K46))&gt;0</formula>
    </cfRule>
  </conditionalFormatting>
  <conditionalFormatting sqref="L32:L34">
    <cfRule type="containsBlanks" dxfId="563" priority="32">
      <formula>LEN(TRIM(L32))=0</formula>
    </cfRule>
  </conditionalFormatting>
  <conditionalFormatting sqref="M3:M11">
    <cfRule type="containsBlanks" dxfId="562" priority="888">
      <formula>LEN(TRIM(M3))=0</formula>
    </cfRule>
  </conditionalFormatting>
  <conditionalFormatting sqref="M3:M23">
    <cfRule type="cellIs" dxfId="561" priority="870" operator="equal">
      <formula>#REF!</formula>
    </cfRule>
    <cfRule type="cellIs" dxfId="560" priority="871" operator="equal">
      <formula>#REF!</formula>
    </cfRule>
    <cfRule type="cellIs" dxfId="559" priority="868" operator="equal">
      <formula>#REF!</formula>
    </cfRule>
    <cfRule type="cellIs" dxfId="558" priority="869" operator="equal">
      <formula>#REF!</formula>
    </cfRule>
  </conditionalFormatting>
  <conditionalFormatting sqref="M3:M29">
    <cfRule type="notContainsBlanks" dxfId="557" priority="867">
      <formula>LEN(TRIM(M3))&gt;0</formula>
    </cfRule>
  </conditionalFormatting>
  <conditionalFormatting sqref="M8">
    <cfRule type="cellIs" dxfId="556" priority="884" operator="equal">
      <formula>#REF!</formula>
    </cfRule>
    <cfRule type="cellIs" dxfId="555" priority="885" operator="equal">
      <formula>#REF!</formula>
    </cfRule>
    <cfRule type="cellIs" dxfId="554" priority="887" operator="equal">
      <formula>#REF!</formula>
    </cfRule>
    <cfRule type="cellIs" dxfId="553" priority="886" operator="equal">
      <formula>#REF!</formula>
    </cfRule>
  </conditionalFormatting>
  <conditionalFormatting sqref="M12:M29">
    <cfRule type="containsBlanks" dxfId="552" priority="872">
      <formula>LEN(TRIM(M12))=0</formula>
    </cfRule>
  </conditionalFormatting>
  <conditionalFormatting sqref="M24:M29">
    <cfRule type="cellIs" dxfId="551" priority="373" operator="equal">
      <formula>#REF!</formula>
    </cfRule>
    <cfRule type="cellIs" dxfId="550" priority="374" operator="equal">
      <formula>#REF!</formula>
    </cfRule>
    <cfRule type="cellIs" dxfId="549" priority="375" operator="equal">
      <formula>#REF!</formula>
    </cfRule>
    <cfRule type="cellIs" dxfId="548" priority="372" operator="equal">
      <formula>#REF!</formula>
    </cfRule>
  </conditionalFormatting>
  <conditionalFormatting sqref="M30:N42">
    <cfRule type="cellIs" dxfId="547" priority="90" operator="equal">
      <formula>#REF!</formula>
    </cfRule>
    <cfRule type="cellIs" dxfId="546" priority="91" operator="equal">
      <formula>#REF!</formula>
    </cfRule>
    <cfRule type="cellIs" dxfId="545" priority="93" operator="equal">
      <formula>#REF!</formula>
    </cfRule>
    <cfRule type="cellIs" dxfId="544" priority="92" operator="equal">
      <formula>#REF!</formula>
    </cfRule>
  </conditionalFormatting>
  <conditionalFormatting sqref="M46:N51">
    <cfRule type="cellIs" dxfId="543" priority="592" operator="equal">
      <formula>#REF!</formula>
    </cfRule>
    <cfRule type="cellIs" dxfId="542" priority="590" operator="equal">
      <formula>#REF!</formula>
    </cfRule>
    <cfRule type="cellIs" dxfId="541" priority="591" operator="equal">
      <formula>#REF!</formula>
    </cfRule>
    <cfRule type="cellIs" dxfId="540" priority="593" operator="equal">
      <formula>#REF!</formula>
    </cfRule>
  </conditionalFormatting>
  <conditionalFormatting sqref="N3:N29">
    <cfRule type="containsBlanks" dxfId="539" priority="344">
      <formula>LEN(TRIM(N3))=0</formula>
    </cfRule>
    <cfRule type="cellIs" dxfId="538" priority="343" operator="equal">
      <formula>#REF!</formula>
    </cfRule>
    <cfRule type="cellIs" dxfId="537" priority="342" operator="equal">
      <formula>#REF!</formula>
    </cfRule>
    <cfRule type="cellIs" dxfId="536" priority="341" operator="equal">
      <formula>#REF!</formula>
    </cfRule>
    <cfRule type="cellIs" dxfId="535" priority="340" operator="equal">
      <formula>#REF!</formula>
    </cfRule>
  </conditionalFormatting>
  <conditionalFormatting sqref="N35:P40">
    <cfRule type="containsBlanks" dxfId="534" priority="94">
      <formula>LEN(TRIM(N35))=0</formula>
    </cfRule>
  </conditionalFormatting>
  <conditionalFormatting sqref="N46:P51">
    <cfRule type="containsBlanks" dxfId="533" priority="594">
      <formula>LEN(TRIM(N46))=0</formula>
    </cfRule>
  </conditionalFormatting>
  <conditionalFormatting sqref="N3:R29">
    <cfRule type="notContainsBlanks" dxfId="532" priority="333">
      <formula>LEN(TRIM(N3))&gt;0</formula>
    </cfRule>
  </conditionalFormatting>
  <conditionalFormatting sqref="N35:R40">
    <cfRule type="notContainsBlanks" dxfId="531" priority="83">
      <formula>LEN(TRIM(N35))&gt;0</formula>
    </cfRule>
  </conditionalFormatting>
  <conditionalFormatting sqref="N46:R51">
    <cfRule type="notContainsBlanks" dxfId="530" priority="583">
      <formula>LEN(TRIM(N46))&gt;0</formula>
    </cfRule>
  </conditionalFormatting>
  <conditionalFormatting sqref="O3:O22">
    <cfRule type="containsBlanks" dxfId="529" priority="964">
      <formula>LEN(TRIM(O3))=0</formula>
    </cfRule>
  </conditionalFormatting>
  <conditionalFormatting sqref="O32:O34">
    <cfRule type="containsBlanks" dxfId="528" priority="14">
      <formula>LEN(TRIM(O32))=0</formula>
    </cfRule>
  </conditionalFormatting>
  <conditionalFormatting sqref="O23:P29">
    <cfRule type="containsBlanks" dxfId="527" priority="396">
      <formula>LEN(TRIM(O23))=0</formula>
    </cfRule>
  </conditionalFormatting>
  <conditionalFormatting sqref="P3:P11">
    <cfRule type="containsBlanks" dxfId="526" priority="866">
      <formula>LEN(TRIM(P3))=0</formula>
    </cfRule>
  </conditionalFormatting>
  <conditionalFormatting sqref="P8">
    <cfRule type="cellIs" dxfId="525" priority="862" operator="equal">
      <formula>#REF!</formula>
    </cfRule>
    <cfRule type="cellIs" dxfId="524" priority="863" operator="equal">
      <formula>#REF!</formula>
    </cfRule>
    <cfRule type="cellIs" dxfId="523" priority="864" operator="equal">
      <formula>#REF!</formula>
    </cfRule>
    <cfRule type="cellIs" dxfId="522" priority="865" operator="equal">
      <formula>#REF!</formula>
    </cfRule>
  </conditionalFormatting>
  <conditionalFormatting sqref="P12:P22">
    <cfRule type="containsBlanks" dxfId="521" priority="850">
      <formula>LEN(TRIM(P12))=0</formula>
    </cfRule>
  </conditionalFormatting>
  <conditionalFormatting sqref="P3:Q29">
    <cfRule type="cellIs" dxfId="520" priority="335" operator="equal">
      <formula>#REF!</formula>
    </cfRule>
    <cfRule type="cellIs" dxfId="519" priority="334" operator="equal">
      <formula>#REF!</formula>
    </cfRule>
    <cfRule type="cellIs" dxfId="518" priority="337" operator="equal">
      <formula>#REF!</formula>
    </cfRule>
    <cfRule type="cellIs" dxfId="517" priority="336" operator="equal">
      <formula>#REF!</formula>
    </cfRule>
  </conditionalFormatting>
  <conditionalFormatting sqref="P30:Q42">
    <cfRule type="cellIs" dxfId="516" priority="84" operator="equal">
      <formula>#REF!</formula>
    </cfRule>
    <cfRule type="cellIs" dxfId="515" priority="85" operator="equal">
      <formula>#REF!</formula>
    </cfRule>
    <cfRule type="cellIs" dxfId="514" priority="86" operator="equal">
      <formula>#REF!</formula>
    </cfRule>
    <cfRule type="cellIs" dxfId="513" priority="87" operator="equal">
      <formula>#REF!</formula>
    </cfRule>
  </conditionalFormatting>
  <conditionalFormatting sqref="P46:Q51">
    <cfRule type="cellIs" dxfId="512" priority="586" operator="equal">
      <formula>#REF!</formula>
    </cfRule>
    <cfRule type="cellIs" dxfId="511" priority="584" operator="equal">
      <formula>#REF!</formula>
    </cfRule>
    <cfRule type="cellIs" dxfId="510" priority="585" operator="equal">
      <formula>#REF!</formula>
    </cfRule>
    <cfRule type="cellIs" dxfId="509" priority="587" operator="equal">
      <formula>#REF!</formula>
    </cfRule>
  </conditionalFormatting>
  <conditionalFormatting sqref="Q3:R29">
    <cfRule type="containsBlanks" dxfId="508" priority="338">
      <formula>LEN(TRIM(Q3))=0</formula>
    </cfRule>
  </conditionalFormatting>
  <conditionalFormatting sqref="Q35:R40">
    <cfRule type="containsBlanks" dxfId="507" priority="88">
      <formula>LEN(TRIM(Q35))=0</formula>
    </cfRule>
  </conditionalFormatting>
  <conditionalFormatting sqref="Q46:R51">
    <cfRule type="containsBlanks" dxfId="506" priority="588">
      <formula>LEN(TRIM(Q46))=0</formula>
    </cfRule>
  </conditionalFormatting>
  <conditionalFormatting sqref="R32:R34">
    <cfRule type="containsBlanks" dxfId="505" priority="8">
      <formula>LEN(TRIM(R32))=0</formula>
    </cfRule>
  </conditionalFormatting>
  <dataValidations count="1">
    <dataValidation type="list" allowBlank="1" showInputMessage="1" showErrorMessage="1" sqref="P3:P57 M3:M57 J3:J57" xr:uid="{0FCD3C11-BBC3-424B-8B54-173CB2A98B20}">
      <formula1>"0,1,2,3,4,5"</formula1>
    </dataValidation>
  </dataValidations>
  <pageMargins left="0.7" right="0.7" top="0.75" bottom="0.75" header="0.3" footer="0.3"/>
  <pageSetup paperSize="9" orientation="portrait" verticalDpi="0" r:id="rId1"/>
  <headerFooter>
    <oddHeader xml:space="preserve">&amp;C&amp;12Classification: &amp;KFFA500Confidential&amp;8&amp;K000000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C5A363EC-FF2D-49C7-8A6B-83C9A4731E36}">
          <x14:formula1>
            <xm:f>Guidelines!$A$2:$A$6</xm:f>
          </x14:formula1>
          <xm:sqref>E3:E57</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D12A5-CA8A-4F36-A87F-BD7E1D282B18}">
  <dimension ref="A1:R63"/>
  <sheetViews>
    <sheetView zoomScaleNormal="100" workbookViewId="0">
      <selection activeCell="D61" sqref="D61"/>
    </sheetView>
  </sheetViews>
  <sheetFormatPr defaultColWidth="7.109375" defaultRowHeight="14.45"/>
  <cols>
    <col min="1" max="1" width="12.109375" style="19" customWidth="1"/>
    <col min="2" max="2" width="22.33203125" style="30" bestFit="1" customWidth="1"/>
    <col min="3" max="3" width="12.6640625" style="19" bestFit="1" customWidth="1"/>
    <col min="4" max="4" width="45.109375" style="19" customWidth="1"/>
    <col min="5" max="5" width="15.6640625" style="20" bestFit="1" customWidth="1"/>
    <col min="6" max="6" width="32.109375" style="21" customWidth="1"/>
    <col min="7" max="7" width="9.44140625" style="21" bestFit="1" customWidth="1"/>
    <col min="8" max="8" width="10.109375" style="21" customWidth="1"/>
    <col min="9" max="9" width="10.33203125" style="21" customWidth="1"/>
    <col min="10" max="10" width="9.6640625" style="20" bestFit="1" customWidth="1"/>
    <col min="11" max="11" width="14.6640625" style="20" customWidth="1"/>
    <col min="12" max="12" width="20.6640625" style="19" customWidth="1"/>
    <col min="13" max="13" width="9.6640625" style="20" bestFit="1" customWidth="1"/>
    <col min="14" max="14" width="13.88671875" style="20" customWidth="1"/>
    <col min="15" max="15" width="18.5546875" style="4" customWidth="1"/>
    <col min="16" max="16" width="9.6640625" style="20" bestFit="1" customWidth="1"/>
    <col min="17" max="17" width="13.88671875" style="20" customWidth="1"/>
    <col min="18" max="18" width="17.109375" style="4" customWidth="1"/>
    <col min="19" max="16384" width="7.109375" style="4"/>
  </cols>
  <sheetData>
    <row r="1" spans="1:18" s="37" customFormat="1" ht="36">
      <c r="A1" s="33"/>
      <c r="B1" s="34"/>
      <c r="C1" s="33"/>
      <c r="D1" s="33"/>
      <c r="E1" s="141" t="s">
        <v>113</v>
      </c>
      <c r="F1" s="170" t="s">
        <v>104</v>
      </c>
      <c r="G1" s="141" t="str">
        <f>'Consolidated Rating'!E2</f>
        <v>Dassault 
Systemes</v>
      </c>
      <c r="H1" s="141" t="str">
        <f>'Consolidated Rating'!F2</f>
        <v>PTC</v>
      </c>
      <c r="I1" s="141" t="str">
        <f>'Consolidated Rating'!G2</f>
        <v>Siemens</v>
      </c>
      <c r="J1" s="148" t="str">
        <f>('Consolidated Rating'!E2)</f>
        <v>Dassault 
Systemes</v>
      </c>
      <c r="K1" s="35" t="str">
        <f>('Consolidated Rating'!E2)</f>
        <v>Dassault 
Systemes</v>
      </c>
      <c r="L1" s="36" t="str">
        <f>('Consolidated Rating'!E2)</f>
        <v>Dassault 
Systemes</v>
      </c>
      <c r="M1" s="35" t="str">
        <f>('Consolidated Rating'!F2)</f>
        <v>PTC</v>
      </c>
      <c r="N1" s="35" t="str">
        <f>('Consolidated Rating'!F2)</f>
        <v>PTC</v>
      </c>
      <c r="O1" s="36" t="str">
        <f>('Consolidated Rating'!F2)</f>
        <v>PTC</v>
      </c>
      <c r="P1" s="35" t="str">
        <f>('Consolidated Rating'!G2)</f>
        <v>Siemens</v>
      </c>
      <c r="Q1" s="35" t="str">
        <f>('Consolidated Rating'!G2)</f>
        <v>Siemens</v>
      </c>
      <c r="R1" s="36" t="str">
        <f>('Consolidated Rating'!G2)</f>
        <v>Siemens</v>
      </c>
    </row>
    <row r="2" spans="1:18" s="42" customFormat="1" ht="36">
      <c r="A2" s="38" t="s">
        <v>114</v>
      </c>
      <c r="B2" s="38" t="s">
        <v>115</v>
      </c>
      <c r="C2" s="38" t="s">
        <v>116</v>
      </c>
      <c r="D2" s="38" t="s">
        <v>117</v>
      </c>
      <c r="E2" s="39" t="s">
        <v>118</v>
      </c>
      <c r="F2" s="142" t="s">
        <v>23</v>
      </c>
      <c r="G2" s="144" t="s">
        <v>119</v>
      </c>
      <c r="H2" s="144" t="s">
        <v>119</v>
      </c>
      <c r="I2" s="144" t="s">
        <v>119</v>
      </c>
      <c r="J2" s="41" t="s">
        <v>120</v>
      </c>
      <c r="K2" s="143" t="s">
        <v>121</v>
      </c>
      <c r="L2" s="40" t="s">
        <v>122</v>
      </c>
      <c r="M2" s="41" t="s">
        <v>120</v>
      </c>
      <c r="N2" s="143" t="s">
        <v>121</v>
      </c>
      <c r="O2" s="40" t="s">
        <v>122</v>
      </c>
      <c r="P2" s="41" t="s">
        <v>120</v>
      </c>
      <c r="Q2" s="143" t="s">
        <v>121</v>
      </c>
      <c r="R2" s="40" t="s">
        <v>122</v>
      </c>
    </row>
    <row r="3" spans="1:18" ht="28.9">
      <c r="A3" s="31" t="s">
        <v>381</v>
      </c>
      <c r="B3" s="29" t="s">
        <v>382</v>
      </c>
      <c r="C3" s="31" t="s">
        <v>124</v>
      </c>
      <c r="D3" s="32" t="s">
        <v>383</v>
      </c>
      <c r="E3" s="22">
        <v>4</v>
      </c>
      <c r="F3" s="23" t="str">
        <f>VLOOKUP(E3,Guidelines!$A$2:$B$6,2)</f>
        <v>Should Have. Functions/Features you consider as Very Important, but not Critical.</v>
      </c>
      <c r="G3" s="145">
        <f t="shared" ref="G3:G34" si="0">E3*J3</f>
        <v>0</v>
      </c>
      <c r="H3" s="145">
        <f t="shared" ref="H3:H34" si="1">E3*M3</f>
        <v>0</v>
      </c>
      <c r="I3" s="145">
        <f t="shared" ref="I3:I34" si="2">E3*P3</f>
        <v>0</v>
      </c>
      <c r="J3" s="5"/>
      <c r="K3" s="6"/>
      <c r="L3" s="7"/>
      <c r="M3" s="5"/>
      <c r="N3" s="6"/>
      <c r="O3" s="8"/>
      <c r="P3" s="5"/>
      <c r="Q3" s="6"/>
      <c r="R3" s="8"/>
    </row>
    <row r="4" spans="1:18" ht="28.9">
      <c r="A4" s="31" t="s">
        <v>381</v>
      </c>
      <c r="B4" s="29" t="s">
        <v>382</v>
      </c>
      <c r="C4" s="31" t="s">
        <v>126</v>
      </c>
      <c r="D4" s="32" t="s">
        <v>384</v>
      </c>
      <c r="E4" s="22">
        <v>5</v>
      </c>
      <c r="F4" s="23" t="str">
        <f>VLOOKUP(E4,Guidelines!$A$2:$B$6,2)</f>
        <v>Must Have. The most critical Functions/Features you cant live without</v>
      </c>
      <c r="G4" s="145">
        <f t="shared" si="0"/>
        <v>0</v>
      </c>
      <c r="H4" s="145">
        <f t="shared" si="1"/>
        <v>0</v>
      </c>
      <c r="I4" s="145">
        <f t="shared" si="2"/>
        <v>0</v>
      </c>
      <c r="J4" s="5"/>
      <c r="K4" s="6"/>
      <c r="L4" s="7"/>
      <c r="M4" s="5"/>
      <c r="N4" s="6"/>
      <c r="O4" s="8"/>
      <c r="P4" s="5"/>
      <c r="Q4" s="6"/>
      <c r="R4" s="8"/>
    </row>
    <row r="5" spans="1:18" ht="43.15">
      <c r="A5" s="31" t="s">
        <v>381</v>
      </c>
      <c r="B5" s="29" t="s">
        <v>385</v>
      </c>
      <c r="C5" s="31" t="s">
        <v>128</v>
      </c>
      <c r="D5" s="32" t="s">
        <v>386</v>
      </c>
      <c r="E5" s="22">
        <v>4</v>
      </c>
      <c r="F5" s="23" t="str">
        <f>VLOOKUP(E5,Guidelines!$A$2:$B$6,2)</f>
        <v>Should Have. Functions/Features you consider as Very Important, but not Critical.</v>
      </c>
      <c r="G5" s="145">
        <f t="shared" si="0"/>
        <v>0</v>
      </c>
      <c r="H5" s="145">
        <f t="shared" si="1"/>
        <v>0</v>
      </c>
      <c r="I5" s="145">
        <f t="shared" si="2"/>
        <v>0</v>
      </c>
      <c r="J5" s="5"/>
      <c r="K5" s="6"/>
      <c r="L5" s="7"/>
      <c r="M5" s="5"/>
      <c r="N5" s="6"/>
      <c r="O5" s="8"/>
      <c r="P5" s="5"/>
      <c r="Q5" s="6"/>
      <c r="R5" s="8"/>
    </row>
    <row r="6" spans="1:18" ht="57.6">
      <c r="A6" s="31" t="s">
        <v>381</v>
      </c>
      <c r="B6" s="29" t="s">
        <v>387</v>
      </c>
      <c r="C6" s="31" t="s">
        <v>130</v>
      </c>
      <c r="D6" s="32" t="s">
        <v>388</v>
      </c>
      <c r="E6" s="22">
        <v>4</v>
      </c>
      <c r="F6" s="23" t="str">
        <f>VLOOKUP(E6,Guidelines!$A$2:$B$6,2)</f>
        <v>Should Have. Functions/Features you consider as Very Important, but not Critical.</v>
      </c>
      <c r="G6" s="145">
        <f t="shared" si="0"/>
        <v>0</v>
      </c>
      <c r="H6" s="145">
        <f t="shared" si="1"/>
        <v>0</v>
      </c>
      <c r="I6" s="145">
        <f t="shared" si="2"/>
        <v>0</v>
      </c>
      <c r="J6" s="5"/>
      <c r="K6" s="6"/>
      <c r="L6" s="7"/>
      <c r="M6" s="5"/>
      <c r="N6" s="6"/>
      <c r="O6" s="10"/>
      <c r="P6" s="5"/>
      <c r="Q6" s="6"/>
      <c r="R6" s="10"/>
    </row>
    <row r="7" spans="1:18" ht="28.9">
      <c r="A7" s="31" t="s">
        <v>381</v>
      </c>
      <c r="B7" s="29" t="s">
        <v>387</v>
      </c>
      <c r="C7" s="31" t="s">
        <v>132</v>
      </c>
      <c r="D7" s="32" t="s">
        <v>389</v>
      </c>
      <c r="E7" s="22">
        <v>4</v>
      </c>
      <c r="F7" s="23" t="str">
        <f>VLOOKUP(E7,Guidelines!$A$2:$B$6,2)</f>
        <v>Should Have. Functions/Features you consider as Very Important, but not Critical.</v>
      </c>
      <c r="G7" s="145">
        <f t="shared" si="0"/>
        <v>0</v>
      </c>
      <c r="H7" s="145">
        <f t="shared" si="1"/>
        <v>0</v>
      </c>
      <c r="I7" s="145">
        <f t="shared" si="2"/>
        <v>0</v>
      </c>
      <c r="J7" s="5"/>
      <c r="K7" s="6"/>
      <c r="L7" s="7"/>
      <c r="M7" s="5"/>
      <c r="N7" s="6"/>
      <c r="O7" s="8"/>
      <c r="P7" s="5"/>
      <c r="Q7" s="6"/>
      <c r="R7" s="8"/>
    </row>
    <row r="8" spans="1:18" ht="28.9">
      <c r="A8" s="31" t="s">
        <v>381</v>
      </c>
      <c r="B8" s="29" t="s">
        <v>387</v>
      </c>
      <c r="C8" s="31" t="s">
        <v>134</v>
      </c>
      <c r="D8" s="32" t="s">
        <v>390</v>
      </c>
      <c r="E8" s="22">
        <v>4</v>
      </c>
      <c r="F8" s="23" t="str">
        <f>VLOOKUP(E8,Guidelines!$A$2:$B$6,2)</f>
        <v>Should Have. Functions/Features you consider as Very Important, but not Critical.</v>
      </c>
      <c r="G8" s="145">
        <f t="shared" si="0"/>
        <v>0</v>
      </c>
      <c r="H8" s="145">
        <f t="shared" si="1"/>
        <v>0</v>
      </c>
      <c r="I8" s="145">
        <f t="shared" si="2"/>
        <v>0</v>
      </c>
      <c r="J8" s="5"/>
      <c r="K8" s="6"/>
      <c r="L8" s="7"/>
      <c r="M8" s="5"/>
      <c r="N8" s="6"/>
      <c r="O8" s="8"/>
      <c r="P8" s="5"/>
      <c r="Q8" s="6"/>
      <c r="R8" s="8"/>
    </row>
    <row r="9" spans="1:18" ht="43.15">
      <c r="A9" s="31" t="s">
        <v>381</v>
      </c>
      <c r="B9" s="29" t="s">
        <v>391</v>
      </c>
      <c r="C9" s="31" t="s">
        <v>136</v>
      </c>
      <c r="D9" s="29" t="s">
        <v>392</v>
      </c>
      <c r="E9" s="22">
        <v>5</v>
      </c>
      <c r="F9" s="23" t="str">
        <f>VLOOKUP(E9,Guidelines!$A$2:$B$6,2)</f>
        <v>Must Have. The most critical Functions/Features you cant live without</v>
      </c>
      <c r="G9" s="145">
        <f t="shared" si="0"/>
        <v>0</v>
      </c>
      <c r="H9" s="145">
        <f t="shared" si="1"/>
        <v>0</v>
      </c>
      <c r="I9" s="145">
        <f t="shared" si="2"/>
        <v>0</v>
      </c>
      <c r="J9" s="5"/>
      <c r="K9" s="6"/>
      <c r="L9" s="7"/>
      <c r="M9" s="5"/>
      <c r="N9" s="6"/>
      <c r="O9" s="8"/>
      <c r="P9" s="5"/>
      <c r="Q9" s="6"/>
      <c r="R9" s="8"/>
    </row>
    <row r="10" spans="1:18" ht="28.9">
      <c r="A10" s="31" t="s">
        <v>381</v>
      </c>
      <c r="B10" s="29" t="s">
        <v>391</v>
      </c>
      <c r="C10" s="31" t="s">
        <v>139</v>
      </c>
      <c r="D10" s="168" t="s">
        <v>393</v>
      </c>
      <c r="E10" s="22">
        <v>4</v>
      </c>
      <c r="F10" s="23" t="str">
        <f>VLOOKUP(E10,Guidelines!$A$2:$B$6,2)</f>
        <v>Should Have. Functions/Features you consider as Very Important, but not Critical.</v>
      </c>
      <c r="G10" s="145">
        <f t="shared" si="0"/>
        <v>0</v>
      </c>
      <c r="H10" s="145">
        <f t="shared" si="1"/>
        <v>0</v>
      </c>
      <c r="I10" s="145">
        <f t="shared" si="2"/>
        <v>0</v>
      </c>
      <c r="J10" s="5"/>
      <c r="K10" s="6"/>
      <c r="L10" s="11"/>
      <c r="M10" s="5"/>
      <c r="N10" s="6"/>
      <c r="O10" s="12"/>
      <c r="P10" s="5"/>
      <c r="Q10" s="6"/>
      <c r="R10" s="12"/>
    </row>
    <row r="11" spans="1:18" ht="28.9">
      <c r="A11" s="31" t="s">
        <v>381</v>
      </c>
      <c r="B11" s="29" t="s">
        <v>391</v>
      </c>
      <c r="C11" s="31" t="s">
        <v>141</v>
      </c>
      <c r="D11" s="159" t="s">
        <v>394</v>
      </c>
      <c r="E11" s="22">
        <v>5</v>
      </c>
      <c r="F11" s="23" t="str">
        <f>VLOOKUP(E11,Guidelines!$A$2:$B$6,2)</f>
        <v>Must Have. The most critical Functions/Features you cant live without</v>
      </c>
      <c r="G11" s="145">
        <f t="shared" si="0"/>
        <v>0</v>
      </c>
      <c r="H11" s="145">
        <f t="shared" si="1"/>
        <v>0</v>
      </c>
      <c r="I11" s="145">
        <f t="shared" si="2"/>
        <v>0</v>
      </c>
      <c r="J11" s="5"/>
      <c r="K11" s="6"/>
      <c r="L11" s="7"/>
      <c r="M11" s="5"/>
      <c r="N11" s="6"/>
      <c r="O11" s="8"/>
      <c r="P11" s="5"/>
      <c r="Q11" s="6"/>
      <c r="R11" s="8"/>
    </row>
    <row r="12" spans="1:18" s="3" customFormat="1" ht="28.9">
      <c r="A12" s="31" t="s">
        <v>381</v>
      </c>
      <c r="B12" s="29" t="s">
        <v>391</v>
      </c>
      <c r="C12" s="31" t="s">
        <v>143</v>
      </c>
      <c r="D12" s="159" t="s">
        <v>395</v>
      </c>
      <c r="E12" s="22">
        <v>4</v>
      </c>
      <c r="F12" s="23" t="str">
        <f>VLOOKUP(E12,Guidelines!$A$2:$B$6,2)</f>
        <v>Should Have. Functions/Features you consider as Very Important, but not Critical.</v>
      </c>
      <c r="G12" s="145">
        <f t="shared" si="0"/>
        <v>0</v>
      </c>
      <c r="H12" s="145">
        <f t="shared" si="1"/>
        <v>0</v>
      </c>
      <c r="I12" s="145">
        <f t="shared" si="2"/>
        <v>0</v>
      </c>
      <c r="J12" s="5"/>
      <c r="K12" s="6"/>
      <c r="L12" s="14"/>
      <c r="M12" s="5"/>
      <c r="N12" s="6"/>
      <c r="O12" s="13"/>
      <c r="P12" s="5"/>
      <c r="Q12" s="6"/>
      <c r="R12" s="13"/>
    </row>
    <row r="13" spans="1:18" ht="28.9">
      <c r="A13" s="31" t="s">
        <v>381</v>
      </c>
      <c r="B13" s="29" t="s">
        <v>391</v>
      </c>
      <c r="C13" s="31" t="s">
        <v>145</v>
      </c>
      <c r="D13" s="161" t="s">
        <v>396</v>
      </c>
      <c r="E13" s="22">
        <v>5</v>
      </c>
      <c r="F13" s="23" t="str">
        <f>VLOOKUP(E13,Guidelines!$A$2:$B$6,2)</f>
        <v>Must Have. The most critical Functions/Features you cant live without</v>
      </c>
      <c r="G13" s="145">
        <f t="shared" si="0"/>
        <v>0</v>
      </c>
      <c r="H13" s="145">
        <f t="shared" si="1"/>
        <v>0</v>
      </c>
      <c r="I13" s="145">
        <f t="shared" si="2"/>
        <v>0</v>
      </c>
      <c r="J13" s="5"/>
      <c r="K13" s="6"/>
      <c r="L13" s="8"/>
      <c r="M13" s="5"/>
      <c r="N13" s="6"/>
      <c r="O13" s="8"/>
      <c r="P13" s="5"/>
      <c r="Q13" s="6"/>
      <c r="R13" s="8"/>
    </row>
    <row r="14" spans="1:18" ht="43.15">
      <c r="A14" s="31" t="s">
        <v>381</v>
      </c>
      <c r="B14" s="29" t="s">
        <v>397</v>
      </c>
      <c r="C14" s="31" t="s">
        <v>147</v>
      </c>
      <c r="D14" s="161" t="s">
        <v>398</v>
      </c>
      <c r="E14" s="22">
        <v>5</v>
      </c>
      <c r="F14" s="23" t="str">
        <f>VLOOKUP(E14,Guidelines!$A$2:$B$6,2)</f>
        <v>Must Have. The most critical Functions/Features you cant live without</v>
      </c>
      <c r="G14" s="145">
        <f t="shared" si="0"/>
        <v>0</v>
      </c>
      <c r="H14" s="145">
        <f t="shared" si="1"/>
        <v>0</v>
      </c>
      <c r="I14" s="145">
        <f t="shared" si="2"/>
        <v>0</v>
      </c>
      <c r="J14" s="5"/>
      <c r="K14" s="6"/>
      <c r="L14" s="7"/>
      <c r="M14" s="5"/>
      <c r="N14" s="6"/>
      <c r="O14" s="8"/>
      <c r="P14" s="5"/>
      <c r="Q14" s="6"/>
      <c r="R14" s="8"/>
    </row>
    <row r="15" spans="1:18" ht="28.9">
      <c r="A15" s="31" t="s">
        <v>381</v>
      </c>
      <c r="B15" s="29" t="s">
        <v>397</v>
      </c>
      <c r="C15" s="31" t="s">
        <v>149</v>
      </c>
      <c r="D15" s="159" t="s">
        <v>399</v>
      </c>
      <c r="E15" s="22">
        <v>4</v>
      </c>
      <c r="F15" s="23" t="str">
        <f>VLOOKUP(E15,Guidelines!$A$2:$B$6,2)</f>
        <v>Should Have. Functions/Features you consider as Very Important, but not Critical.</v>
      </c>
      <c r="G15" s="145">
        <f t="shared" si="0"/>
        <v>0</v>
      </c>
      <c r="H15" s="145">
        <f t="shared" si="1"/>
        <v>0</v>
      </c>
      <c r="I15" s="145">
        <f t="shared" si="2"/>
        <v>0</v>
      </c>
      <c r="J15" s="5"/>
      <c r="K15" s="6"/>
      <c r="L15" s="7"/>
      <c r="M15" s="5"/>
      <c r="N15" s="6"/>
      <c r="O15" s="8"/>
      <c r="P15" s="5"/>
      <c r="Q15" s="6"/>
      <c r="R15" s="8"/>
    </row>
    <row r="16" spans="1:18" ht="57.6">
      <c r="A16" s="31" t="s">
        <v>381</v>
      </c>
      <c r="B16" s="29" t="s">
        <v>397</v>
      </c>
      <c r="C16" s="31" t="s">
        <v>151</v>
      </c>
      <c r="D16" s="159" t="s">
        <v>400</v>
      </c>
      <c r="E16" s="22">
        <v>5</v>
      </c>
      <c r="F16" s="23" t="str">
        <f>VLOOKUP(E16,Guidelines!$A$2:$B$6,2)</f>
        <v>Must Have. The most critical Functions/Features you cant live without</v>
      </c>
      <c r="G16" s="145">
        <f t="shared" si="0"/>
        <v>0</v>
      </c>
      <c r="H16" s="145">
        <f t="shared" si="1"/>
        <v>0</v>
      </c>
      <c r="I16" s="145">
        <f t="shared" si="2"/>
        <v>0</v>
      </c>
      <c r="J16" s="5"/>
      <c r="K16" s="6"/>
      <c r="L16" s="7"/>
      <c r="M16" s="5"/>
      <c r="N16" s="6"/>
      <c r="O16" s="8"/>
      <c r="P16" s="5"/>
      <c r="Q16" s="6"/>
      <c r="R16" s="8"/>
    </row>
    <row r="17" spans="1:18" ht="28.9">
      <c r="A17" s="31" t="s">
        <v>381</v>
      </c>
      <c r="B17" s="29" t="s">
        <v>401</v>
      </c>
      <c r="C17" s="31" t="s">
        <v>153</v>
      </c>
      <c r="D17" s="159" t="s">
        <v>402</v>
      </c>
      <c r="E17" s="22">
        <v>4</v>
      </c>
      <c r="F17" s="23" t="str">
        <f>VLOOKUP(E17,Guidelines!$A$2:$B$6,2)</f>
        <v>Should Have. Functions/Features you consider as Very Important, but not Critical.</v>
      </c>
      <c r="G17" s="145">
        <f t="shared" si="0"/>
        <v>0</v>
      </c>
      <c r="H17" s="145">
        <f t="shared" si="1"/>
        <v>0</v>
      </c>
      <c r="I17" s="145">
        <f t="shared" si="2"/>
        <v>0</v>
      </c>
      <c r="J17" s="5"/>
      <c r="K17" s="6"/>
      <c r="L17" s="7"/>
      <c r="M17" s="5"/>
      <c r="N17" s="6"/>
      <c r="O17" s="8"/>
      <c r="P17" s="5"/>
      <c r="Q17" s="6"/>
      <c r="R17" s="8"/>
    </row>
    <row r="18" spans="1:18" ht="28.9">
      <c r="A18" s="31" t="s">
        <v>381</v>
      </c>
      <c r="B18" s="29" t="s">
        <v>401</v>
      </c>
      <c r="C18" s="31" t="s">
        <v>155</v>
      </c>
      <c r="D18" s="159" t="s">
        <v>403</v>
      </c>
      <c r="E18" s="22">
        <v>4</v>
      </c>
      <c r="F18" s="23" t="str">
        <f>VLOOKUP(E18,Guidelines!$A$2:$B$6,2)</f>
        <v>Should Have. Functions/Features you consider as Very Important, but not Critical.</v>
      </c>
      <c r="G18" s="145">
        <f t="shared" si="0"/>
        <v>0</v>
      </c>
      <c r="H18" s="145">
        <f t="shared" si="1"/>
        <v>0</v>
      </c>
      <c r="I18" s="145">
        <f t="shared" si="2"/>
        <v>0</v>
      </c>
      <c r="J18" s="5"/>
      <c r="K18" s="6"/>
      <c r="L18" s="7"/>
      <c r="M18" s="5"/>
      <c r="N18" s="6"/>
      <c r="O18" s="8"/>
      <c r="P18" s="5"/>
      <c r="Q18" s="6"/>
      <c r="R18" s="8"/>
    </row>
    <row r="19" spans="1:18" s="3" customFormat="1" ht="28.9">
      <c r="A19" s="31" t="s">
        <v>381</v>
      </c>
      <c r="B19" s="29" t="s">
        <v>401</v>
      </c>
      <c r="C19" s="31" t="s">
        <v>158</v>
      </c>
      <c r="D19" s="159" t="s">
        <v>404</v>
      </c>
      <c r="E19" s="22">
        <v>4</v>
      </c>
      <c r="F19" s="23" t="str">
        <f>VLOOKUP(E19,Guidelines!$A$2:$B$6,2)</f>
        <v>Should Have. Functions/Features you consider as Very Important, but not Critical.</v>
      </c>
      <c r="G19" s="145">
        <f t="shared" si="0"/>
        <v>0</v>
      </c>
      <c r="H19" s="145">
        <f t="shared" si="1"/>
        <v>0</v>
      </c>
      <c r="I19" s="145">
        <f t="shared" si="2"/>
        <v>0</v>
      </c>
      <c r="J19" s="5"/>
      <c r="K19" s="6"/>
      <c r="L19" s="14"/>
      <c r="M19" s="5"/>
      <c r="N19" s="6"/>
      <c r="O19" s="13"/>
      <c r="P19" s="5"/>
      <c r="Q19" s="6"/>
      <c r="R19" s="13"/>
    </row>
    <row r="20" spans="1:18" ht="28.9">
      <c r="A20" s="31" t="s">
        <v>381</v>
      </c>
      <c r="B20" s="29" t="s">
        <v>401</v>
      </c>
      <c r="C20" s="31" t="s">
        <v>160</v>
      </c>
      <c r="D20" s="159" t="s">
        <v>405</v>
      </c>
      <c r="E20" s="22">
        <v>4</v>
      </c>
      <c r="F20" s="23" t="str">
        <f>VLOOKUP(E20,Guidelines!$A$2:$B$6,2)</f>
        <v>Should Have. Functions/Features you consider as Very Important, but not Critical.</v>
      </c>
      <c r="G20" s="145">
        <f t="shared" si="0"/>
        <v>0</v>
      </c>
      <c r="H20" s="145">
        <f t="shared" si="1"/>
        <v>0</v>
      </c>
      <c r="I20" s="145">
        <f t="shared" si="2"/>
        <v>0</v>
      </c>
      <c r="J20" s="5"/>
      <c r="K20" s="6"/>
      <c r="L20" s="8"/>
      <c r="M20" s="5"/>
      <c r="N20" s="6"/>
      <c r="O20" s="8"/>
      <c r="P20" s="5"/>
      <c r="Q20" s="6"/>
      <c r="R20" s="8"/>
    </row>
    <row r="21" spans="1:18" s="3" customFormat="1" ht="28.9">
      <c r="A21" s="31" t="s">
        <v>381</v>
      </c>
      <c r="B21" s="29" t="s">
        <v>401</v>
      </c>
      <c r="C21" s="31" t="s">
        <v>163</v>
      </c>
      <c r="D21" s="159" t="s">
        <v>406</v>
      </c>
      <c r="E21" s="22">
        <v>4</v>
      </c>
      <c r="F21" s="23" t="str">
        <f>VLOOKUP(E21,Guidelines!$A$2:$B$6,2)</f>
        <v>Should Have. Functions/Features you consider as Very Important, but not Critical.</v>
      </c>
      <c r="G21" s="145">
        <f t="shared" si="0"/>
        <v>0</v>
      </c>
      <c r="H21" s="145">
        <f t="shared" si="1"/>
        <v>0</v>
      </c>
      <c r="I21" s="145">
        <f t="shared" si="2"/>
        <v>0</v>
      </c>
      <c r="J21" s="5"/>
      <c r="K21" s="6"/>
      <c r="L21" s="14"/>
      <c r="M21" s="5"/>
      <c r="N21" s="6"/>
      <c r="O21" s="13"/>
      <c r="P21" s="5"/>
      <c r="Q21" s="6"/>
      <c r="R21" s="13"/>
    </row>
    <row r="22" spans="1:18" ht="129.6">
      <c r="A22" s="31" t="s">
        <v>381</v>
      </c>
      <c r="B22" s="29" t="s">
        <v>407</v>
      </c>
      <c r="C22" s="31" t="s">
        <v>166</v>
      </c>
      <c r="D22" s="159" t="s">
        <v>408</v>
      </c>
      <c r="E22" s="22">
        <v>4</v>
      </c>
      <c r="F22" s="23" t="str">
        <f>VLOOKUP(E22,Guidelines!$A$2:$B$6,2)</f>
        <v>Should Have. Functions/Features you consider as Very Important, but not Critical.</v>
      </c>
      <c r="G22" s="145">
        <f t="shared" si="0"/>
        <v>0</v>
      </c>
      <c r="H22" s="145">
        <f t="shared" si="1"/>
        <v>0</v>
      </c>
      <c r="I22" s="145">
        <f t="shared" si="2"/>
        <v>0</v>
      </c>
      <c r="J22" s="5"/>
      <c r="K22" s="6"/>
      <c r="L22" s="8"/>
      <c r="M22" s="5"/>
      <c r="N22" s="6"/>
      <c r="O22" s="8"/>
      <c r="P22" s="5"/>
      <c r="Q22" s="6"/>
      <c r="R22" s="8"/>
    </row>
    <row r="23" spans="1:18" ht="28.9">
      <c r="A23" s="31" t="s">
        <v>381</v>
      </c>
      <c r="B23" s="29" t="s">
        <v>407</v>
      </c>
      <c r="C23" s="31" t="s">
        <v>169</v>
      </c>
      <c r="D23" s="159" t="s">
        <v>409</v>
      </c>
      <c r="E23" s="22">
        <v>4</v>
      </c>
      <c r="F23" s="23" t="str">
        <f>VLOOKUP(E23,Guidelines!$A$2:$B$6,2)</f>
        <v>Should Have. Functions/Features you consider as Very Important, but not Critical.</v>
      </c>
      <c r="G23" s="145">
        <f t="shared" si="0"/>
        <v>0</v>
      </c>
      <c r="H23" s="145">
        <f t="shared" si="1"/>
        <v>0</v>
      </c>
      <c r="I23" s="145">
        <f t="shared" si="2"/>
        <v>0</v>
      </c>
      <c r="J23" s="5"/>
      <c r="K23" s="6"/>
      <c r="L23" s="7"/>
      <c r="M23" s="5"/>
      <c r="N23" s="6"/>
      <c r="O23" s="8"/>
      <c r="P23" s="5"/>
      <c r="Q23" s="6"/>
      <c r="R23" s="8"/>
    </row>
    <row r="24" spans="1:18" ht="28.9">
      <c r="A24" s="31" t="s">
        <v>381</v>
      </c>
      <c r="B24" s="29" t="s">
        <v>288</v>
      </c>
      <c r="C24" s="31" t="s">
        <v>171</v>
      </c>
      <c r="D24" s="159" t="s">
        <v>410</v>
      </c>
      <c r="E24" s="22">
        <v>5</v>
      </c>
      <c r="F24" s="23" t="str">
        <f>VLOOKUP(E24,Guidelines!$A$2:$B$6,2)</f>
        <v>Must Have. The most critical Functions/Features you cant live without</v>
      </c>
      <c r="G24" s="145">
        <f t="shared" si="0"/>
        <v>0</v>
      </c>
      <c r="H24" s="145">
        <f t="shared" si="1"/>
        <v>0</v>
      </c>
      <c r="I24" s="145">
        <f t="shared" si="2"/>
        <v>0</v>
      </c>
      <c r="J24" s="5"/>
      <c r="K24" s="6"/>
      <c r="L24" s="7"/>
      <c r="M24" s="5"/>
      <c r="N24" s="6"/>
      <c r="O24" s="8"/>
      <c r="P24" s="5"/>
      <c r="Q24" s="6"/>
      <c r="R24" s="8"/>
    </row>
    <row r="25" spans="1:18" ht="28.9">
      <c r="A25" s="31" t="s">
        <v>381</v>
      </c>
      <c r="B25" s="29" t="s">
        <v>288</v>
      </c>
      <c r="C25" s="31" t="s">
        <v>173</v>
      </c>
      <c r="D25" s="159" t="s">
        <v>411</v>
      </c>
      <c r="E25" s="22">
        <v>5</v>
      </c>
      <c r="F25" s="23" t="str">
        <f>VLOOKUP(E25,Guidelines!$A$2:$B$6,2)</f>
        <v>Must Have. The most critical Functions/Features you cant live without</v>
      </c>
      <c r="G25" s="145">
        <f t="shared" si="0"/>
        <v>0</v>
      </c>
      <c r="H25" s="145">
        <f t="shared" si="1"/>
        <v>0</v>
      </c>
      <c r="I25" s="145">
        <f t="shared" si="2"/>
        <v>0</v>
      </c>
      <c r="J25" s="5"/>
      <c r="K25" s="6"/>
      <c r="L25" s="8"/>
      <c r="M25" s="5"/>
      <c r="N25" s="6"/>
      <c r="O25" s="8"/>
      <c r="P25" s="5"/>
      <c r="Q25" s="6"/>
      <c r="R25" s="8"/>
    </row>
    <row r="26" spans="1:18" ht="28.9">
      <c r="A26" s="31" t="s">
        <v>381</v>
      </c>
      <c r="B26" s="29" t="s">
        <v>412</v>
      </c>
      <c r="C26" s="31" t="s">
        <v>175</v>
      </c>
      <c r="D26" s="32" t="s">
        <v>413</v>
      </c>
      <c r="E26" s="22">
        <v>5</v>
      </c>
      <c r="F26" s="23" t="str">
        <f>VLOOKUP(E26,Guidelines!$A$2:$B$6,2)</f>
        <v>Must Have. The most critical Functions/Features you cant live without</v>
      </c>
      <c r="G26" s="145">
        <f t="shared" si="0"/>
        <v>0</v>
      </c>
      <c r="H26" s="145">
        <f t="shared" si="1"/>
        <v>0</v>
      </c>
      <c r="I26" s="145">
        <f t="shared" si="2"/>
        <v>0</v>
      </c>
      <c r="J26" s="5"/>
      <c r="K26" s="6"/>
      <c r="L26" s="7"/>
      <c r="M26" s="5"/>
      <c r="N26" s="6"/>
      <c r="O26" s="8"/>
      <c r="P26" s="5"/>
      <c r="Q26" s="6"/>
      <c r="R26" s="8"/>
    </row>
    <row r="27" spans="1:18" s="3" customFormat="1" ht="28.9">
      <c r="A27" s="31" t="s">
        <v>381</v>
      </c>
      <c r="B27" s="29" t="s">
        <v>412</v>
      </c>
      <c r="C27" s="31" t="s">
        <v>177</v>
      </c>
      <c r="D27" s="159" t="s">
        <v>414</v>
      </c>
      <c r="E27" s="22">
        <v>5</v>
      </c>
      <c r="F27" s="23" t="str">
        <f>VLOOKUP(E27,Guidelines!$A$2:$B$6,2)</f>
        <v>Must Have. The most critical Functions/Features you cant live without</v>
      </c>
      <c r="G27" s="145">
        <f t="shared" si="0"/>
        <v>0</v>
      </c>
      <c r="H27" s="145">
        <f t="shared" si="1"/>
        <v>0</v>
      </c>
      <c r="I27" s="145">
        <f t="shared" si="2"/>
        <v>0</v>
      </c>
      <c r="J27" s="5"/>
      <c r="K27" s="6"/>
      <c r="L27" s="14"/>
      <c r="M27" s="5"/>
      <c r="N27" s="6"/>
      <c r="O27" s="13"/>
      <c r="P27" s="5"/>
      <c r="Q27" s="6"/>
      <c r="R27" s="13"/>
    </row>
    <row r="28" spans="1:18" s="3" customFormat="1" ht="28.9">
      <c r="A28" s="31" t="s">
        <v>381</v>
      </c>
      <c r="B28" s="29" t="s">
        <v>415</v>
      </c>
      <c r="C28" s="31" t="s">
        <v>180</v>
      </c>
      <c r="D28" s="161" t="s">
        <v>416</v>
      </c>
      <c r="E28" s="22">
        <v>4</v>
      </c>
      <c r="F28" s="23" t="str">
        <f>VLOOKUP(E28,Guidelines!$A$2:$B$6,2)</f>
        <v>Should Have. Functions/Features you consider as Very Important, but not Critical.</v>
      </c>
      <c r="G28" s="145">
        <f t="shared" si="0"/>
        <v>0</v>
      </c>
      <c r="H28" s="145">
        <f t="shared" si="1"/>
        <v>0</v>
      </c>
      <c r="I28" s="145">
        <f t="shared" si="2"/>
        <v>0</v>
      </c>
      <c r="J28" s="5"/>
      <c r="K28" s="6"/>
      <c r="L28" s="14"/>
      <c r="M28" s="5"/>
      <c r="N28" s="6"/>
      <c r="O28" s="13"/>
      <c r="P28" s="5"/>
      <c r="Q28" s="6"/>
      <c r="R28" s="13"/>
    </row>
    <row r="29" spans="1:18" ht="28.9">
      <c r="A29" s="31" t="s">
        <v>381</v>
      </c>
      <c r="B29" s="29" t="s">
        <v>415</v>
      </c>
      <c r="C29" s="31" t="s">
        <v>182</v>
      </c>
      <c r="D29" s="161" t="s">
        <v>417</v>
      </c>
      <c r="E29" s="22">
        <v>4</v>
      </c>
      <c r="F29" s="23" t="str">
        <f>VLOOKUP(E29,Guidelines!$A$2:$B$6,2)</f>
        <v>Should Have. Functions/Features you consider as Very Important, but not Critical.</v>
      </c>
      <c r="G29" s="145">
        <f t="shared" si="0"/>
        <v>0</v>
      </c>
      <c r="H29" s="145">
        <f t="shared" si="1"/>
        <v>0</v>
      </c>
      <c r="I29" s="145">
        <f t="shared" si="2"/>
        <v>0</v>
      </c>
      <c r="J29" s="5"/>
      <c r="K29" s="6"/>
      <c r="L29" s="8"/>
      <c r="M29" s="5"/>
      <c r="N29" s="6"/>
      <c r="O29" s="8"/>
      <c r="P29" s="5"/>
      <c r="Q29" s="6"/>
      <c r="R29" s="8"/>
    </row>
    <row r="30" spans="1:18" ht="115.15">
      <c r="A30" s="31" t="s">
        <v>381</v>
      </c>
      <c r="B30" s="29" t="s">
        <v>418</v>
      </c>
      <c r="C30" s="31" t="s">
        <v>184</v>
      </c>
      <c r="D30" s="159" t="s">
        <v>419</v>
      </c>
      <c r="E30" s="22">
        <v>4</v>
      </c>
      <c r="F30" s="23" t="str">
        <f>VLOOKUP(E30,Guidelines!$A$2:$B$6,2)</f>
        <v>Should Have. Functions/Features you consider as Very Important, but not Critical.</v>
      </c>
      <c r="G30" s="145">
        <f t="shared" si="0"/>
        <v>0</v>
      </c>
      <c r="H30" s="145">
        <f t="shared" si="1"/>
        <v>0</v>
      </c>
      <c r="I30" s="145">
        <f t="shared" si="2"/>
        <v>0</v>
      </c>
      <c r="J30" s="5"/>
      <c r="K30" s="6"/>
      <c r="L30" s="7"/>
      <c r="M30" s="5"/>
      <c r="N30" s="6"/>
      <c r="O30" s="8"/>
      <c r="P30" s="5"/>
      <c r="Q30" s="6"/>
      <c r="R30" s="8"/>
    </row>
    <row r="31" spans="1:18" ht="72">
      <c r="A31" s="31" t="s">
        <v>381</v>
      </c>
      <c r="B31" s="29" t="s">
        <v>418</v>
      </c>
      <c r="C31" s="31" t="s">
        <v>186</v>
      </c>
      <c r="D31" s="161" t="s">
        <v>420</v>
      </c>
      <c r="E31" s="22">
        <v>4</v>
      </c>
      <c r="F31" s="23" t="str">
        <f>VLOOKUP(E31,Guidelines!$A$2:$B$6,2)</f>
        <v>Should Have. Functions/Features you consider as Very Important, but not Critical.</v>
      </c>
      <c r="G31" s="145">
        <f t="shared" si="0"/>
        <v>0</v>
      </c>
      <c r="H31" s="145">
        <f t="shared" si="1"/>
        <v>0</v>
      </c>
      <c r="I31" s="145">
        <f t="shared" si="2"/>
        <v>0</v>
      </c>
      <c r="J31" s="5"/>
      <c r="K31" s="6"/>
      <c r="L31" s="8"/>
      <c r="M31" s="5"/>
      <c r="N31" s="6"/>
      <c r="O31" s="8"/>
      <c r="P31" s="5"/>
      <c r="Q31" s="6"/>
      <c r="R31" s="8"/>
    </row>
    <row r="32" spans="1:18" ht="28.9">
      <c r="A32" s="31" t="s">
        <v>381</v>
      </c>
      <c r="B32" s="29" t="s">
        <v>418</v>
      </c>
      <c r="C32" s="31" t="s">
        <v>188</v>
      </c>
      <c r="D32" s="163" t="s">
        <v>421</v>
      </c>
      <c r="E32" s="22">
        <v>4</v>
      </c>
      <c r="F32" s="23" t="str">
        <f>VLOOKUP(E32,Guidelines!$A$2:$B$6,2)</f>
        <v>Should Have. Functions/Features you consider as Very Important, but not Critical.</v>
      </c>
      <c r="G32" s="145">
        <f t="shared" si="0"/>
        <v>0</v>
      </c>
      <c r="H32" s="145">
        <f t="shared" si="1"/>
        <v>0</v>
      </c>
      <c r="I32" s="145">
        <f t="shared" si="2"/>
        <v>0</v>
      </c>
      <c r="J32" s="5"/>
      <c r="K32" s="6"/>
      <c r="L32" s="10"/>
      <c r="M32" s="5"/>
      <c r="N32" s="6"/>
      <c r="O32" s="10"/>
      <c r="P32" s="5"/>
      <c r="Q32" s="6"/>
      <c r="R32" s="10"/>
    </row>
    <row r="33" spans="1:18" ht="28.9">
      <c r="A33" s="31" t="s">
        <v>381</v>
      </c>
      <c r="B33" s="29" t="s">
        <v>201</v>
      </c>
      <c r="C33" s="31" t="s">
        <v>190</v>
      </c>
      <c r="D33" s="159" t="s">
        <v>422</v>
      </c>
      <c r="E33" s="22">
        <v>3</v>
      </c>
      <c r="F33" s="23" t="str">
        <f>VLOOKUP(E33,Guidelines!$A$2:$B$6,2)</f>
        <v>Should Have. Functions/Features you consider as Important, but not Very Important</v>
      </c>
      <c r="G33" s="145">
        <f t="shared" si="0"/>
        <v>0</v>
      </c>
      <c r="H33" s="145">
        <f t="shared" si="1"/>
        <v>0</v>
      </c>
      <c r="I33" s="145">
        <f t="shared" si="2"/>
        <v>0</v>
      </c>
      <c r="J33" s="5"/>
      <c r="K33" s="6"/>
      <c r="L33" s="10"/>
      <c r="M33" s="5"/>
      <c r="N33" s="6"/>
      <c r="O33" s="10"/>
      <c r="P33" s="5"/>
      <c r="Q33" s="6"/>
      <c r="R33" s="10"/>
    </row>
    <row r="34" spans="1:18" ht="28.9">
      <c r="A34" s="31" t="s">
        <v>381</v>
      </c>
      <c r="B34" s="29" t="s">
        <v>284</v>
      </c>
      <c r="C34" s="31" t="s">
        <v>192</v>
      </c>
      <c r="D34" s="32" t="s">
        <v>423</v>
      </c>
      <c r="E34" s="22">
        <v>3</v>
      </c>
      <c r="F34" s="23" t="str">
        <f>VLOOKUP(E34,Guidelines!$A$2:$B$6,2)</f>
        <v>Should Have. Functions/Features you consider as Important, but not Very Important</v>
      </c>
      <c r="G34" s="145">
        <f t="shared" si="0"/>
        <v>0</v>
      </c>
      <c r="H34" s="145">
        <f t="shared" si="1"/>
        <v>0</v>
      </c>
      <c r="I34" s="145">
        <f t="shared" si="2"/>
        <v>0</v>
      </c>
      <c r="J34" s="5"/>
      <c r="K34" s="6"/>
      <c r="L34" s="10"/>
      <c r="M34" s="5"/>
      <c r="N34" s="6"/>
      <c r="O34" s="10"/>
      <c r="P34" s="5"/>
      <c r="Q34" s="6"/>
      <c r="R34" s="10"/>
    </row>
    <row r="35" spans="1:18" ht="28.9">
      <c r="A35" s="31" t="s">
        <v>381</v>
      </c>
      <c r="B35" s="29" t="s">
        <v>424</v>
      </c>
      <c r="C35" s="31" t="s">
        <v>194</v>
      </c>
      <c r="D35" s="159" t="s">
        <v>425</v>
      </c>
      <c r="E35" s="22">
        <v>3</v>
      </c>
      <c r="F35" s="23" t="str">
        <f>VLOOKUP(E35,Guidelines!$A$2:$B$6,2)</f>
        <v>Should Have. Functions/Features you consider as Important, but not Very Important</v>
      </c>
      <c r="G35" s="145">
        <f t="shared" ref="G35:G57" si="3">E35*J35</f>
        <v>0</v>
      </c>
      <c r="H35" s="145">
        <f t="shared" ref="H35:H57" si="4">E35*M35</f>
        <v>0</v>
      </c>
      <c r="I35" s="145">
        <f t="shared" ref="I35:I57" si="5">E35*P35</f>
        <v>0</v>
      </c>
      <c r="J35" s="5"/>
      <c r="K35" s="6"/>
      <c r="L35" s="7"/>
      <c r="M35" s="5"/>
      <c r="N35" s="6"/>
      <c r="O35" s="8"/>
      <c r="P35" s="5"/>
      <c r="Q35" s="6"/>
      <c r="R35" s="8"/>
    </row>
    <row r="36" spans="1:18">
      <c r="A36" s="31"/>
      <c r="B36" s="29"/>
      <c r="C36" s="31"/>
      <c r="D36" s="159"/>
      <c r="E36" s="22"/>
      <c r="F36" s="23" t="e">
        <f>VLOOKUP(E36,Guidelines!$A$2:$B$6,2)</f>
        <v>#N/A</v>
      </c>
      <c r="G36" s="145">
        <f t="shared" si="3"/>
        <v>0</v>
      </c>
      <c r="H36" s="145">
        <f t="shared" si="4"/>
        <v>0</v>
      </c>
      <c r="I36" s="145">
        <f t="shared" si="5"/>
        <v>0</v>
      </c>
      <c r="J36" s="5"/>
      <c r="K36" s="6"/>
      <c r="L36" s="8"/>
      <c r="M36" s="5"/>
      <c r="N36" s="6"/>
      <c r="O36" s="8"/>
      <c r="P36" s="5"/>
      <c r="Q36" s="6"/>
      <c r="R36" s="8"/>
    </row>
    <row r="37" spans="1:18">
      <c r="A37" s="31"/>
      <c r="B37" s="29"/>
      <c r="C37" s="31"/>
      <c r="D37" s="32"/>
      <c r="E37" s="22"/>
      <c r="F37" s="23" t="e">
        <f>VLOOKUP(E37,Guidelines!$A$2:$B$6,2)</f>
        <v>#N/A</v>
      </c>
      <c r="G37" s="145">
        <f t="shared" si="3"/>
        <v>0</v>
      </c>
      <c r="H37" s="145">
        <f t="shared" si="4"/>
        <v>0</v>
      </c>
      <c r="I37" s="145">
        <f t="shared" si="5"/>
        <v>0</v>
      </c>
      <c r="J37" s="5"/>
      <c r="K37" s="6"/>
      <c r="L37" s="7"/>
      <c r="M37" s="5"/>
      <c r="N37" s="6"/>
      <c r="O37" s="8"/>
      <c r="P37" s="5"/>
      <c r="Q37" s="6"/>
      <c r="R37" s="8"/>
    </row>
    <row r="38" spans="1:18" s="3" customFormat="1">
      <c r="A38" s="31"/>
      <c r="B38" s="29"/>
      <c r="C38" s="31"/>
      <c r="D38" s="159"/>
      <c r="E38" s="22"/>
      <c r="F38" s="23" t="e">
        <f>VLOOKUP(E38,Guidelines!$A$2:$B$6,2)</f>
        <v>#N/A</v>
      </c>
      <c r="G38" s="145">
        <f t="shared" si="3"/>
        <v>0</v>
      </c>
      <c r="H38" s="145">
        <f t="shared" si="4"/>
        <v>0</v>
      </c>
      <c r="I38" s="145">
        <f t="shared" si="5"/>
        <v>0</v>
      </c>
      <c r="J38" s="5"/>
      <c r="K38" s="6"/>
      <c r="L38" s="14"/>
      <c r="M38" s="5"/>
      <c r="N38" s="6"/>
      <c r="O38" s="13"/>
      <c r="P38" s="5"/>
      <c r="Q38" s="6"/>
      <c r="R38" s="13"/>
    </row>
    <row r="39" spans="1:18" s="3" customFormat="1">
      <c r="A39" s="31"/>
      <c r="B39" s="29"/>
      <c r="C39" s="31"/>
      <c r="D39" s="161"/>
      <c r="E39" s="22"/>
      <c r="F39" s="23" t="e">
        <f>VLOOKUP(E39,Guidelines!$A$2:$B$6,2)</f>
        <v>#N/A</v>
      </c>
      <c r="G39" s="145">
        <f t="shared" si="3"/>
        <v>0</v>
      </c>
      <c r="H39" s="145">
        <f t="shared" si="4"/>
        <v>0</v>
      </c>
      <c r="I39" s="145">
        <f t="shared" si="5"/>
        <v>0</v>
      </c>
      <c r="J39" s="5"/>
      <c r="K39" s="6"/>
      <c r="L39" s="14"/>
      <c r="M39" s="5"/>
      <c r="N39" s="6"/>
      <c r="O39" s="13"/>
      <c r="P39" s="5"/>
      <c r="Q39" s="6"/>
      <c r="R39" s="13"/>
    </row>
    <row r="40" spans="1:18">
      <c r="A40" s="31"/>
      <c r="B40" s="29"/>
      <c r="C40" s="31"/>
      <c r="D40" s="161"/>
      <c r="E40" s="22"/>
      <c r="F40" s="23" t="e">
        <f>VLOOKUP(E40,Guidelines!$A$2:$B$6,2)</f>
        <v>#N/A</v>
      </c>
      <c r="G40" s="145">
        <f t="shared" si="3"/>
        <v>0</v>
      </c>
      <c r="H40" s="145">
        <f t="shared" si="4"/>
        <v>0</v>
      </c>
      <c r="I40" s="145">
        <f t="shared" si="5"/>
        <v>0</v>
      </c>
      <c r="J40" s="5"/>
      <c r="K40" s="6"/>
      <c r="L40" s="8"/>
      <c r="M40" s="5"/>
      <c r="N40" s="6"/>
      <c r="O40" s="8"/>
      <c r="P40" s="5"/>
      <c r="Q40" s="6"/>
      <c r="R40" s="8"/>
    </row>
    <row r="41" spans="1:18">
      <c r="A41" s="31"/>
      <c r="B41" s="29"/>
      <c r="C41" s="31"/>
      <c r="D41" s="159"/>
      <c r="E41" s="22"/>
      <c r="F41" s="23" t="e">
        <f>VLOOKUP(E41,Guidelines!$A$2:$B$6,2)</f>
        <v>#N/A</v>
      </c>
      <c r="G41" s="145">
        <f t="shared" si="3"/>
        <v>0</v>
      </c>
      <c r="H41" s="145">
        <f t="shared" si="4"/>
        <v>0</v>
      </c>
      <c r="I41" s="145">
        <f t="shared" si="5"/>
        <v>0</v>
      </c>
      <c r="J41" s="5"/>
      <c r="K41" s="6"/>
      <c r="L41" s="7"/>
      <c r="M41" s="5"/>
      <c r="N41" s="6"/>
      <c r="O41" s="8"/>
      <c r="P41" s="5"/>
      <c r="Q41" s="6"/>
      <c r="R41" s="8"/>
    </row>
    <row r="42" spans="1:18">
      <c r="A42" s="31"/>
      <c r="B42" s="29"/>
      <c r="C42" s="31"/>
      <c r="D42" s="161"/>
      <c r="E42" s="22"/>
      <c r="F42" s="23" t="e">
        <f>VLOOKUP(E42,Guidelines!$A$2:$B$6,2)</f>
        <v>#N/A</v>
      </c>
      <c r="G42" s="145">
        <f t="shared" si="3"/>
        <v>0</v>
      </c>
      <c r="H42" s="145">
        <f t="shared" si="4"/>
        <v>0</v>
      </c>
      <c r="I42" s="145">
        <f t="shared" si="5"/>
        <v>0</v>
      </c>
      <c r="J42" s="5"/>
      <c r="K42" s="6"/>
      <c r="L42" s="8"/>
      <c r="M42" s="5"/>
      <c r="N42" s="6"/>
      <c r="O42" s="8"/>
      <c r="P42" s="5"/>
      <c r="Q42" s="6"/>
      <c r="R42" s="8"/>
    </row>
    <row r="43" spans="1:18">
      <c r="A43" s="31"/>
      <c r="B43" s="29"/>
      <c r="C43" s="31"/>
      <c r="D43" s="163"/>
      <c r="E43" s="22"/>
      <c r="F43" s="23" t="e">
        <f>VLOOKUP(E43,Guidelines!$A$2:$B$6,2)</f>
        <v>#N/A</v>
      </c>
      <c r="G43" s="145">
        <f t="shared" si="3"/>
        <v>0</v>
      </c>
      <c r="H43" s="145">
        <f t="shared" si="4"/>
        <v>0</v>
      </c>
      <c r="I43" s="145">
        <f t="shared" si="5"/>
        <v>0</v>
      </c>
      <c r="J43" s="5"/>
      <c r="K43" s="6"/>
      <c r="L43" s="15"/>
      <c r="M43" s="5"/>
      <c r="N43" s="6"/>
      <c r="O43" s="15"/>
      <c r="P43" s="5"/>
      <c r="Q43" s="6"/>
      <c r="R43" s="15"/>
    </row>
    <row r="44" spans="1:18">
      <c r="A44" s="31"/>
      <c r="B44" s="29"/>
      <c r="C44" s="31"/>
      <c r="D44" s="159"/>
      <c r="E44" s="22"/>
      <c r="F44" s="23" t="e">
        <f>VLOOKUP(E44,Guidelines!$A$2:$B$6,2)</f>
        <v>#N/A</v>
      </c>
      <c r="G44" s="145">
        <f t="shared" si="3"/>
        <v>0</v>
      </c>
      <c r="H44" s="145">
        <f t="shared" si="4"/>
        <v>0</v>
      </c>
      <c r="I44" s="145">
        <f t="shared" si="5"/>
        <v>0</v>
      </c>
      <c r="J44" s="5"/>
      <c r="K44" s="6"/>
      <c r="L44" s="15"/>
      <c r="M44" s="5"/>
      <c r="N44" s="6"/>
      <c r="O44" s="15"/>
      <c r="P44" s="5"/>
      <c r="Q44" s="6"/>
      <c r="R44" s="15"/>
    </row>
    <row r="45" spans="1:18">
      <c r="A45" s="31"/>
      <c r="B45" s="29"/>
      <c r="C45" s="31"/>
      <c r="D45" s="32"/>
      <c r="E45" s="22"/>
      <c r="F45" s="23" t="e">
        <f>VLOOKUP(E45,Guidelines!$A$2:$B$6,2)</f>
        <v>#N/A</v>
      </c>
      <c r="G45" s="145">
        <f t="shared" si="3"/>
        <v>0</v>
      </c>
      <c r="H45" s="145">
        <f t="shared" si="4"/>
        <v>0</v>
      </c>
      <c r="I45" s="145">
        <f t="shared" si="5"/>
        <v>0</v>
      </c>
      <c r="J45" s="5"/>
      <c r="K45" s="6"/>
      <c r="L45" s="15"/>
      <c r="M45" s="5"/>
      <c r="N45" s="6"/>
      <c r="O45" s="15"/>
      <c r="P45" s="5"/>
      <c r="Q45" s="6"/>
      <c r="R45" s="15"/>
    </row>
    <row r="46" spans="1:18">
      <c r="A46" s="31"/>
      <c r="B46" s="29"/>
      <c r="C46" s="31"/>
      <c r="D46" s="159"/>
      <c r="E46" s="22"/>
      <c r="F46" s="23" t="e">
        <f>VLOOKUP(E46,Guidelines!$A$2:$B$6,2)</f>
        <v>#N/A</v>
      </c>
      <c r="G46" s="145">
        <f t="shared" si="3"/>
        <v>0</v>
      </c>
      <c r="H46" s="145">
        <f t="shared" si="4"/>
        <v>0</v>
      </c>
      <c r="I46" s="145">
        <f t="shared" si="5"/>
        <v>0</v>
      </c>
      <c r="J46" s="5"/>
      <c r="K46" s="6"/>
      <c r="L46" s="7"/>
      <c r="M46" s="5"/>
      <c r="N46" s="6"/>
      <c r="O46" s="8"/>
      <c r="P46" s="5"/>
      <c r="Q46" s="6"/>
      <c r="R46" s="8"/>
    </row>
    <row r="47" spans="1:18">
      <c r="A47" s="31"/>
      <c r="B47" s="29"/>
      <c r="C47" s="31"/>
      <c r="D47" s="159"/>
      <c r="E47" s="22"/>
      <c r="F47" s="23" t="e">
        <f>VLOOKUP(E47,Guidelines!$A$2:$B$6,2)</f>
        <v>#N/A</v>
      </c>
      <c r="G47" s="145">
        <f t="shared" si="3"/>
        <v>0</v>
      </c>
      <c r="H47" s="145">
        <f t="shared" si="4"/>
        <v>0</v>
      </c>
      <c r="I47" s="145">
        <f t="shared" si="5"/>
        <v>0</v>
      </c>
      <c r="J47" s="5"/>
      <c r="K47" s="6"/>
      <c r="L47" s="8"/>
      <c r="M47" s="5"/>
      <c r="N47" s="6"/>
      <c r="O47" s="8"/>
      <c r="P47" s="5"/>
      <c r="Q47" s="6"/>
      <c r="R47" s="8"/>
    </row>
    <row r="48" spans="1:18">
      <c r="A48" s="31"/>
      <c r="B48" s="29"/>
      <c r="C48" s="31"/>
      <c r="D48" s="32"/>
      <c r="E48" s="22"/>
      <c r="F48" s="23" t="e">
        <f>VLOOKUP(E48,Guidelines!$A$2:$B$6,2)</f>
        <v>#N/A</v>
      </c>
      <c r="G48" s="145">
        <f t="shared" si="3"/>
        <v>0</v>
      </c>
      <c r="H48" s="145">
        <f t="shared" si="4"/>
        <v>0</v>
      </c>
      <c r="I48" s="145">
        <f t="shared" si="5"/>
        <v>0</v>
      </c>
      <c r="J48" s="5"/>
      <c r="K48" s="6"/>
      <c r="L48" s="7"/>
      <c r="M48" s="5"/>
      <c r="N48" s="6"/>
      <c r="O48" s="8"/>
      <c r="P48" s="5"/>
      <c r="Q48" s="6"/>
      <c r="R48" s="8"/>
    </row>
    <row r="49" spans="1:18" s="3" customFormat="1">
      <c r="A49" s="31"/>
      <c r="B49" s="29"/>
      <c r="C49" s="31"/>
      <c r="D49" s="159"/>
      <c r="E49" s="22"/>
      <c r="F49" s="23" t="e">
        <f>VLOOKUP(E49,Guidelines!$A$2:$B$6,2)</f>
        <v>#N/A</v>
      </c>
      <c r="G49" s="145">
        <f t="shared" si="3"/>
        <v>0</v>
      </c>
      <c r="H49" s="145">
        <f t="shared" si="4"/>
        <v>0</v>
      </c>
      <c r="I49" s="145">
        <f t="shared" si="5"/>
        <v>0</v>
      </c>
      <c r="J49" s="5"/>
      <c r="K49" s="6"/>
      <c r="L49" s="14"/>
      <c r="M49" s="5"/>
      <c r="N49" s="6"/>
      <c r="O49" s="13"/>
      <c r="P49" s="5"/>
      <c r="Q49" s="6"/>
      <c r="R49" s="13"/>
    </row>
    <row r="50" spans="1:18" s="3" customFormat="1">
      <c r="A50" s="31"/>
      <c r="B50" s="29"/>
      <c r="C50" s="31"/>
      <c r="D50" s="161"/>
      <c r="E50" s="22"/>
      <c r="F50" s="23" t="e">
        <f>VLOOKUP(E50,Guidelines!$A$2:$B$6,2)</f>
        <v>#N/A</v>
      </c>
      <c r="G50" s="145">
        <f t="shared" si="3"/>
        <v>0</v>
      </c>
      <c r="H50" s="145">
        <f t="shared" si="4"/>
        <v>0</v>
      </c>
      <c r="I50" s="145">
        <f t="shared" si="5"/>
        <v>0</v>
      </c>
      <c r="J50" s="5"/>
      <c r="K50" s="6"/>
      <c r="L50" s="14"/>
      <c r="M50" s="5"/>
      <c r="N50" s="6"/>
      <c r="O50" s="13"/>
      <c r="P50" s="5"/>
      <c r="Q50" s="6"/>
      <c r="R50" s="13"/>
    </row>
    <row r="51" spans="1:18">
      <c r="A51" s="31"/>
      <c r="B51" s="29"/>
      <c r="C51" s="31"/>
      <c r="D51" s="161"/>
      <c r="E51" s="22"/>
      <c r="F51" s="23" t="e">
        <f>VLOOKUP(E51,Guidelines!$A$2:$B$6,2)</f>
        <v>#N/A</v>
      </c>
      <c r="G51" s="145">
        <f t="shared" si="3"/>
        <v>0</v>
      </c>
      <c r="H51" s="145">
        <f t="shared" si="4"/>
        <v>0</v>
      </c>
      <c r="I51" s="145">
        <f t="shared" si="5"/>
        <v>0</v>
      </c>
      <c r="J51" s="5"/>
      <c r="K51" s="6"/>
      <c r="L51" s="8"/>
      <c r="M51" s="5"/>
      <c r="N51" s="6"/>
      <c r="O51" s="8"/>
      <c r="P51" s="5"/>
      <c r="Q51" s="6"/>
      <c r="R51" s="8"/>
    </row>
    <row r="52" spans="1:18">
      <c r="A52" s="31"/>
      <c r="B52" s="29"/>
      <c r="C52" s="31"/>
      <c r="D52" s="159"/>
      <c r="E52" s="22"/>
      <c r="F52" s="23" t="e">
        <f>VLOOKUP(E52,Guidelines!$A$2:$B$6,2)</f>
        <v>#N/A</v>
      </c>
      <c r="G52" s="145">
        <f t="shared" si="3"/>
        <v>0</v>
      </c>
      <c r="H52" s="145">
        <f t="shared" si="4"/>
        <v>0</v>
      </c>
      <c r="I52" s="145">
        <f t="shared" si="5"/>
        <v>0</v>
      </c>
      <c r="J52" s="5"/>
      <c r="K52" s="6"/>
      <c r="L52" s="7"/>
      <c r="M52" s="5"/>
      <c r="N52" s="6"/>
      <c r="O52" s="8"/>
      <c r="P52" s="5"/>
      <c r="Q52" s="6"/>
      <c r="R52" s="8"/>
    </row>
    <row r="53" spans="1:18">
      <c r="A53" s="31"/>
      <c r="B53" s="29"/>
      <c r="C53" s="31"/>
      <c r="D53" s="161"/>
      <c r="E53" s="22"/>
      <c r="F53" s="23" t="e">
        <f>VLOOKUP(E53,Guidelines!$A$2:$B$6,2)</f>
        <v>#N/A</v>
      </c>
      <c r="G53" s="145">
        <f t="shared" si="3"/>
        <v>0</v>
      </c>
      <c r="H53" s="145">
        <f t="shared" si="4"/>
        <v>0</v>
      </c>
      <c r="I53" s="145">
        <f t="shared" si="5"/>
        <v>0</v>
      </c>
      <c r="J53" s="5"/>
      <c r="K53" s="6"/>
      <c r="L53" s="8"/>
      <c r="M53" s="5"/>
      <c r="N53" s="6"/>
      <c r="O53" s="8"/>
      <c r="P53" s="5"/>
      <c r="Q53" s="6"/>
      <c r="R53" s="8"/>
    </row>
    <row r="54" spans="1:18">
      <c r="A54" s="31"/>
      <c r="B54" s="29"/>
      <c r="C54" s="31"/>
      <c r="D54" s="163"/>
      <c r="E54" s="22"/>
      <c r="F54" s="23" t="e">
        <f>VLOOKUP(E54,Guidelines!$A$2:$B$6,2)</f>
        <v>#N/A</v>
      </c>
      <c r="G54" s="145">
        <f t="shared" si="3"/>
        <v>0</v>
      </c>
      <c r="H54" s="145">
        <f t="shared" si="4"/>
        <v>0</v>
      </c>
      <c r="I54" s="145">
        <f t="shared" si="5"/>
        <v>0</v>
      </c>
      <c r="J54" s="5"/>
      <c r="K54" s="6"/>
      <c r="L54" s="15"/>
      <c r="M54" s="5"/>
      <c r="N54" s="6"/>
      <c r="O54" s="15"/>
      <c r="P54" s="5"/>
      <c r="Q54" s="6"/>
      <c r="R54" s="15"/>
    </row>
    <row r="55" spans="1:18">
      <c r="A55" s="31"/>
      <c r="B55" s="29"/>
      <c r="C55" s="31"/>
      <c r="D55" s="159"/>
      <c r="E55" s="22"/>
      <c r="F55" s="23" t="e">
        <f>VLOOKUP(E55,Guidelines!$A$2:$B$6,2)</f>
        <v>#N/A</v>
      </c>
      <c r="G55" s="145">
        <f t="shared" si="3"/>
        <v>0</v>
      </c>
      <c r="H55" s="145">
        <f t="shared" si="4"/>
        <v>0</v>
      </c>
      <c r="I55" s="145">
        <f t="shared" si="5"/>
        <v>0</v>
      </c>
      <c r="J55" s="5"/>
      <c r="K55" s="6"/>
      <c r="L55" s="15"/>
      <c r="M55" s="5"/>
      <c r="N55" s="6"/>
      <c r="O55" s="15"/>
      <c r="P55" s="5"/>
      <c r="Q55" s="6"/>
      <c r="R55" s="15"/>
    </row>
    <row r="56" spans="1:18">
      <c r="A56" s="31"/>
      <c r="B56" s="29"/>
      <c r="C56" s="31"/>
      <c r="D56" s="32"/>
      <c r="E56" s="22"/>
      <c r="F56" s="23" t="e">
        <f>VLOOKUP(E56,Guidelines!$A$2:$B$6,2)</f>
        <v>#N/A</v>
      </c>
      <c r="G56" s="145">
        <f t="shared" si="3"/>
        <v>0</v>
      </c>
      <c r="H56" s="145">
        <f t="shared" si="4"/>
        <v>0</v>
      </c>
      <c r="I56" s="145">
        <f t="shared" si="5"/>
        <v>0</v>
      </c>
      <c r="J56" s="5"/>
      <c r="K56" s="6"/>
      <c r="L56" s="15"/>
      <c r="M56" s="5"/>
      <c r="N56" s="6"/>
      <c r="O56" s="15"/>
      <c r="P56" s="5"/>
      <c r="Q56" s="6"/>
      <c r="R56" s="15"/>
    </row>
    <row r="57" spans="1:18">
      <c r="A57" s="31"/>
      <c r="B57" s="29"/>
      <c r="C57" s="31"/>
      <c r="D57" s="32"/>
      <c r="E57" s="22"/>
      <c r="F57" s="23" t="e">
        <f>VLOOKUP(E57,Guidelines!$A$2:$B$6,2)</f>
        <v>#N/A</v>
      </c>
      <c r="G57" s="145">
        <f t="shared" si="3"/>
        <v>0</v>
      </c>
      <c r="H57" s="145">
        <f t="shared" si="4"/>
        <v>0</v>
      </c>
      <c r="I57" s="145">
        <f t="shared" si="5"/>
        <v>0</v>
      </c>
      <c r="J57" s="5"/>
      <c r="K57" s="6"/>
      <c r="L57" s="15"/>
      <c r="M57" s="5"/>
      <c r="N57" s="6"/>
      <c r="O57" s="15"/>
      <c r="P57" s="5"/>
      <c r="Q57" s="6"/>
      <c r="R57" s="15"/>
    </row>
    <row r="58" spans="1:18" ht="18">
      <c r="A58" s="149" t="s">
        <v>238</v>
      </c>
      <c r="B58" s="149"/>
      <c r="C58" s="149"/>
      <c r="D58" s="149"/>
      <c r="E58" s="16">
        <f>AVERAGE(E3:E57)</f>
        <v>4.2121212121212119</v>
      </c>
      <c r="F58" s="17"/>
      <c r="G58" s="147">
        <f t="shared" ref="G58:I58" si="6">AVERAGE(G3:G57)*4</f>
        <v>0</v>
      </c>
      <c r="H58" s="147">
        <f t="shared" si="6"/>
        <v>0</v>
      </c>
      <c r="I58" s="147">
        <f t="shared" si="6"/>
        <v>0</v>
      </c>
      <c r="J58" s="18" t="e">
        <f>AVERAGE(J3:J57)</f>
        <v>#DIV/0!</v>
      </c>
      <c r="K58" s="17"/>
      <c r="L58" s="8"/>
      <c r="M58" s="18" t="e">
        <f>AVERAGE(M3:M57)</f>
        <v>#DIV/0!</v>
      </c>
      <c r="N58" s="17"/>
      <c r="O58" s="9"/>
      <c r="P58" s="18" t="e">
        <f>AVERAGE(P3:P57)</f>
        <v>#DIV/0!</v>
      </c>
      <c r="Q58" s="17"/>
      <c r="R58" s="9"/>
    </row>
    <row r="63" spans="1:18">
      <c r="E63"/>
    </row>
  </sheetData>
  <conditionalFormatting sqref="C3:C57">
    <cfRule type="cellIs" dxfId="504" priority="576" operator="equal">
      <formula>#REF!</formula>
    </cfRule>
    <cfRule type="cellIs" dxfId="503" priority="575" operator="equal">
      <formula>#REF!</formula>
    </cfRule>
    <cfRule type="cellIs" dxfId="502" priority="574" operator="equal">
      <formula>#REF!</formula>
    </cfRule>
    <cfRule type="cellIs" dxfId="501" priority="573" operator="equal">
      <formula>#REF!</formula>
    </cfRule>
  </conditionalFormatting>
  <conditionalFormatting sqref="E3:E57 J43:K45 M43:N45 P43:Q45">
    <cfRule type="cellIs" dxfId="500" priority="49" operator="equal">
      <formula>#REF!</formula>
    </cfRule>
    <cfRule type="cellIs" dxfId="499" priority="48" operator="equal">
      <formula>#REF!</formula>
    </cfRule>
    <cfRule type="cellIs" dxfId="498" priority="50" operator="equal">
      <formula>#REF!</formula>
    </cfRule>
    <cfRule type="cellIs" dxfId="497" priority="51" operator="equal">
      <formula>#REF!</formula>
    </cfRule>
  </conditionalFormatting>
  <conditionalFormatting sqref="E8">
    <cfRule type="cellIs" dxfId="496" priority="1015" operator="equal">
      <formula>#REF!</formula>
    </cfRule>
    <cfRule type="cellIs" dxfId="495" priority="1012" operator="equal">
      <formula>#REF!</formula>
    </cfRule>
    <cfRule type="cellIs" dxfId="494" priority="1013" operator="equal">
      <formula>#REF!</formula>
    </cfRule>
    <cfRule type="cellIs" dxfId="493" priority="1014" operator="equal">
      <formula>#REF!</formula>
    </cfRule>
  </conditionalFormatting>
  <conditionalFormatting sqref="J3:J11">
    <cfRule type="containsBlanks" dxfId="492" priority="954">
      <formula>LEN(TRIM(J3))=0</formula>
    </cfRule>
  </conditionalFormatting>
  <conditionalFormatting sqref="J3:J23">
    <cfRule type="cellIs" dxfId="491" priority="937" operator="equal">
      <formula>#REF!</formula>
    </cfRule>
    <cfRule type="cellIs" dxfId="490" priority="936" operator="equal">
      <formula>#REF!</formula>
    </cfRule>
    <cfRule type="cellIs" dxfId="489" priority="935" operator="equal">
      <formula>#REF!</formula>
    </cfRule>
    <cfRule type="cellIs" dxfId="488" priority="934" operator="equal">
      <formula>#REF!</formula>
    </cfRule>
  </conditionalFormatting>
  <conditionalFormatting sqref="J3:J29">
    <cfRule type="notContainsBlanks" dxfId="487" priority="933">
      <formula>LEN(TRIM(J3))&gt;0</formula>
    </cfRule>
  </conditionalFormatting>
  <conditionalFormatting sqref="J8">
    <cfRule type="cellIs" dxfId="486" priority="952" operator="equal">
      <formula>#REF!</formula>
    </cfRule>
    <cfRule type="cellIs" dxfId="485" priority="951" operator="equal">
      <formula>#REF!</formula>
    </cfRule>
    <cfRule type="cellIs" dxfId="484" priority="953" operator="equal">
      <formula>#REF!</formula>
    </cfRule>
    <cfRule type="cellIs" dxfId="483" priority="950" operator="equal">
      <formula>#REF!</formula>
    </cfRule>
  </conditionalFormatting>
  <conditionalFormatting sqref="J12:J29">
    <cfRule type="containsBlanks" dxfId="482" priority="938">
      <formula>LEN(TRIM(J12))=0</formula>
    </cfRule>
  </conditionalFormatting>
  <conditionalFormatting sqref="J24:J29">
    <cfRule type="cellIs" dxfId="481" priority="384" operator="equal">
      <formula>#REF!</formula>
    </cfRule>
    <cfRule type="cellIs" dxfId="480" priority="385" operator="equal">
      <formula>#REF!</formula>
    </cfRule>
    <cfRule type="cellIs" dxfId="479" priority="386" operator="equal">
      <formula>#REF!</formula>
    </cfRule>
    <cfRule type="cellIs" dxfId="478" priority="387" operator="equal">
      <formula>#REF!</formula>
    </cfRule>
  </conditionalFormatting>
  <conditionalFormatting sqref="J46:J51 J52:R57 J30:R31 J35:J40 J41:R45">
    <cfRule type="notContainsBlanks" dxfId="477" priority="975">
      <formula>LEN(TRIM(J30))&gt;0</formula>
    </cfRule>
  </conditionalFormatting>
  <conditionalFormatting sqref="J30:K42">
    <cfRule type="cellIs" dxfId="476" priority="109" operator="equal">
      <formula>#REF!</formula>
    </cfRule>
    <cfRule type="cellIs" dxfId="475" priority="108" operator="equal">
      <formula>#REF!</formula>
    </cfRule>
    <cfRule type="cellIs" dxfId="474" priority="111" operator="equal">
      <formula>#REF!</formula>
    </cfRule>
    <cfRule type="cellIs" dxfId="473" priority="110" operator="equal">
      <formula>#REF!</formula>
    </cfRule>
  </conditionalFormatting>
  <conditionalFormatting sqref="J32:K34 M32:N34 P32:Q34">
    <cfRule type="containsBlanks" dxfId="472" priority="302">
      <formula>LEN(TRIM(J32))=0</formula>
    </cfRule>
  </conditionalFormatting>
  <conditionalFormatting sqref="J46:K51">
    <cfRule type="cellIs" dxfId="471" priority="609" operator="equal">
      <formula>#REF!</formula>
    </cfRule>
    <cfRule type="cellIs" dxfId="470" priority="608" operator="equal">
      <formula>#REF!</formula>
    </cfRule>
    <cfRule type="cellIs" dxfId="469" priority="610" operator="equal">
      <formula>#REF!</formula>
    </cfRule>
    <cfRule type="cellIs" dxfId="468" priority="611" operator="equal">
      <formula>#REF!</formula>
    </cfRule>
  </conditionalFormatting>
  <conditionalFormatting sqref="J52:K53 M52:N53 P52:Q53 J57:K57 M57:N57 P57:Q57">
    <cfRule type="cellIs" dxfId="467" priority="1008" operator="equal">
      <formula>#REF!</formula>
    </cfRule>
    <cfRule type="cellIs" dxfId="466" priority="1009" operator="equal">
      <formula>#REF!</formula>
    </cfRule>
    <cfRule type="cellIs" dxfId="465" priority="1011" operator="equal">
      <formula>#REF!</formula>
    </cfRule>
    <cfRule type="cellIs" dxfId="464" priority="1010" operator="equal">
      <formula>#REF!</formula>
    </cfRule>
  </conditionalFormatting>
  <conditionalFormatting sqref="J54:K56 M54:N56 P54:Q56">
    <cfRule type="cellIs" dxfId="463" priority="551" operator="equal">
      <formula>#REF!</formula>
    </cfRule>
    <cfRule type="cellIs" dxfId="462" priority="548" operator="equal">
      <formula>#REF!</formula>
    </cfRule>
    <cfRule type="cellIs" dxfId="461" priority="550" operator="equal">
      <formula>#REF!</formula>
    </cfRule>
    <cfRule type="cellIs" dxfId="460" priority="549" operator="equal">
      <formula>#REF!</formula>
    </cfRule>
  </conditionalFormatting>
  <conditionalFormatting sqref="J32:R34">
    <cfRule type="notContainsBlanks" dxfId="459" priority="7">
      <formula>LEN(TRIM(J32))&gt;0</formula>
    </cfRule>
  </conditionalFormatting>
  <conditionalFormatting sqref="J52:R57 J30:R31 J35:J40 J41:R45 J46:J51">
    <cfRule type="containsBlanks" dxfId="458" priority="1016">
      <formula>LEN(TRIM(J30))=0</formula>
    </cfRule>
  </conditionalFormatting>
  <conditionalFormatting sqref="K3:K29">
    <cfRule type="cellIs" dxfId="457" priority="358" operator="equal">
      <formula>#REF!</formula>
    </cfRule>
    <cfRule type="cellIs" dxfId="456" priority="359" operator="equal">
      <formula>#REF!</formula>
    </cfRule>
    <cfRule type="cellIs" dxfId="455" priority="360" operator="equal">
      <formula>#REF!</formula>
    </cfRule>
    <cfRule type="cellIs" dxfId="454" priority="361" operator="equal">
      <formula>#REF!</formula>
    </cfRule>
  </conditionalFormatting>
  <conditionalFormatting sqref="K3:L29">
    <cfRule type="notContainsBlanks" dxfId="453" priority="357">
      <formula>LEN(TRIM(K3))&gt;0</formula>
    </cfRule>
    <cfRule type="containsBlanks" dxfId="452" priority="362">
      <formula>LEN(TRIM(K3))=0</formula>
    </cfRule>
  </conditionalFormatting>
  <conditionalFormatting sqref="K35:M40">
    <cfRule type="containsBlanks" dxfId="451" priority="112">
      <formula>LEN(TRIM(K35))=0</formula>
    </cfRule>
    <cfRule type="notContainsBlanks" dxfId="450" priority="107">
      <formula>LEN(TRIM(K35))&gt;0</formula>
    </cfRule>
  </conditionalFormatting>
  <conditionalFormatting sqref="K46:M51">
    <cfRule type="containsBlanks" dxfId="449" priority="612">
      <formula>LEN(TRIM(K46))=0</formula>
    </cfRule>
    <cfRule type="notContainsBlanks" dxfId="448" priority="607">
      <formula>LEN(TRIM(K46))&gt;0</formula>
    </cfRule>
  </conditionalFormatting>
  <conditionalFormatting sqref="L32:L34">
    <cfRule type="containsBlanks" dxfId="447" priority="32">
      <formula>LEN(TRIM(L32))=0</formula>
    </cfRule>
  </conditionalFormatting>
  <conditionalFormatting sqref="M3:M11">
    <cfRule type="containsBlanks" dxfId="446" priority="888">
      <formula>LEN(TRIM(M3))=0</formula>
    </cfRule>
  </conditionalFormatting>
  <conditionalFormatting sqref="M3:M23">
    <cfRule type="cellIs" dxfId="445" priority="870" operator="equal">
      <formula>#REF!</formula>
    </cfRule>
    <cfRule type="cellIs" dxfId="444" priority="871" operator="equal">
      <formula>#REF!</formula>
    </cfRule>
    <cfRule type="cellIs" dxfId="443" priority="868" operator="equal">
      <formula>#REF!</formula>
    </cfRule>
    <cfRule type="cellIs" dxfId="442" priority="869" operator="equal">
      <formula>#REF!</formula>
    </cfRule>
  </conditionalFormatting>
  <conditionalFormatting sqref="M3:M29">
    <cfRule type="notContainsBlanks" dxfId="441" priority="867">
      <formula>LEN(TRIM(M3))&gt;0</formula>
    </cfRule>
  </conditionalFormatting>
  <conditionalFormatting sqref="M8">
    <cfRule type="cellIs" dxfId="440" priority="884" operator="equal">
      <formula>#REF!</formula>
    </cfRule>
    <cfRule type="cellIs" dxfId="439" priority="885" operator="equal">
      <formula>#REF!</formula>
    </cfRule>
    <cfRule type="cellIs" dxfId="438" priority="887" operator="equal">
      <formula>#REF!</formula>
    </cfRule>
    <cfRule type="cellIs" dxfId="437" priority="886" operator="equal">
      <formula>#REF!</formula>
    </cfRule>
  </conditionalFormatting>
  <conditionalFormatting sqref="M12:M29">
    <cfRule type="containsBlanks" dxfId="436" priority="872">
      <formula>LEN(TRIM(M12))=0</formula>
    </cfRule>
  </conditionalFormatting>
  <conditionalFormatting sqref="M24:M29">
    <cfRule type="cellIs" dxfId="435" priority="373" operator="equal">
      <formula>#REF!</formula>
    </cfRule>
    <cfRule type="cellIs" dxfId="434" priority="374" operator="equal">
      <formula>#REF!</formula>
    </cfRule>
    <cfRule type="cellIs" dxfId="433" priority="375" operator="equal">
      <formula>#REF!</formula>
    </cfRule>
    <cfRule type="cellIs" dxfId="432" priority="372" operator="equal">
      <formula>#REF!</formula>
    </cfRule>
  </conditionalFormatting>
  <conditionalFormatting sqref="M30:N42">
    <cfRule type="cellIs" dxfId="431" priority="90" operator="equal">
      <formula>#REF!</formula>
    </cfRule>
    <cfRule type="cellIs" dxfId="430" priority="91" operator="equal">
      <formula>#REF!</formula>
    </cfRule>
    <cfRule type="cellIs" dxfId="429" priority="93" operator="equal">
      <formula>#REF!</formula>
    </cfRule>
    <cfRule type="cellIs" dxfId="428" priority="92" operator="equal">
      <formula>#REF!</formula>
    </cfRule>
  </conditionalFormatting>
  <conditionalFormatting sqref="M46:N51">
    <cfRule type="cellIs" dxfId="427" priority="592" operator="equal">
      <formula>#REF!</formula>
    </cfRule>
    <cfRule type="cellIs" dxfId="426" priority="590" operator="equal">
      <formula>#REF!</formula>
    </cfRule>
    <cfRule type="cellIs" dxfId="425" priority="591" operator="equal">
      <formula>#REF!</formula>
    </cfRule>
    <cfRule type="cellIs" dxfId="424" priority="593" operator="equal">
      <formula>#REF!</formula>
    </cfRule>
  </conditionalFormatting>
  <conditionalFormatting sqref="N3:N29">
    <cfRule type="containsBlanks" dxfId="423" priority="344">
      <formula>LEN(TRIM(N3))=0</formula>
    </cfRule>
    <cfRule type="cellIs" dxfId="422" priority="343" operator="equal">
      <formula>#REF!</formula>
    </cfRule>
    <cfRule type="cellIs" dxfId="421" priority="342" operator="equal">
      <formula>#REF!</formula>
    </cfRule>
    <cfRule type="cellIs" dxfId="420" priority="341" operator="equal">
      <formula>#REF!</formula>
    </cfRule>
    <cfRule type="cellIs" dxfId="419" priority="340" operator="equal">
      <formula>#REF!</formula>
    </cfRule>
  </conditionalFormatting>
  <conditionalFormatting sqref="N35:P40">
    <cfRule type="containsBlanks" dxfId="418" priority="94">
      <formula>LEN(TRIM(N35))=0</formula>
    </cfRule>
  </conditionalFormatting>
  <conditionalFormatting sqref="N46:P51">
    <cfRule type="containsBlanks" dxfId="417" priority="594">
      <formula>LEN(TRIM(N46))=0</formula>
    </cfRule>
  </conditionalFormatting>
  <conditionalFormatting sqref="N3:R29">
    <cfRule type="notContainsBlanks" dxfId="416" priority="333">
      <formula>LEN(TRIM(N3))&gt;0</formula>
    </cfRule>
  </conditionalFormatting>
  <conditionalFormatting sqref="N35:R40">
    <cfRule type="notContainsBlanks" dxfId="415" priority="83">
      <formula>LEN(TRIM(N35))&gt;0</formula>
    </cfRule>
  </conditionalFormatting>
  <conditionalFormatting sqref="N46:R51">
    <cfRule type="notContainsBlanks" dxfId="414" priority="583">
      <formula>LEN(TRIM(N46))&gt;0</formula>
    </cfRule>
  </conditionalFormatting>
  <conditionalFormatting sqref="O3:O22">
    <cfRule type="containsBlanks" dxfId="413" priority="964">
      <formula>LEN(TRIM(O3))=0</formula>
    </cfRule>
  </conditionalFormatting>
  <conditionalFormatting sqref="O32:O34">
    <cfRule type="containsBlanks" dxfId="412" priority="14">
      <formula>LEN(TRIM(O32))=0</formula>
    </cfRule>
  </conditionalFormatting>
  <conditionalFormatting sqref="O23:P29">
    <cfRule type="containsBlanks" dxfId="411" priority="396">
      <formula>LEN(TRIM(O23))=0</formula>
    </cfRule>
  </conditionalFormatting>
  <conditionalFormatting sqref="P3:P11">
    <cfRule type="containsBlanks" dxfId="410" priority="866">
      <formula>LEN(TRIM(P3))=0</formula>
    </cfRule>
  </conditionalFormatting>
  <conditionalFormatting sqref="P8">
    <cfRule type="cellIs" dxfId="409" priority="862" operator="equal">
      <formula>#REF!</formula>
    </cfRule>
    <cfRule type="cellIs" dxfId="408" priority="863" operator="equal">
      <formula>#REF!</formula>
    </cfRule>
    <cfRule type="cellIs" dxfId="407" priority="864" operator="equal">
      <formula>#REF!</formula>
    </cfRule>
    <cfRule type="cellIs" dxfId="406" priority="865" operator="equal">
      <formula>#REF!</formula>
    </cfRule>
  </conditionalFormatting>
  <conditionalFormatting sqref="P12:P22">
    <cfRule type="containsBlanks" dxfId="405" priority="850">
      <formula>LEN(TRIM(P12))=0</formula>
    </cfRule>
  </conditionalFormatting>
  <conditionalFormatting sqref="P3:Q29">
    <cfRule type="cellIs" dxfId="404" priority="335" operator="equal">
      <formula>#REF!</formula>
    </cfRule>
    <cfRule type="cellIs" dxfId="403" priority="334" operator="equal">
      <formula>#REF!</formula>
    </cfRule>
    <cfRule type="cellIs" dxfId="402" priority="337" operator="equal">
      <formula>#REF!</formula>
    </cfRule>
    <cfRule type="cellIs" dxfId="401" priority="336" operator="equal">
      <formula>#REF!</formula>
    </cfRule>
  </conditionalFormatting>
  <conditionalFormatting sqref="P30:Q42">
    <cfRule type="cellIs" dxfId="400" priority="84" operator="equal">
      <formula>#REF!</formula>
    </cfRule>
    <cfRule type="cellIs" dxfId="399" priority="85" operator="equal">
      <formula>#REF!</formula>
    </cfRule>
    <cfRule type="cellIs" dxfId="398" priority="86" operator="equal">
      <formula>#REF!</formula>
    </cfRule>
    <cfRule type="cellIs" dxfId="397" priority="87" operator="equal">
      <formula>#REF!</formula>
    </cfRule>
  </conditionalFormatting>
  <conditionalFormatting sqref="P46:Q51">
    <cfRule type="cellIs" dxfId="396" priority="586" operator="equal">
      <formula>#REF!</formula>
    </cfRule>
    <cfRule type="cellIs" dxfId="395" priority="584" operator="equal">
      <formula>#REF!</formula>
    </cfRule>
    <cfRule type="cellIs" dxfId="394" priority="585" operator="equal">
      <formula>#REF!</formula>
    </cfRule>
    <cfRule type="cellIs" dxfId="393" priority="587" operator="equal">
      <formula>#REF!</formula>
    </cfRule>
  </conditionalFormatting>
  <conditionalFormatting sqref="Q3:R29">
    <cfRule type="containsBlanks" dxfId="392" priority="338">
      <formula>LEN(TRIM(Q3))=0</formula>
    </cfRule>
  </conditionalFormatting>
  <conditionalFormatting sqref="Q35:R40">
    <cfRule type="containsBlanks" dxfId="391" priority="88">
      <formula>LEN(TRIM(Q35))=0</formula>
    </cfRule>
  </conditionalFormatting>
  <conditionalFormatting sqref="Q46:R51">
    <cfRule type="containsBlanks" dxfId="390" priority="588">
      <formula>LEN(TRIM(Q46))=0</formula>
    </cfRule>
  </conditionalFormatting>
  <conditionalFormatting sqref="R32:R34">
    <cfRule type="containsBlanks" dxfId="389" priority="8">
      <formula>LEN(TRIM(R32))=0</formula>
    </cfRule>
  </conditionalFormatting>
  <dataValidations count="1">
    <dataValidation type="list" allowBlank="1" showInputMessage="1" showErrorMessage="1" sqref="P3:P57 M3:M57 J3:J57" xr:uid="{79EEE2B8-AE6E-40BD-88E9-26E2FAE05902}">
      <formula1>"0,1,2,3,4,5"</formula1>
    </dataValidation>
  </dataValidations>
  <pageMargins left="0.7" right="0.7" top="0.75" bottom="0.75" header="0.3" footer="0.3"/>
  <pageSetup paperSize="9" orientation="portrait" verticalDpi="0" r:id="rId1"/>
  <headerFooter>
    <oddHeader xml:space="preserve">&amp;C&amp;12Classification: &amp;KFFA500Confidential&amp;8&amp;K000000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C9BD3A2A-F39E-49DC-8658-947CF9ED1D0E}">
          <x14:formula1>
            <xm:f>Guidelines!$A$2:$A$6</xm:f>
          </x14:formula1>
          <xm:sqref>E3:E57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88571-3E91-4E40-9214-7FD931573246}">
  <dimension ref="A1:R63"/>
  <sheetViews>
    <sheetView zoomScaleNormal="100" workbookViewId="0">
      <selection activeCell="D34" sqref="D34"/>
    </sheetView>
  </sheetViews>
  <sheetFormatPr defaultColWidth="7.109375" defaultRowHeight="14.45"/>
  <cols>
    <col min="1" max="1" width="12.109375" style="19" customWidth="1"/>
    <col min="2" max="2" width="22.33203125" style="30" bestFit="1" customWidth="1"/>
    <col min="3" max="3" width="12.6640625" style="19" bestFit="1" customWidth="1"/>
    <col min="4" max="4" width="45.109375" style="19" customWidth="1"/>
    <col min="5" max="5" width="15.6640625" style="20" bestFit="1" customWidth="1"/>
    <col min="6" max="6" width="32.109375" style="21" customWidth="1"/>
    <col min="7" max="7" width="9.44140625" style="21" bestFit="1" customWidth="1"/>
    <col min="8" max="8" width="10.109375" style="21" customWidth="1"/>
    <col min="9" max="9" width="10.33203125" style="21" customWidth="1"/>
    <col min="10" max="10" width="9.6640625" style="20" bestFit="1" customWidth="1"/>
    <col min="11" max="11" width="14.6640625" style="20" customWidth="1"/>
    <col min="12" max="12" width="20.6640625" style="19" customWidth="1"/>
    <col min="13" max="13" width="9.6640625" style="20" bestFit="1" customWidth="1"/>
    <col min="14" max="14" width="13.88671875" style="20" customWidth="1"/>
    <col min="15" max="15" width="18.5546875" style="4" customWidth="1"/>
    <col min="16" max="16" width="9.6640625" style="20" bestFit="1" customWidth="1"/>
    <col min="17" max="17" width="13.88671875" style="20" customWidth="1"/>
    <col min="18" max="18" width="17.109375" style="4" customWidth="1"/>
    <col min="19" max="16384" width="7.109375" style="4"/>
  </cols>
  <sheetData>
    <row r="1" spans="1:18" s="37" customFormat="1" ht="36">
      <c r="A1" s="33"/>
      <c r="B1" s="34"/>
      <c r="C1" s="33"/>
      <c r="D1" s="33"/>
      <c r="E1" s="141" t="s">
        <v>113</v>
      </c>
      <c r="F1" s="170" t="s">
        <v>104</v>
      </c>
      <c r="G1" s="141" t="str">
        <f>'Consolidated Rating'!E2</f>
        <v>Dassault 
Systemes</v>
      </c>
      <c r="H1" s="141" t="str">
        <f>'Consolidated Rating'!F2</f>
        <v>PTC</v>
      </c>
      <c r="I1" s="141" t="str">
        <f>'Consolidated Rating'!G2</f>
        <v>Siemens</v>
      </c>
      <c r="J1" s="148" t="str">
        <f>('Consolidated Rating'!E2)</f>
        <v>Dassault 
Systemes</v>
      </c>
      <c r="K1" s="35" t="str">
        <f>('Consolidated Rating'!E2)</f>
        <v>Dassault 
Systemes</v>
      </c>
      <c r="L1" s="36" t="str">
        <f>('Consolidated Rating'!E2)</f>
        <v>Dassault 
Systemes</v>
      </c>
      <c r="M1" s="35" t="str">
        <f>('Consolidated Rating'!F2)</f>
        <v>PTC</v>
      </c>
      <c r="N1" s="35" t="str">
        <f>('Consolidated Rating'!F2)</f>
        <v>PTC</v>
      </c>
      <c r="O1" s="36" t="str">
        <f>('Consolidated Rating'!F2)</f>
        <v>PTC</v>
      </c>
      <c r="P1" s="35" t="str">
        <f>('Consolidated Rating'!G2)</f>
        <v>Siemens</v>
      </c>
      <c r="Q1" s="35" t="str">
        <f>('Consolidated Rating'!G2)</f>
        <v>Siemens</v>
      </c>
      <c r="R1" s="36" t="str">
        <f>('Consolidated Rating'!G2)</f>
        <v>Siemens</v>
      </c>
    </row>
    <row r="2" spans="1:18" s="42" customFormat="1" ht="36">
      <c r="A2" s="38" t="s">
        <v>114</v>
      </c>
      <c r="B2" s="38" t="s">
        <v>115</v>
      </c>
      <c r="C2" s="38" t="s">
        <v>116</v>
      </c>
      <c r="D2" s="38" t="s">
        <v>117</v>
      </c>
      <c r="E2" s="39" t="s">
        <v>118</v>
      </c>
      <c r="F2" s="142" t="s">
        <v>23</v>
      </c>
      <c r="G2" s="144" t="s">
        <v>119</v>
      </c>
      <c r="H2" s="144" t="s">
        <v>119</v>
      </c>
      <c r="I2" s="144" t="s">
        <v>119</v>
      </c>
      <c r="J2" s="41" t="s">
        <v>120</v>
      </c>
      <c r="K2" s="143" t="s">
        <v>121</v>
      </c>
      <c r="L2" s="40" t="s">
        <v>122</v>
      </c>
      <c r="M2" s="41" t="s">
        <v>120</v>
      </c>
      <c r="N2" s="143" t="s">
        <v>121</v>
      </c>
      <c r="O2" s="40" t="s">
        <v>122</v>
      </c>
      <c r="P2" s="41" t="s">
        <v>120</v>
      </c>
      <c r="Q2" s="143" t="s">
        <v>121</v>
      </c>
      <c r="R2" s="40" t="s">
        <v>122</v>
      </c>
    </row>
    <row r="3" spans="1:18" ht="43.15">
      <c r="A3" s="31" t="s">
        <v>52</v>
      </c>
      <c r="B3" s="29" t="s">
        <v>426</v>
      </c>
      <c r="C3" s="31" t="s">
        <v>124</v>
      </c>
      <c r="D3" s="32" t="s">
        <v>427</v>
      </c>
      <c r="E3" s="22">
        <v>4</v>
      </c>
      <c r="F3" s="23" t="str">
        <f>VLOOKUP(E3,Guidelines!$A$2:$B$6,2)</f>
        <v>Should Have. Functions/Features you consider as Very Important, but not Critical.</v>
      </c>
      <c r="G3" s="145">
        <f t="shared" ref="G3:G34" si="0">E3*J3</f>
        <v>0</v>
      </c>
      <c r="H3" s="145">
        <f t="shared" ref="H3:H34" si="1">E3*M3</f>
        <v>0</v>
      </c>
      <c r="I3" s="145">
        <f t="shared" ref="I3:I34" si="2">E3*P3</f>
        <v>0</v>
      </c>
      <c r="J3" s="5"/>
      <c r="K3" s="6"/>
      <c r="L3" s="7"/>
      <c r="M3" s="5"/>
      <c r="N3" s="6"/>
      <c r="O3" s="8"/>
      <c r="P3" s="5"/>
      <c r="Q3" s="6"/>
      <c r="R3" s="8"/>
    </row>
    <row r="4" spans="1:18" ht="43.15">
      <c r="A4" s="31" t="s">
        <v>52</v>
      </c>
      <c r="B4" s="29" t="s">
        <v>426</v>
      </c>
      <c r="C4" s="31" t="s">
        <v>126</v>
      </c>
      <c r="D4" s="32" t="s">
        <v>428</v>
      </c>
      <c r="E4" s="22">
        <v>5</v>
      </c>
      <c r="F4" s="23" t="str">
        <f>VLOOKUP(E4,Guidelines!$A$2:$B$6,2)</f>
        <v>Must Have. The most critical Functions/Features you cant live without</v>
      </c>
      <c r="G4" s="145">
        <f t="shared" si="0"/>
        <v>0</v>
      </c>
      <c r="H4" s="145">
        <f t="shared" si="1"/>
        <v>0</v>
      </c>
      <c r="I4" s="145">
        <f t="shared" si="2"/>
        <v>0</v>
      </c>
      <c r="J4" s="5"/>
      <c r="K4" s="6"/>
      <c r="L4" s="7"/>
      <c r="M4" s="5"/>
      <c r="N4" s="6"/>
      <c r="O4" s="8"/>
      <c r="P4" s="5"/>
      <c r="Q4" s="6"/>
      <c r="R4" s="8"/>
    </row>
    <row r="5" spans="1:18" ht="43.15">
      <c r="A5" s="31" t="s">
        <v>52</v>
      </c>
      <c r="B5" s="29" t="s">
        <v>429</v>
      </c>
      <c r="C5" s="31" t="s">
        <v>128</v>
      </c>
      <c r="D5" s="32" t="s">
        <v>430</v>
      </c>
      <c r="E5" s="22">
        <v>4</v>
      </c>
      <c r="F5" s="23" t="str">
        <f>VLOOKUP(E5,Guidelines!$A$2:$B$6,2)</f>
        <v>Should Have. Functions/Features you consider as Very Important, but not Critical.</v>
      </c>
      <c r="G5" s="145">
        <f t="shared" si="0"/>
        <v>0</v>
      </c>
      <c r="H5" s="145">
        <f t="shared" si="1"/>
        <v>0</v>
      </c>
      <c r="I5" s="145">
        <f t="shared" si="2"/>
        <v>0</v>
      </c>
      <c r="J5" s="5"/>
      <c r="K5" s="6"/>
      <c r="L5" s="7"/>
      <c r="M5" s="5"/>
      <c r="N5" s="6"/>
      <c r="O5" s="8"/>
      <c r="P5" s="5"/>
      <c r="Q5" s="6"/>
      <c r="R5" s="8"/>
    </row>
    <row r="6" spans="1:18" ht="43.15">
      <c r="A6" s="31" t="s">
        <v>52</v>
      </c>
      <c r="B6" s="29" t="s">
        <v>429</v>
      </c>
      <c r="C6" s="31" t="s">
        <v>130</v>
      </c>
      <c r="D6" s="32" t="s">
        <v>431</v>
      </c>
      <c r="E6" s="22">
        <v>4</v>
      </c>
      <c r="F6" s="23" t="str">
        <f>VLOOKUP(E6,Guidelines!$A$2:$B$6,2)</f>
        <v>Should Have. Functions/Features you consider as Very Important, but not Critical.</v>
      </c>
      <c r="G6" s="145">
        <f t="shared" si="0"/>
        <v>0</v>
      </c>
      <c r="H6" s="145">
        <f t="shared" si="1"/>
        <v>0</v>
      </c>
      <c r="I6" s="145">
        <f t="shared" si="2"/>
        <v>0</v>
      </c>
      <c r="J6" s="5"/>
      <c r="K6" s="6"/>
      <c r="L6" s="7"/>
      <c r="M6" s="5"/>
      <c r="N6" s="6"/>
      <c r="O6" s="10"/>
      <c r="P6" s="5"/>
      <c r="Q6" s="6"/>
      <c r="R6" s="10"/>
    </row>
    <row r="7" spans="1:18" ht="43.15">
      <c r="A7" s="31" t="s">
        <v>52</v>
      </c>
      <c r="B7" s="29" t="s">
        <v>429</v>
      </c>
      <c r="C7" s="31" t="s">
        <v>132</v>
      </c>
      <c r="D7" s="32" t="s">
        <v>432</v>
      </c>
      <c r="E7" s="22">
        <v>4</v>
      </c>
      <c r="F7" s="23" t="str">
        <f>VLOOKUP(E7,Guidelines!$A$2:$B$6,2)</f>
        <v>Should Have. Functions/Features you consider as Very Important, but not Critical.</v>
      </c>
      <c r="G7" s="145">
        <f t="shared" si="0"/>
        <v>0</v>
      </c>
      <c r="H7" s="145">
        <f t="shared" si="1"/>
        <v>0</v>
      </c>
      <c r="I7" s="145">
        <f t="shared" si="2"/>
        <v>0</v>
      </c>
      <c r="J7" s="5"/>
      <c r="K7" s="6"/>
      <c r="L7" s="7"/>
      <c r="M7" s="5"/>
      <c r="N7" s="6"/>
      <c r="O7" s="8"/>
      <c r="P7" s="5"/>
      <c r="Q7" s="6"/>
      <c r="R7" s="8"/>
    </row>
    <row r="8" spans="1:18" ht="43.15">
      <c r="A8" s="31" t="s">
        <v>52</v>
      </c>
      <c r="B8" s="29" t="s">
        <v>429</v>
      </c>
      <c r="C8" s="31" t="s">
        <v>134</v>
      </c>
      <c r="D8" s="32" t="s">
        <v>433</v>
      </c>
      <c r="E8" s="22">
        <v>4</v>
      </c>
      <c r="F8" s="23" t="str">
        <f>VLOOKUP(E8,Guidelines!$A$2:$B$6,2)</f>
        <v>Should Have. Functions/Features you consider as Very Important, but not Critical.</v>
      </c>
      <c r="G8" s="145">
        <f t="shared" si="0"/>
        <v>0</v>
      </c>
      <c r="H8" s="145">
        <f t="shared" si="1"/>
        <v>0</v>
      </c>
      <c r="I8" s="145">
        <f t="shared" si="2"/>
        <v>0</v>
      </c>
      <c r="J8" s="5"/>
      <c r="K8" s="6"/>
      <c r="L8" s="7"/>
      <c r="M8" s="5"/>
      <c r="N8" s="6"/>
      <c r="O8" s="8"/>
      <c r="P8" s="5"/>
      <c r="Q8" s="6"/>
      <c r="R8" s="8"/>
    </row>
    <row r="9" spans="1:18" ht="43.15">
      <c r="A9" s="31" t="s">
        <v>52</v>
      </c>
      <c r="B9" s="29" t="s">
        <v>434</v>
      </c>
      <c r="C9" s="31" t="s">
        <v>136</v>
      </c>
      <c r="D9" s="29" t="s">
        <v>435</v>
      </c>
      <c r="E9" s="22">
        <v>5</v>
      </c>
      <c r="F9" s="23" t="str">
        <f>VLOOKUP(E9,Guidelines!$A$2:$B$6,2)</f>
        <v>Must Have. The most critical Functions/Features you cant live without</v>
      </c>
      <c r="G9" s="145">
        <f t="shared" si="0"/>
        <v>0</v>
      </c>
      <c r="H9" s="145">
        <f t="shared" si="1"/>
        <v>0</v>
      </c>
      <c r="I9" s="145">
        <f t="shared" si="2"/>
        <v>0</v>
      </c>
      <c r="J9" s="5"/>
      <c r="K9" s="6"/>
      <c r="L9" s="7"/>
      <c r="M9" s="5"/>
      <c r="N9" s="6"/>
      <c r="O9" s="8"/>
      <c r="P9" s="5"/>
      <c r="Q9" s="6"/>
      <c r="R9" s="8"/>
    </row>
    <row r="10" spans="1:18" ht="43.15">
      <c r="A10" s="31" t="s">
        <v>52</v>
      </c>
      <c r="B10" s="29" t="s">
        <v>434</v>
      </c>
      <c r="C10" s="31" t="s">
        <v>139</v>
      </c>
      <c r="D10" s="168" t="s">
        <v>436</v>
      </c>
      <c r="E10" s="22">
        <v>4</v>
      </c>
      <c r="F10" s="23" t="str">
        <f>VLOOKUP(E10,Guidelines!$A$2:$B$6,2)</f>
        <v>Should Have. Functions/Features you consider as Very Important, but not Critical.</v>
      </c>
      <c r="G10" s="145">
        <f t="shared" si="0"/>
        <v>0</v>
      </c>
      <c r="H10" s="145">
        <f t="shared" si="1"/>
        <v>0</v>
      </c>
      <c r="I10" s="145">
        <f t="shared" si="2"/>
        <v>0</v>
      </c>
      <c r="J10" s="5"/>
      <c r="K10" s="6"/>
      <c r="L10" s="11"/>
      <c r="M10" s="5"/>
      <c r="N10" s="6"/>
      <c r="O10" s="12"/>
      <c r="P10" s="5"/>
      <c r="Q10" s="6"/>
      <c r="R10" s="12"/>
    </row>
    <row r="11" spans="1:18" ht="57.6">
      <c r="A11" s="31" t="s">
        <v>52</v>
      </c>
      <c r="B11" s="29" t="s">
        <v>434</v>
      </c>
      <c r="C11" s="31" t="s">
        <v>141</v>
      </c>
      <c r="D11" s="159" t="s">
        <v>437</v>
      </c>
      <c r="E11" s="22">
        <v>5</v>
      </c>
      <c r="F11" s="23" t="str">
        <f>VLOOKUP(E11,Guidelines!$A$2:$B$6,2)</f>
        <v>Must Have. The most critical Functions/Features you cant live without</v>
      </c>
      <c r="G11" s="145">
        <f t="shared" si="0"/>
        <v>0</v>
      </c>
      <c r="H11" s="145">
        <f t="shared" si="1"/>
        <v>0</v>
      </c>
      <c r="I11" s="145">
        <f t="shared" si="2"/>
        <v>0</v>
      </c>
      <c r="J11" s="5"/>
      <c r="K11" s="6"/>
      <c r="L11" s="7"/>
      <c r="M11" s="5"/>
      <c r="N11" s="6"/>
      <c r="O11" s="8"/>
      <c r="P11" s="5"/>
      <c r="Q11" s="6"/>
      <c r="R11" s="8"/>
    </row>
    <row r="12" spans="1:18" s="3" customFormat="1" ht="115.15">
      <c r="A12" s="31" t="s">
        <v>52</v>
      </c>
      <c r="B12" s="29" t="s">
        <v>438</v>
      </c>
      <c r="C12" s="31" t="s">
        <v>143</v>
      </c>
      <c r="D12" s="159" t="s">
        <v>439</v>
      </c>
      <c r="E12" s="22">
        <v>4</v>
      </c>
      <c r="F12" s="23" t="str">
        <f>VLOOKUP(E12,Guidelines!$A$2:$B$6,2)</f>
        <v>Should Have. Functions/Features you consider as Very Important, but not Critical.</v>
      </c>
      <c r="G12" s="145">
        <f t="shared" si="0"/>
        <v>0</v>
      </c>
      <c r="H12" s="145">
        <f t="shared" si="1"/>
        <v>0</v>
      </c>
      <c r="I12" s="145">
        <f t="shared" si="2"/>
        <v>0</v>
      </c>
      <c r="J12" s="5"/>
      <c r="K12" s="6"/>
      <c r="L12" s="14"/>
      <c r="M12" s="5"/>
      <c r="N12" s="6"/>
      <c r="O12" s="13"/>
      <c r="P12" s="5"/>
      <c r="Q12" s="6"/>
      <c r="R12" s="13"/>
    </row>
    <row r="13" spans="1:18" ht="43.15">
      <c r="A13" s="31" t="s">
        <v>52</v>
      </c>
      <c r="B13" s="29" t="s">
        <v>438</v>
      </c>
      <c r="C13" s="31" t="s">
        <v>145</v>
      </c>
      <c r="D13" s="161" t="s">
        <v>440</v>
      </c>
      <c r="E13" s="22">
        <v>5</v>
      </c>
      <c r="F13" s="23" t="str">
        <f>VLOOKUP(E13,Guidelines!$A$2:$B$6,2)</f>
        <v>Must Have. The most critical Functions/Features you cant live without</v>
      </c>
      <c r="G13" s="145">
        <f t="shared" si="0"/>
        <v>0</v>
      </c>
      <c r="H13" s="145">
        <f t="shared" si="1"/>
        <v>0</v>
      </c>
      <c r="I13" s="145">
        <f t="shared" si="2"/>
        <v>0</v>
      </c>
      <c r="J13" s="5"/>
      <c r="K13" s="6"/>
      <c r="L13" s="8"/>
      <c r="M13" s="5"/>
      <c r="N13" s="6"/>
      <c r="O13" s="8"/>
      <c r="P13" s="5"/>
      <c r="Q13" s="6"/>
      <c r="R13" s="8"/>
    </row>
    <row r="14" spans="1:18" ht="43.15">
      <c r="A14" s="31" t="s">
        <v>52</v>
      </c>
      <c r="B14" s="29" t="s">
        <v>441</v>
      </c>
      <c r="C14" s="31" t="s">
        <v>147</v>
      </c>
      <c r="D14" s="161" t="s">
        <v>442</v>
      </c>
      <c r="E14" s="22">
        <v>5</v>
      </c>
      <c r="F14" s="23" t="str">
        <f>VLOOKUP(E14,Guidelines!$A$2:$B$6,2)</f>
        <v>Must Have. The most critical Functions/Features you cant live without</v>
      </c>
      <c r="G14" s="145">
        <f t="shared" si="0"/>
        <v>0</v>
      </c>
      <c r="H14" s="145">
        <f t="shared" si="1"/>
        <v>0</v>
      </c>
      <c r="I14" s="145">
        <f t="shared" si="2"/>
        <v>0</v>
      </c>
      <c r="J14" s="5"/>
      <c r="K14" s="6"/>
      <c r="L14" s="7"/>
      <c r="M14" s="5"/>
      <c r="N14" s="6"/>
      <c r="O14" s="8"/>
      <c r="P14" s="5"/>
      <c r="Q14" s="6"/>
      <c r="R14" s="8"/>
    </row>
    <row r="15" spans="1:18" ht="43.15">
      <c r="A15" s="31" t="s">
        <v>52</v>
      </c>
      <c r="B15" s="29" t="s">
        <v>441</v>
      </c>
      <c r="C15" s="31" t="s">
        <v>149</v>
      </c>
      <c r="D15" s="159" t="s">
        <v>443</v>
      </c>
      <c r="E15" s="22">
        <v>4</v>
      </c>
      <c r="F15" s="23" t="str">
        <f>VLOOKUP(E15,Guidelines!$A$2:$B$6,2)</f>
        <v>Should Have. Functions/Features you consider as Very Important, but not Critical.</v>
      </c>
      <c r="G15" s="145">
        <f t="shared" si="0"/>
        <v>0</v>
      </c>
      <c r="H15" s="145">
        <f t="shared" si="1"/>
        <v>0</v>
      </c>
      <c r="I15" s="145">
        <f t="shared" si="2"/>
        <v>0</v>
      </c>
      <c r="J15" s="5"/>
      <c r="K15" s="6"/>
      <c r="L15" s="7"/>
      <c r="M15" s="5"/>
      <c r="N15" s="6"/>
      <c r="O15" s="8"/>
      <c r="P15" s="5"/>
      <c r="Q15" s="6"/>
      <c r="R15" s="8"/>
    </row>
    <row r="16" spans="1:18" ht="43.15">
      <c r="A16" s="31" t="s">
        <v>52</v>
      </c>
      <c r="B16" s="29" t="s">
        <v>444</v>
      </c>
      <c r="C16" s="31" t="s">
        <v>151</v>
      </c>
      <c r="D16" s="159" t="s">
        <v>445</v>
      </c>
      <c r="E16" s="22">
        <v>5</v>
      </c>
      <c r="F16" s="23" t="str">
        <f>VLOOKUP(E16,Guidelines!$A$2:$B$6,2)</f>
        <v>Must Have. The most critical Functions/Features you cant live without</v>
      </c>
      <c r="G16" s="145">
        <f t="shared" si="0"/>
        <v>0</v>
      </c>
      <c r="H16" s="145">
        <f t="shared" si="1"/>
        <v>0</v>
      </c>
      <c r="I16" s="145">
        <f t="shared" si="2"/>
        <v>0</v>
      </c>
      <c r="J16" s="5"/>
      <c r="K16" s="6"/>
      <c r="L16" s="7"/>
      <c r="M16" s="5"/>
      <c r="N16" s="6"/>
      <c r="O16" s="8"/>
      <c r="P16" s="5"/>
      <c r="Q16" s="6"/>
      <c r="R16" s="8"/>
    </row>
    <row r="17" spans="1:18" ht="43.15">
      <c r="A17" s="31" t="s">
        <v>52</v>
      </c>
      <c r="B17" s="29" t="s">
        <v>444</v>
      </c>
      <c r="C17" s="31" t="s">
        <v>153</v>
      </c>
      <c r="D17" s="159" t="s">
        <v>446</v>
      </c>
      <c r="E17" s="22">
        <v>4</v>
      </c>
      <c r="F17" s="23" t="str">
        <f>VLOOKUP(E17,Guidelines!$A$2:$B$6,2)</f>
        <v>Should Have. Functions/Features you consider as Very Important, but not Critical.</v>
      </c>
      <c r="G17" s="145">
        <f t="shared" si="0"/>
        <v>0</v>
      </c>
      <c r="H17" s="145">
        <f t="shared" si="1"/>
        <v>0</v>
      </c>
      <c r="I17" s="145">
        <f t="shared" si="2"/>
        <v>0</v>
      </c>
      <c r="J17" s="5"/>
      <c r="K17" s="6"/>
      <c r="L17" s="7"/>
      <c r="M17" s="5"/>
      <c r="N17" s="6"/>
      <c r="O17" s="8"/>
      <c r="P17" s="5"/>
      <c r="Q17" s="6"/>
      <c r="R17" s="8"/>
    </row>
    <row r="18" spans="1:18" ht="43.15">
      <c r="A18" s="31" t="s">
        <v>52</v>
      </c>
      <c r="B18" s="29" t="s">
        <v>447</v>
      </c>
      <c r="C18" s="31" t="s">
        <v>155</v>
      </c>
      <c r="D18" s="159" t="s">
        <v>416</v>
      </c>
      <c r="E18" s="22">
        <v>4</v>
      </c>
      <c r="F18" s="23" t="str">
        <f>VLOOKUP(E18,Guidelines!$A$2:$B$6,2)</f>
        <v>Should Have. Functions/Features you consider as Very Important, but not Critical.</v>
      </c>
      <c r="G18" s="145">
        <f t="shared" si="0"/>
        <v>0</v>
      </c>
      <c r="H18" s="145">
        <f t="shared" si="1"/>
        <v>0</v>
      </c>
      <c r="I18" s="145">
        <f t="shared" si="2"/>
        <v>0</v>
      </c>
      <c r="J18" s="5"/>
      <c r="K18" s="6"/>
      <c r="L18" s="7"/>
      <c r="M18" s="5"/>
      <c r="N18" s="6"/>
      <c r="O18" s="8"/>
      <c r="P18" s="5"/>
      <c r="Q18" s="6"/>
      <c r="R18" s="8"/>
    </row>
    <row r="19" spans="1:18" s="3" customFormat="1" ht="43.15">
      <c r="A19" s="31" t="s">
        <v>52</v>
      </c>
      <c r="B19" s="29" t="s">
        <v>447</v>
      </c>
      <c r="C19" s="31" t="s">
        <v>158</v>
      </c>
      <c r="D19" s="159" t="s">
        <v>417</v>
      </c>
      <c r="E19" s="22">
        <v>4</v>
      </c>
      <c r="F19" s="23" t="str">
        <f>VLOOKUP(E19,Guidelines!$A$2:$B$6,2)</f>
        <v>Should Have. Functions/Features you consider as Very Important, but not Critical.</v>
      </c>
      <c r="G19" s="145">
        <f t="shared" si="0"/>
        <v>0</v>
      </c>
      <c r="H19" s="145">
        <f t="shared" si="1"/>
        <v>0</v>
      </c>
      <c r="I19" s="145">
        <f t="shared" si="2"/>
        <v>0</v>
      </c>
      <c r="J19" s="5"/>
      <c r="K19" s="6"/>
      <c r="L19" s="14"/>
      <c r="M19" s="5"/>
      <c r="N19" s="6"/>
      <c r="O19" s="13"/>
      <c r="P19" s="5"/>
      <c r="Q19" s="6"/>
      <c r="R19" s="13"/>
    </row>
    <row r="20" spans="1:18" ht="115.15">
      <c r="A20" s="31" t="s">
        <v>52</v>
      </c>
      <c r="B20" s="29" t="s">
        <v>448</v>
      </c>
      <c r="C20" s="31" t="s">
        <v>160</v>
      </c>
      <c r="D20" s="159" t="s">
        <v>449</v>
      </c>
      <c r="E20" s="22">
        <v>4</v>
      </c>
      <c r="F20" s="23" t="str">
        <f>VLOOKUP(E20,Guidelines!$A$2:$B$6,2)</f>
        <v>Should Have. Functions/Features you consider as Very Important, but not Critical.</v>
      </c>
      <c r="G20" s="145">
        <f t="shared" si="0"/>
        <v>0</v>
      </c>
      <c r="H20" s="145">
        <f t="shared" si="1"/>
        <v>0</v>
      </c>
      <c r="I20" s="145">
        <f t="shared" si="2"/>
        <v>0</v>
      </c>
      <c r="J20" s="5"/>
      <c r="K20" s="6"/>
      <c r="L20" s="8"/>
      <c r="M20" s="5"/>
      <c r="N20" s="6"/>
      <c r="O20" s="8"/>
      <c r="P20" s="5"/>
      <c r="Q20" s="6"/>
      <c r="R20" s="8"/>
    </row>
    <row r="21" spans="1:18" s="3" customFormat="1" ht="57.6">
      <c r="A21" s="31" t="s">
        <v>52</v>
      </c>
      <c r="B21" s="29" t="s">
        <v>448</v>
      </c>
      <c r="C21" s="31" t="s">
        <v>163</v>
      </c>
      <c r="D21" s="159" t="s">
        <v>450</v>
      </c>
      <c r="E21" s="22">
        <v>4</v>
      </c>
      <c r="F21" s="23" t="str">
        <f>VLOOKUP(E21,Guidelines!$A$2:$B$6,2)</f>
        <v>Should Have. Functions/Features you consider as Very Important, but not Critical.</v>
      </c>
      <c r="G21" s="145">
        <f t="shared" si="0"/>
        <v>0</v>
      </c>
      <c r="H21" s="145">
        <f t="shared" si="1"/>
        <v>0</v>
      </c>
      <c r="I21" s="145">
        <f t="shared" si="2"/>
        <v>0</v>
      </c>
      <c r="J21" s="5"/>
      <c r="K21" s="6"/>
      <c r="L21" s="14"/>
      <c r="M21" s="5"/>
      <c r="N21" s="6"/>
      <c r="O21" s="13"/>
      <c r="P21" s="5"/>
      <c r="Q21" s="6"/>
      <c r="R21" s="13"/>
    </row>
    <row r="22" spans="1:18" ht="43.15">
      <c r="A22" s="31" t="s">
        <v>52</v>
      </c>
      <c r="B22" s="29" t="s">
        <v>448</v>
      </c>
      <c r="C22" s="31" t="s">
        <v>166</v>
      </c>
      <c r="D22" s="159" t="s">
        <v>451</v>
      </c>
      <c r="E22" s="22">
        <v>4</v>
      </c>
      <c r="F22" s="23" t="str">
        <f>VLOOKUP(E22,Guidelines!$A$2:$B$6,2)</f>
        <v>Should Have. Functions/Features you consider as Very Important, but not Critical.</v>
      </c>
      <c r="G22" s="145">
        <f t="shared" si="0"/>
        <v>0</v>
      </c>
      <c r="H22" s="145">
        <f t="shared" si="1"/>
        <v>0</v>
      </c>
      <c r="I22" s="145">
        <f t="shared" si="2"/>
        <v>0</v>
      </c>
      <c r="J22" s="5"/>
      <c r="K22" s="6"/>
      <c r="L22" s="8"/>
      <c r="M22" s="5"/>
      <c r="N22" s="6"/>
      <c r="O22" s="8"/>
      <c r="P22" s="5"/>
      <c r="Q22" s="6"/>
      <c r="R22" s="8"/>
    </row>
    <row r="23" spans="1:18" ht="43.15">
      <c r="A23" s="31" t="s">
        <v>52</v>
      </c>
      <c r="B23" s="29" t="s">
        <v>424</v>
      </c>
      <c r="C23" s="31" t="s">
        <v>169</v>
      </c>
      <c r="D23" s="159" t="s">
        <v>425</v>
      </c>
      <c r="E23" s="22">
        <v>4</v>
      </c>
      <c r="F23" s="23" t="str">
        <f>VLOOKUP(E23,Guidelines!$A$2:$B$6,2)</f>
        <v>Should Have. Functions/Features you consider as Very Important, but not Critical.</v>
      </c>
      <c r="G23" s="145">
        <f t="shared" si="0"/>
        <v>0</v>
      </c>
      <c r="H23" s="145">
        <f t="shared" si="1"/>
        <v>0</v>
      </c>
      <c r="I23" s="145">
        <f t="shared" si="2"/>
        <v>0</v>
      </c>
      <c r="J23" s="5"/>
      <c r="K23" s="6"/>
      <c r="L23" s="7"/>
      <c r="M23" s="5"/>
      <c r="N23" s="6"/>
      <c r="O23" s="8"/>
      <c r="P23" s="5"/>
      <c r="Q23" s="6"/>
      <c r="R23" s="8"/>
    </row>
    <row r="24" spans="1:18" ht="43.15">
      <c r="A24" s="31" t="s">
        <v>52</v>
      </c>
      <c r="B24" s="29" t="s">
        <v>201</v>
      </c>
      <c r="C24" s="31" t="s">
        <v>171</v>
      </c>
      <c r="D24" s="159" t="s">
        <v>452</v>
      </c>
      <c r="E24" s="22">
        <v>5</v>
      </c>
      <c r="F24" s="23" t="str">
        <f>VLOOKUP(E24,Guidelines!$A$2:$B$6,2)</f>
        <v>Must Have. The most critical Functions/Features you cant live without</v>
      </c>
      <c r="G24" s="145">
        <f t="shared" si="0"/>
        <v>0</v>
      </c>
      <c r="H24" s="145">
        <f t="shared" si="1"/>
        <v>0</v>
      </c>
      <c r="I24" s="145">
        <f t="shared" si="2"/>
        <v>0</v>
      </c>
      <c r="J24" s="5"/>
      <c r="K24" s="6"/>
      <c r="L24" s="7"/>
      <c r="M24" s="5"/>
      <c r="N24" s="6"/>
      <c r="O24" s="8"/>
      <c r="P24" s="5"/>
      <c r="Q24" s="6"/>
      <c r="R24" s="8"/>
    </row>
    <row r="25" spans="1:18" ht="43.15">
      <c r="A25" s="31" t="s">
        <v>52</v>
      </c>
      <c r="B25" s="29" t="s">
        <v>453</v>
      </c>
      <c r="C25" s="31" t="s">
        <v>173</v>
      </c>
      <c r="D25" s="159" t="s">
        <v>454</v>
      </c>
      <c r="E25" s="22">
        <v>5</v>
      </c>
      <c r="F25" s="23" t="str">
        <f>VLOOKUP(E25,Guidelines!$A$2:$B$6,2)</f>
        <v>Must Have. The most critical Functions/Features you cant live without</v>
      </c>
      <c r="G25" s="145">
        <f t="shared" si="0"/>
        <v>0</v>
      </c>
      <c r="H25" s="145">
        <f t="shared" si="1"/>
        <v>0</v>
      </c>
      <c r="I25" s="145">
        <f t="shared" si="2"/>
        <v>0</v>
      </c>
      <c r="J25" s="5"/>
      <c r="K25" s="6"/>
      <c r="L25" s="8"/>
      <c r="M25" s="5"/>
      <c r="N25" s="6"/>
      <c r="O25" s="8"/>
      <c r="P25" s="5"/>
      <c r="Q25" s="6"/>
      <c r="R25" s="8"/>
    </row>
    <row r="26" spans="1:18">
      <c r="A26" s="31"/>
      <c r="B26" s="29"/>
      <c r="C26" s="31"/>
      <c r="D26" s="32"/>
      <c r="E26" s="22"/>
      <c r="F26" s="23" t="e">
        <f>VLOOKUP(E26,Guidelines!$A$2:$B$6,2)</f>
        <v>#N/A</v>
      </c>
      <c r="G26" s="145">
        <f t="shared" si="0"/>
        <v>0</v>
      </c>
      <c r="H26" s="145">
        <f t="shared" si="1"/>
        <v>0</v>
      </c>
      <c r="I26" s="145">
        <f t="shared" si="2"/>
        <v>0</v>
      </c>
      <c r="J26" s="5"/>
      <c r="K26" s="6"/>
      <c r="L26" s="7"/>
      <c r="M26" s="5"/>
      <c r="N26" s="6"/>
      <c r="O26" s="8"/>
      <c r="P26" s="5"/>
      <c r="Q26" s="6"/>
      <c r="R26" s="8"/>
    </row>
    <row r="27" spans="1:18" s="3" customFormat="1">
      <c r="A27" s="31"/>
      <c r="B27" s="29"/>
      <c r="C27" s="31"/>
      <c r="D27" s="159"/>
      <c r="E27" s="22"/>
      <c r="F27" s="23" t="e">
        <f>VLOOKUP(E27,Guidelines!$A$2:$B$6,2)</f>
        <v>#N/A</v>
      </c>
      <c r="G27" s="145">
        <f t="shared" si="0"/>
        <v>0</v>
      </c>
      <c r="H27" s="145">
        <f t="shared" si="1"/>
        <v>0</v>
      </c>
      <c r="I27" s="145">
        <f t="shared" si="2"/>
        <v>0</v>
      </c>
      <c r="J27" s="5"/>
      <c r="K27" s="6"/>
      <c r="L27" s="14"/>
      <c r="M27" s="5"/>
      <c r="N27" s="6"/>
      <c r="O27" s="13"/>
      <c r="P27" s="5"/>
      <c r="Q27" s="6"/>
      <c r="R27" s="13"/>
    </row>
    <row r="28" spans="1:18" s="3" customFormat="1">
      <c r="A28" s="31"/>
      <c r="B28" s="29"/>
      <c r="C28" s="31"/>
      <c r="D28" s="161"/>
      <c r="E28" s="22"/>
      <c r="F28" s="23" t="e">
        <f>VLOOKUP(E28,Guidelines!$A$2:$B$6,2)</f>
        <v>#N/A</v>
      </c>
      <c r="G28" s="145">
        <f t="shared" si="0"/>
        <v>0</v>
      </c>
      <c r="H28" s="145">
        <f t="shared" si="1"/>
        <v>0</v>
      </c>
      <c r="I28" s="145">
        <f t="shared" si="2"/>
        <v>0</v>
      </c>
      <c r="J28" s="5"/>
      <c r="K28" s="6"/>
      <c r="L28" s="14"/>
      <c r="M28" s="5"/>
      <c r="N28" s="6"/>
      <c r="O28" s="13"/>
      <c r="P28" s="5"/>
      <c r="Q28" s="6"/>
      <c r="R28" s="13"/>
    </row>
    <row r="29" spans="1:18">
      <c r="A29" s="31"/>
      <c r="B29" s="29"/>
      <c r="C29" s="31"/>
      <c r="D29" s="161"/>
      <c r="E29" s="22"/>
      <c r="F29" s="23" t="e">
        <f>VLOOKUP(E29,Guidelines!$A$2:$B$6,2)</f>
        <v>#N/A</v>
      </c>
      <c r="G29" s="145">
        <f t="shared" si="0"/>
        <v>0</v>
      </c>
      <c r="H29" s="145">
        <f t="shared" si="1"/>
        <v>0</v>
      </c>
      <c r="I29" s="145">
        <f t="shared" si="2"/>
        <v>0</v>
      </c>
      <c r="J29" s="5"/>
      <c r="K29" s="6"/>
      <c r="L29" s="8"/>
      <c r="M29" s="5"/>
      <c r="N29" s="6"/>
      <c r="O29" s="8"/>
      <c r="P29" s="5"/>
      <c r="Q29" s="6"/>
      <c r="R29" s="8"/>
    </row>
    <row r="30" spans="1:18">
      <c r="A30" s="31"/>
      <c r="B30" s="29"/>
      <c r="C30" s="31"/>
      <c r="D30" s="159"/>
      <c r="E30" s="22"/>
      <c r="F30" s="23" t="e">
        <f>VLOOKUP(E30,Guidelines!$A$2:$B$6,2)</f>
        <v>#N/A</v>
      </c>
      <c r="G30" s="145">
        <f t="shared" si="0"/>
        <v>0</v>
      </c>
      <c r="H30" s="145">
        <f t="shared" si="1"/>
        <v>0</v>
      </c>
      <c r="I30" s="145">
        <f t="shared" si="2"/>
        <v>0</v>
      </c>
      <c r="J30" s="5"/>
      <c r="K30" s="6"/>
      <c r="L30" s="7"/>
      <c r="M30" s="5"/>
      <c r="N30" s="6"/>
      <c r="O30" s="8"/>
      <c r="P30" s="5"/>
      <c r="Q30" s="6"/>
      <c r="R30" s="8"/>
    </row>
    <row r="31" spans="1:18">
      <c r="A31" s="31"/>
      <c r="B31" s="29"/>
      <c r="C31" s="31"/>
      <c r="D31" s="161"/>
      <c r="E31" s="22"/>
      <c r="F31" s="23" t="e">
        <f>VLOOKUP(E31,Guidelines!$A$2:$B$6,2)</f>
        <v>#N/A</v>
      </c>
      <c r="G31" s="145">
        <f t="shared" si="0"/>
        <v>0</v>
      </c>
      <c r="H31" s="145">
        <f t="shared" si="1"/>
        <v>0</v>
      </c>
      <c r="I31" s="145">
        <f t="shared" si="2"/>
        <v>0</v>
      </c>
      <c r="J31" s="5"/>
      <c r="K31" s="6"/>
      <c r="L31" s="8"/>
      <c r="M31" s="5"/>
      <c r="N31" s="6"/>
      <c r="O31" s="8"/>
      <c r="P31" s="5"/>
      <c r="Q31" s="6"/>
      <c r="R31" s="8"/>
    </row>
    <row r="32" spans="1:18">
      <c r="A32" s="31"/>
      <c r="B32" s="29"/>
      <c r="C32" s="31"/>
      <c r="D32" s="163"/>
      <c r="E32" s="22"/>
      <c r="F32" s="23" t="e">
        <f>VLOOKUP(E32,Guidelines!$A$2:$B$6,2)</f>
        <v>#N/A</v>
      </c>
      <c r="G32" s="145">
        <f t="shared" si="0"/>
        <v>0</v>
      </c>
      <c r="H32" s="145">
        <f t="shared" si="1"/>
        <v>0</v>
      </c>
      <c r="I32" s="145">
        <f t="shared" si="2"/>
        <v>0</v>
      </c>
      <c r="J32" s="5"/>
      <c r="K32" s="6"/>
      <c r="L32" s="10"/>
      <c r="M32" s="5"/>
      <c r="N32" s="6"/>
      <c r="O32" s="10"/>
      <c r="P32" s="5"/>
      <c r="Q32" s="6"/>
      <c r="R32" s="10"/>
    </row>
    <row r="33" spans="1:18">
      <c r="A33" s="31"/>
      <c r="B33" s="29"/>
      <c r="C33" s="31"/>
      <c r="D33" s="159"/>
      <c r="E33" s="22"/>
      <c r="F33" s="23" t="e">
        <f>VLOOKUP(E33,Guidelines!$A$2:$B$6,2)</f>
        <v>#N/A</v>
      </c>
      <c r="G33" s="145">
        <f t="shared" si="0"/>
        <v>0</v>
      </c>
      <c r="H33" s="145">
        <f t="shared" si="1"/>
        <v>0</v>
      </c>
      <c r="I33" s="145">
        <f t="shared" si="2"/>
        <v>0</v>
      </c>
      <c r="J33" s="5"/>
      <c r="K33" s="6"/>
      <c r="L33" s="10"/>
      <c r="M33" s="5"/>
      <c r="N33" s="6"/>
      <c r="O33" s="10"/>
      <c r="P33" s="5"/>
      <c r="Q33" s="6"/>
      <c r="R33" s="10"/>
    </row>
    <row r="34" spans="1:18">
      <c r="A34" s="31"/>
      <c r="B34" s="29"/>
      <c r="C34" s="31"/>
      <c r="D34" s="32"/>
      <c r="E34" s="22"/>
      <c r="F34" s="23" t="e">
        <f>VLOOKUP(E34,Guidelines!$A$2:$B$6,2)</f>
        <v>#N/A</v>
      </c>
      <c r="G34" s="145">
        <f t="shared" si="0"/>
        <v>0</v>
      </c>
      <c r="H34" s="145">
        <f t="shared" si="1"/>
        <v>0</v>
      </c>
      <c r="I34" s="145">
        <f t="shared" si="2"/>
        <v>0</v>
      </c>
      <c r="J34" s="5"/>
      <c r="K34" s="6"/>
      <c r="L34" s="10"/>
      <c r="M34" s="5"/>
      <c r="N34" s="6"/>
      <c r="O34" s="10"/>
      <c r="P34" s="5"/>
      <c r="Q34" s="6"/>
      <c r="R34" s="10"/>
    </row>
    <row r="35" spans="1:18">
      <c r="A35" s="31"/>
      <c r="B35" s="29"/>
      <c r="C35" s="31"/>
      <c r="D35" s="159"/>
      <c r="E35" s="22"/>
      <c r="F35" s="23" t="e">
        <f>VLOOKUP(E35,Guidelines!$A$2:$B$6,2)</f>
        <v>#N/A</v>
      </c>
      <c r="G35" s="145">
        <f t="shared" ref="G35:G57" si="3">E35*J35</f>
        <v>0</v>
      </c>
      <c r="H35" s="145">
        <f t="shared" ref="H35:H57" si="4">E35*M35</f>
        <v>0</v>
      </c>
      <c r="I35" s="145">
        <f t="shared" ref="I35:I57" si="5">E35*P35</f>
        <v>0</v>
      </c>
      <c r="J35" s="5"/>
      <c r="K35" s="6"/>
      <c r="L35" s="7"/>
      <c r="M35" s="5"/>
      <c r="N35" s="6"/>
      <c r="O35" s="8"/>
      <c r="P35" s="5"/>
      <c r="Q35" s="6"/>
      <c r="R35" s="8"/>
    </row>
    <row r="36" spans="1:18">
      <c r="A36" s="31"/>
      <c r="B36" s="29"/>
      <c r="C36" s="31"/>
      <c r="D36" s="159"/>
      <c r="E36" s="22"/>
      <c r="F36" s="23" t="e">
        <f>VLOOKUP(E36,Guidelines!$A$2:$B$6,2)</f>
        <v>#N/A</v>
      </c>
      <c r="G36" s="145">
        <f t="shared" si="3"/>
        <v>0</v>
      </c>
      <c r="H36" s="145">
        <f t="shared" si="4"/>
        <v>0</v>
      </c>
      <c r="I36" s="145">
        <f t="shared" si="5"/>
        <v>0</v>
      </c>
      <c r="J36" s="5"/>
      <c r="K36" s="6"/>
      <c r="L36" s="8"/>
      <c r="M36" s="5"/>
      <c r="N36" s="6"/>
      <c r="O36" s="8"/>
      <c r="P36" s="5"/>
      <c r="Q36" s="6"/>
      <c r="R36" s="8"/>
    </row>
    <row r="37" spans="1:18">
      <c r="A37" s="31"/>
      <c r="B37" s="29"/>
      <c r="C37" s="31"/>
      <c r="D37" s="32"/>
      <c r="E37" s="22"/>
      <c r="F37" s="23" t="e">
        <f>VLOOKUP(E37,Guidelines!$A$2:$B$6,2)</f>
        <v>#N/A</v>
      </c>
      <c r="G37" s="145">
        <f t="shared" si="3"/>
        <v>0</v>
      </c>
      <c r="H37" s="145">
        <f t="shared" si="4"/>
        <v>0</v>
      </c>
      <c r="I37" s="145">
        <f t="shared" si="5"/>
        <v>0</v>
      </c>
      <c r="J37" s="5"/>
      <c r="K37" s="6"/>
      <c r="L37" s="7"/>
      <c r="M37" s="5"/>
      <c r="N37" s="6"/>
      <c r="O37" s="8"/>
      <c r="P37" s="5"/>
      <c r="Q37" s="6"/>
      <c r="R37" s="8"/>
    </row>
    <row r="38" spans="1:18" s="3" customFormat="1">
      <c r="A38" s="31"/>
      <c r="B38" s="29"/>
      <c r="C38" s="31"/>
      <c r="D38" s="159"/>
      <c r="E38" s="22"/>
      <c r="F38" s="23" t="e">
        <f>VLOOKUP(E38,Guidelines!$A$2:$B$6,2)</f>
        <v>#N/A</v>
      </c>
      <c r="G38" s="145">
        <f t="shared" si="3"/>
        <v>0</v>
      </c>
      <c r="H38" s="145">
        <f t="shared" si="4"/>
        <v>0</v>
      </c>
      <c r="I38" s="145">
        <f t="shared" si="5"/>
        <v>0</v>
      </c>
      <c r="J38" s="5"/>
      <c r="K38" s="6"/>
      <c r="L38" s="14"/>
      <c r="M38" s="5"/>
      <c r="N38" s="6"/>
      <c r="O38" s="13"/>
      <c r="P38" s="5"/>
      <c r="Q38" s="6"/>
      <c r="R38" s="13"/>
    </row>
    <row r="39" spans="1:18" s="3" customFormat="1">
      <c r="A39" s="31"/>
      <c r="B39" s="29"/>
      <c r="C39" s="31"/>
      <c r="D39" s="161"/>
      <c r="E39" s="22"/>
      <c r="F39" s="23" t="e">
        <f>VLOOKUP(E39,Guidelines!$A$2:$B$6,2)</f>
        <v>#N/A</v>
      </c>
      <c r="G39" s="145">
        <f t="shared" si="3"/>
        <v>0</v>
      </c>
      <c r="H39" s="145">
        <f t="shared" si="4"/>
        <v>0</v>
      </c>
      <c r="I39" s="145">
        <f t="shared" si="5"/>
        <v>0</v>
      </c>
      <c r="J39" s="5"/>
      <c r="K39" s="6"/>
      <c r="L39" s="14"/>
      <c r="M39" s="5"/>
      <c r="N39" s="6"/>
      <c r="O39" s="13"/>
      <c r="P39" s="5"/>
      <c r="Q39" s="6"/>
      <c r="R39" s="13"/>
    </row>
    <row r="40" spans="1:18">
      <c r="A40" s="31"/>
      <c r="B40" s="29"/>
      <c r="C40" s="31"/>
      <c r="D40" s="161"/>
      <c r="E40" s="22"/>
      <c r="F40" s="23" t="e">
        <f>VLOOKUP(E40,Guidelines!$A$2:$B$6,2)</f>
        <v>#N/A</v>
      </c>
      <c r="G40" s="145">
        <f t="shared" si="3"/>
        <v>0</v>
      </c>
      <c r="H40" s="145">
        <f t="shared" si="4"/>
        <v>0</v>
      </c>
      <c r="I40" s="145">
        <f t="shared" si="5"/>
        <v>0</v>
      </c>
      <c r="J40" s="5"/>
      <c r="K40" s="6"/>
      <c r="L40" s="8"/>
      <c r="M40" s="5"/>
      <c r="N40" s="6"/>
      <c r="O40" s="8"/>
      <c r="P40" s="5"/>
      <c r="Q40" s="6"/>
      <c r="R40" s="8"/>
    </row>
    <row r="41" spans="1:18">
      <c r="A41" s="31"/>
      <c r="B41" s="29"/>
      <c r="C41" s="31"/>
      <c r="D41" s="159"/>
      <c r="E41" s="22"/>
      <c r="F41" s="23" t="e">
        <f>VLOOKUP(E41,Guidelines!$A$2:$B$6,2)</f>
        <v>#N/A</v>
      </c>
      <c r="G41" s="145">
        <f t="shared" si="3"/>
        <v>0</v>
      </c>
      <c r="H41" s="145">
        <f t="shared" si="4"/>
        <v>0</v>
      </c>
      <c r="I41" s="145">
        <f t="shared" si="5"/>
        <v>0</v>
      </c>
      <c r="J41" s="5"/>
      <c r="K41" s="6"/>
      <c r="L41" s="7"/>
      <c r="M41" s="5"/>
      <c r="N41" s="6"/>
      <c r="O41" s="8"/>
      <c r="P41" s="5"/>
      <c r="Q41" s="6"/>
      <c r="R41" s="8"/>
    </row>
    <row r="42" spans="1:18">
      <c r="A42" s="31"/>
      <c r="B42" s="29"/>
      <c r="C42" s="31"/>
      <c r="D42" s="161"/>
      <c r="E42" s="22"/>
      <c r="F42" s="23" t="e">
        <f>VLOOKUP(E42,Guidelines!$A$2:$B$6,2)</f>
        <v>#N/A</v>
      </c>
      <c r="G42" s="145">
        <f t="shared" si="3"/>
        <v>0</v>
      </c>
      <c r="H42" s="145">
        <f t="shared" si="4"/>
        <v>0</v>
      </c>
      <c r="I42" s="145">
        <f t="shared" si="5"/>
        <v>0</v>
      </c>
      <c r="J42" s="5"/>
      <c r="K42" s="6"/>
      <c r="L42" s="8"/>
      <c r="M42" s="5"/>
      <c r="N42" s="6"/>
      <c r="O42" s="8"/>
      <c r="P42" s="5"/>
      <c r="Q42" s="6"/>
      <c r="R42" s="8"/>
    </row>
    <row r="43" spans="1:18">
      <c r="A43" s="31"/>
      <c r="B43" s="29"/>
      <c r="C43" s="31"/>
      <c r="D43" s="163"/>
      <c r="E43" s="22"/>
      <c r="F43" s="23" t="e">
        <f>VLOOKUP(E43,Guidelines!$A$2:$B$6,2)</f>
        <v>#N/A</v>
      </c>
      <c r="G43" s="145">
        <f t="shared" si="3"/>
        <v>0</v>
      </c>
      <c r="H43" s="145">
        <f t="shared" si="4"/>
        <v>0</v>
      </c>
      <c r="I43" s="145">
        <f t="shared" si="5"/>
        <v>0</v>
      </c>
      <c r="J43" s="5"/>
      <c r="K43" s="6"/>
      <c r="L43" s="15"/>
      <c r="M43" s="5"/>
      <c r="N43" s="6"/>
      <c r="O43" s="15"/>
      <c r="P43" s="5"/>
      <c r="Q43" s="6"/>
      <c r="R43" s="15"/>
    </row>
    <row r="44" spans="1:18">
      <c r="A44" s="31"/>
      <c r="B44" s="29"/>
      <c r="C44" s="31"/>
      <c r="D44" s="159"/>
      <c r="E44" s="22"/>
      <c r="F44" s="23" t="e">
        <f>VLOOKUP(E44,Guidelines!$A$2:$B$6,2)</f>
        <v>#N/A</v>
      </c>
      <c r="G44" s="145">
        <f t="shared" si="3"/>
        <v>0</v>
      </c>
      <c r="H44" s="145">
        <f t="shared" si="4"/>
        <v>0</v>
      </c>
      <c r="I44" s="145">
        <f t="shared" si="5"/>
        <v>0</v>
      </c>
      <c r="J44" s="5"/>
      <c r="K44" s="6"/>
      <c r="L44" s="15"/>
      <c r="M44" s="5"/>
      <c r="N44" s="6"/>
      <c r="O44" s="15"/>
      <c r="P44" s="5"/>
      <c r="Q44" s="6"/>
      <c r="R44" s="15"/>
    </row>
    <row r="45" spans="1:18">
      <c r="A45" s="31"/>
      <c r="B45" s="29"/>
      <c r="C45" s="31"/>
      <c r="D45" s="32"/>
      <c r="E45" s="22"/>
      <c r="F45" s="23" t="e">
        <f>VLOOKUP(E45,Guidelines!$A$2:$B$6,2)</f>
        <v>#N/A</v>
      </c>
      <c r="G45" s="145">
        <f t="shared" si="3"/>
        <v>0</v>
      </c>
      <c r="H45" s="145">
        <f t="shared" si="4"/>
        <v>0</v>
      </c>
      <c r="I45" s="145">
        <f t="shared" si="5"/>
        <v>0</v>
      </c>
      <c r="J45" s="5"/>
      <c r="K45" s="6"/>
      <c r="L45" s="15"/>
      <c r="M45" s="5"/>
      <c r="N45" s="6"/>
      <c r="O45" s="15"/>
      <c r="P45" s="5"/>
      <c r="Q45" s="6"/>
      <c r="R45" s="15"/>
    </row>
    <row r="46" spans="1:18">
      <c r="A46" s="31"/>
      <c r="B46" s="29"/>
      <c r="C46" s="31"/>
      <c r="D46" s="159"/>
      <c r="E46" s="22"/>
      <c r="F46" s="23" t="e">
        <f>VLOOKUP(E46,Guidelines!$A$2:$B$6,2)</f>
        <v>#N/A</v>
      </c>
      <c r="G46" s="145">
        <f t="shared" si="3"/>
        <v>0</v>
      </c>
      <c r="H46" s="145">
        <f t="shared" si="4"/>
        <v>0</v>
      </c>
      <c r="I46" s="145">
        <f t="shared" si="5"/>
        <v>0</v>
      </c>
      <c r="J46" s="5"/>
      <c r="K46" s="6"/>
      <c r="L46" s="7"/>
      <c r="M46" s="5"/>
      <c r="N46" s="6"/>
      <c r="O46" s="8"/>
      <c r="P46" s="5"/>
      <c r="Q46" s="6"/>
      <c r="R46" s="8"/>
    </row>
    <row r="47" spans="1:18">
      <c r="A47" s="31"/>
      <c r="B47" s="29"/>
      <c r="C47" s="31"/>
      <c r="D47" s="159"/>
      <c r="E47" s="22"/>
      <c r="F47" s="23" t="e">
        <f>VLOOKUP(E47,Guidelines!$A$2:$B$6,2)</f>
        <v>#N/A</v>
      </c>
      <c r="G47" s="145">
        <f t="shared" si="3"/>
        <v>0</v>
      </c>
      <c r="H47" s="145">
        <f t="shared" si="4"/>
        <v>0</v>
      </c>
      <c r="I47" s="145">
        <f t="shared" si="5"/>
        <v>0</v>
      </c>
      <c r="J47" s="5"/>
      <c r="K47" s="6"/>
      <c r="L47" s="8"/>
      <c r="M47" s="5"/>
      <c r="N47" s="6"/>
      <c r="O47" s="8"/>
      <c r="P47" s="5"/>
      <c r="Q47" s="6"/>
      <c r="R47" s="8"/>
    </row>
    <row r="48" spans="1:18">
      <c r="A48" s="31"/>
      <c r="B48" s="29"/>
      <c r="C48" s="31"/>
      <c r="D48" s="32"/>
      <c r="E48" s="22"/>
      <c r="F48" s="23" t="e">
        <f>VLOOKUP(E48,Guidelines!$A$2:$B$6,2)</f>
        <v>#N/A</v>
      </c>
      <c r="G48" s="145">
        <f t="shared" si="3"/>
        <v>0</v>
      </c>
      <c r="H48" s="145">
        <f t="shared" si="4"/>
        <v>0</v>
      </c>
      <c r="I48" s="145">
        <f t="shared" si="5"/>
        <v>0</v>
      </c>
      <c r="J48" s="5"/>
      <c r="K48" s="6"/>
      <c r="L48" s="7"/>
      <c r="M48" s="5"/>
      <c r="N48" s="6"/>
      <c r="O48" s="8"/>
      <c r="P48" s="5"/>
      <c r="Q48" s="6"/>
      <c r="R48" s="8"/>
    </row>
    <row r="49" spans="1:18" s="3" customFormat="1">
      <c r="A49" s="31"/>
      <c r="B49" s="29"/>
      <c r="C49" s="31"/>
      <c r="D49" s="159"/>
      <c r="E49" s="22"/>
      <c r="F49" s="23" t="e">
        <f>VLOOKUP(E49,Guidelines!$A$2:$B$6,2)</f>
        <v>#N/A</v>
      </c>
      <c r="G49" s="145">
        <f t="shared" si="3"/>
        <v>0</v>
      </c>
      <c r="H49" s="145">
        <f t="shared" si="4"/>
        <v>0</v>
      </c>
      <c r="I49" s="145">
        <f t="shared" si="5"/>
        <v>0</v>
      </c>
      <c r="J49" s="5"/>
      <c r="K49" s="6"/>
      <c r="L49" s="14"/>
      <c r="M49" s="5"/>
      <c r="N49" s="6"/>
      <c r="O49" s="13"/>
      <c r="P49" s="5"/>
      <c r="Q49" s="6"/>
      <c r="R49" s="13"/>
    </row>
    <row r="50" spans="1:18" s="3" customFormat="1">
      <c r="A50" s="31"/>
      <c r="B50" s="29"/>
      <c r="C50" s="31"/>
      <c r="D50" s="161"/>
      <c r="E50" s="22"/>
      <c r="F50" s="23" t="e">
        <f>VLOOKUP(E50,Guidelines!$A$2:$B$6,2)</f>
        <v>#N/A</v>
      </c>
      <c r="G50" s="145">
        <f t="shared" si="3"/>
        <v>0</v>
      </c>
      <c r="H50" s="145">
        <f t="shared" si="4"/>
        <v>0</v>
      </c>
      <c r="I50" s="145">
        <f t="shared" si="5"/>
        <v>0</v>
      </c>
      <c r="J50" s="5"/>
      <c r="K50" s="6"/>
      <c r="L50" s="14"/>
      <c r="M50" s="5"/>
      <c r="N50" s="6"/>
      <c r="O50" s="13"/>
      <c r="P50" s="5"/>
      <c r="Q50" s="6"/>
      <c r="R50" s="13"/>
    </row>
    <row r="51" spans="1:18">
      <c r="A51" s="31"/>
      <c r="B51" s="29"/>
      <c r="C51" s="31"/>
      <c r="D51" s="161"/>
      <c r="E51" s="22"/>
      <c r="F51" s="23" t="e">
        <f>VLOOKUP(E51,Guidelines!$A$2:$B$6,2)</f>
        <v>#N/A</v>
      </c>
      <c r="G51" s="145">
        <f t="shared" si="3"/>
        <v>0</v>
      </c>
      <c r="H51" s="145">
        <f t="shared" si="4"/>
        <v>0</v>
      </c>
      <c r="I51" s="145">
        <f t="shared" si="5"/>
        <v>0</v>
      </c>
      <c r="J51" s="5"/>
      <c r="K51" s="6"/>
      <c r="L51" s="8"/>
      <c r="M51" s="5"/>
      <c r="N51" s="6"/>
      <c r="O51" s="8"/>
      <c r="P51" s="5"/>
      <c r="Q51" s="6"/>
      <c r="R51" s="8"/>
    </row>
    <row r="52" spans="1:18">
      <c r="A52" s="31"/>
      <c r="B52" s="29"/>
      <c r="C52" s="31"/>
      <c r="D52" s="159"/>
      <c r="E52" s="22"/>
      <c r="F52" s="23" t="e">
        <f>VLOOKUP(E52,Guidelines!$A$2:$B$6,2)</f>
        <v>#N/A</v>
      </c>
      <c r="G52" s="145">
        <f t="shared" si="3"/>
        <v>0</v>
      </c>
      <c r="H52" s="145">
        <f t="shared" si="4"/>
        <v>0</v>
      </c>
      <c r="I52" s="145">
        <f t="shared" si="5"/>
        <v>0</v>
      </c>
      <c r="J52" s="5"/>
      <c r="K52" s="6"/>
      <c r="L52" s="7"/>
      <c r="M52" s="5"/>
      <c r="N52" s="6"/>
      <c r="O52" s="8"/>
      <c r="P52" s="5"/>
      <c r="Q52" s="6"/>
      <c r="R52" s="8"/>
    </row>
    <row r="53" spans="1:18">
      <c r="A53" s="31"/>
      <c r="B53" s="29"/>
      <c r="C53" s="31"/>
      <c r="D53" s="161"/>
      <c r="E53" s="22"/>
      <c r="F53" s="23" t="e">
        <f>VLOOKUP(E53,Guidelines!$A$2:$B$6,2)</f>
        <v>#N/A</v>
      </c>
      <c r="G53" s="145">
        <f t="shared" si="3"/>
        <v>0</v>
      </c>
      <c r="H53" s="145">
        <f t="shared" si="4"/>
        <v>0</v>
      </c>
      <c r="I53" s="145">
        <f t="shared" si="5"/>
        <v>0</v>
      </c>
      <c r="J53" s="5"/>
      <c r="K53" s="6"/>
      <c r="L53" s="8"/>
      <c r="M53" s="5"/>
      <c r="N53" s="6"/>
      <c r="O53" s="8"/>
      <c r="P53" s="5"/>
      <c r="Q53" s="6"/>
      <c r="R53" s="8"/>
    </row>
    <row r="54" spans="1:18">
      <c r="A54" s="31"/>
      <c r="B54" s="29"/>
      <c r="C54" s="31"/>
      <c r="D54" s="163"/>
      <c r="E54" s="22"/>
      <c r="F54" s="23" t="e">
        <f>VLOOKUP(E54,Guidelines!$A$2:$B$6,2)</f>
        <v>#N/A</v>
      </c>
      <c r="G54" s="145">
        <f t="shared" si="3"/>
        <v>0</v>
      </c>
      <c r="H54" s="145">
        <f t="shared" si="4"/>
        <v>0</v>
      </c>
      <c r="I54" s="145">
        <f t="shared" si="5"/>
        <v>0</v>
      </c>
      <c r="J54" s="5"/>
      <c r="K54" s="6"/>
      <c r="L54" s="15"/>
      <c r="M54" s="5"/>
      <c r="N54" s="6"/>
      <c r="O54" s="15"/>
      <c r="P54" s="5"/>
      <c r="Q54" s="6"/>
      <c r="R54" s="15"/>
    </row>
    <row r="55" spans="1:18">
      <c r="A55" s="31"/>
      <c r="B55" s="29"/>
      <c r="C55" s="31"/>
      <c r="D55" s="159"/>
      <c r="E55" s="22"/>
      <c r="F55" s="23" t="e">
        <f>VLOOKUP(E55,Guidelines!$A$2:$B$6,2)</f>
        <v>#N/A</v>
      </c>
      <c r="G55" s="145">
        <f t="shared" si="3"/>
        <v>0</v>
      </c>
      <c r="H55" s="145">
        <f t="shared" si="4"/>
        <v>0</v>
      </c>
      <c r="I55" s="145">
        <f t="shared" si="5"/>
        <v>0</v>
      </c>
      <c r="J55" s="5"/>
      <c r="K55" s="6"/>
      <c r="L55" s="15"/>
      <c r="M55" s="5"/>
      <c r="N55" s="6"/>
      <c r="O55" s="15"/>
      <c r="P55" s="5"/>
      <c r="Q55" s="6"/>
      <c r="R55" s="15"/>
    </row>
    <row r="56" spans="1:18">
      <c r="A56" s="31"/>
      <c r="B56" s="29"/>
      <c r="C56" s="31"/>
      <c r="D56" s="32"/>
      <c r="E56" s="22"/>
      <c r="F56" s="23" t="e">
        <f>VLOOKUP(E56,Guidelines!$A$2:$B$6,2)</f>
        <v>#N/A</v>
      </c>
      <c r="G56" s="145">
        <f t="shared" si="3"/>
        <v>0</v>
      </c>
      <c r="H56" s="145">
        <f t="shared" si="4"/>
        <v>0</v>
      </c>
      <c r="I56" s="145">
        <f t="shared" si="5"/>
        <v>0</v>
      </c>
      <c r="J56" s="5"/>
      <c r="K56" s="6"/>
      <c r="L56" s="15"/>
      <c r="M56" s="5"/>
      <c r="N56" s="6"/>
      <c r="O56" s="15"/>
      <c r="P56" s="5"/>
      <c r="Q56" s="6"/>
      <c r="R56" s="15"/>
    </row>
    <row r="57" spans="1:18">
      <c r="A57" s="31"/>
      <c r="B57" s="29"/>
      <c r="C57" s="31"/>
      <c r="D57" s="32"/>
      <c r="E57" s="22"/>
      <c r="F57" s="23" t="e">
        <f>VLOOKUP(E57,Guidelines!$A$2:$B$6,2)</f>
        <v>#N/A</v>
      </c>
      <c r="G57" s="145">
        <f t="shared" si="3"/>
        <v>0</v>
      </c>
      <c r="H57" s="145">
        <f t="shared" si="4"/>
        <v>0</v>
      </c>
      <c r="I57" s="145">
        <f t="shared" si="5"/>
        <v>0</v>
      </c>
      <c r="J57" s="5"/>
      <c r="K57" s="6"/>
      <c r="L57" s="15"/>
      <c r="M57" s="5"/>
      <c r="N57" s="6"/>
      <c r="O57" s="15"/>
      <c r="P57" s="5"/>
      <c r="Q57" s="6"/>
      <c r="R57" s="15"/>
    </row>
    <row r="58" spans="1:18" ht="18">
      <c r="A58" s="149" t="s">
        <v>238</v>
      </c>
      <c r="B58" s="149"/>
      <c r="C58" s="149"/>
      <c r="D58" s="149"/>
      <c r="E58" s="16">
        <f>AVERAGE(E3:E57)</f>
        <v>4.3478260869565215</v>
      </c>
      <c r="F58" s="17"/>
      <c r="G58" s="147">
        <f t="shared" ref="G58:I58" si="6">AVERAGE(G3:G57)*4</f>
        <v>0</v>
      </c>
      <c r="H58" s="147">
        <f t="shared" si="6"/>
        <v>0</v>
      </c>
      <c r="I58" s="147">
        <f t="shared" si="6"/>
        <v>0</v>
      </c>
      <c r="J58" s="18" t="e">
        <f>AVERAGE(J3:J57)</f>
        <v>#DIV/0!</v>
      </c>
      <c r="K58" s="17"/>
      <c r="L58" s="8"/>
      <c r="M58" s="18" t="e">
        <f>AVERAGE(M3:M57)</f>
        <v>#DIV/0!</v>
      </c>
      <c r="N58" s="17"/>
      <c r="O58" s="9"/>
      <c r="P58" s="18" t="e">
        <f>AVERAGE(P3:P57)</f>
        <v>#DIV/0!</v>
      </c>
      <c r="Q58" s="17"/>
      <c r="R58" s="9"/>
    </row>
    <row r="63" spans="1:18">
      <c r="E63"/>
    </row>
  </sheetData>
  <conditionalFormatting sqref="C3:C57">
    <cfRule type="cellIs" dxfId="388" priority="576" operator="equal">
      <formula>#REF!</formula>
    </cfRule>
    <cfRule type="cellIs" dxfId="387" priority="575" operator="equal">
      <formula>#REF!</formula>
    </cfRule>
    <cfRule type="cellIs" dxfId="386" priority="574" operator="equal">
      <formula>#REF!</formula>
    </cfRule>
    <cfRule type="cellIs" dxfId="385" priority="573" operator="equal">
      <formula>#REF!</formula>
    </cfRule>
  </conditionalFormatting>
  <conditionalFormatting sqref="E3:E57 J43:K45 M43:N45 P43:Q45">
    <cfRule type="cellIs" dxfId="384" priority="49" operator="equal">
      <formula>#REF!</formula>
    </cfRule>
    <cfRule type="cellIs" dxfId="383" priority="48" operator="equal">
      <formula>#REF!</formula>
    </cfRule>
    <cfRule type="cellIs" dxfId="382" priority="50" operator="equal">
      <formula>#REF!</formula>
    </cfRule>
    <cfRule type="cellIs" dxfId="381" priority="51" operator="equal">
      <formula>#REF!</formula>
    </cfRule>
  </conditionalFormatting>
  <conditionalFormatting sqref="E8">
    <cfRule type="cellIs" dxfId="380" priority="1015" operator="equal">
      <formula>#REF!</formula>
    </cfRule>
    <cfRule type="cellIs" dxfId="379" priority="1012" operator="equal">
      <formula>#REF!</formula>
    </cfRule>
    <cfRule type="cellIs" dxfId="378" priority="1013" operator="equal">
      <formula>#REF!</formula>
    </cfRule>
    <cfRule type="cellIs" dxfId="377" priority="1014" operator="equal">
      <formula>#REF!</formula>
    </cfRule>
  </conditionalFormatting>
  <conditionalFormatting sqref="J3:J11">
    <cfRule type="containsBlanks" dxfId="376" priority="954">
      <formula>LEN(TRIM(J3))=0</formula>
    </cfRule>
  </conditionalFormatting>
  <conditionalFormatting sqref="J3:J23">
    <cfRule type="cellIs" dxfId="375" priority="937" operator="equal">
      <formula>#REF!</formula>
    </cfRule>
    <cfRule type="cellIs" dxfId="374" priority="936" operator="equal">
      <formula>#REF!</formula>
    </cfRule>
    <cfRule type="cellIs" dxfId="373" priority="935" operator="equal">
      <formula>#REF!</formula>
    </cfRule>
    <cfRule type="cellIs" dxfId="372" priority="934" operator="equal">
      <formula>#REF!</formula>
    </cfRule>
  </conditionalFormatting>
  <conditionalFormatting sqref="J3:J29">
    <cfRule type="notContainsBlanks" dxfId="371" priority="933">
      <formula>LEN(TRIM(J3))&gt;0</formula>
    </cfRule>
  </conditionalFormatting>
  <conditionalFormatting sqref="J8">
    <cfRule type="cellIs" dxfId="370" priority="952" operator="equal">
      <formula>#REF!</formula>
    </cfRule>
    <cfRule type="cellIs" dxfId="369" priority="951" operator="equal">
      <formula>#REF!</formula>
    </cfRule>
    <cfRule type="cellIs" dxfId="368" priority="953" operator="equal">
      <formula>#REF!</formula>
    </cfRule>
    <cfRule type="cellIs" dxfId="367" priority="950" operator="equal">
      <formula>#REF!</formula>
    </cfRule>
  </conditionalFormatting>
  <conditionalFormatting sqref="J12:J29">
    <cfRule type="containsBlanks" dxfId="366" priority="938">
      <formula>LEN(TRIM(J12))=0</formula>
    </cfRule>
  </conditionalFormatting>
  <conditionalFormatting sqref="J24:J29">
    <cfRule type="cellIs" dxfId="365" priority="384" operator="equal">
      <formula>#REF!</formula>
    </cfRule>
    <cfRule type="cellIs" dxfId="364" priority="385" operator="equal">
      <formula>#REF!</formula>
    </cfRule>
    <cfRule type="cellIs" dxfId="363" priority="386" operator="equal">
      <formula>#REF!</formula>
    </cfRule>
    <cfRule type="cellIs" dxfId="362" priority="387" operator="equal">
      <formula>#REF!</formula>
    </cfRule>
  </conditionalFormatting>
  <conditionalFormatting sqref="J46:J51 J52:R57 J30:R31 J35:J40 J41:R45">
    <cfRule type="notContainsBlanks" dxfId="361" priority="975">
      <formula>LEN(TRIM(J30))&gt;0</formula>
    </cfRule>
  </conditionalFormatting>
  <conditionalFormatting sqref="J30:K42">
    <cfRule type="cellIs" dxfId="360" priority="109" operator="equal">
      <formula>#REF!</formula>
    </cfRule>
    <cfRule type="cellIs" dxfId="359" priority="108" operator="equal">
      <formula>#REF!</formula>
    </cfRule>
    <cfRule type="cellIs" dxfId="358" priority="111" operator="equal">
      <formula>#REF!</formula>
    </cfRule>
    <cfRule type="cellIs" dxfId="357" priority="110" operator="equal">
      <formula>#REF!</formula>
    </cfRule>
  </conditionalFormatting>
  <conditionalFormatting sqref="J32:K34 M32:N34 P32:Q34">
    <cfRule type="containsBlanks" dxfId="356" priority="302">
      <formula>LEN(TRIM(J32))=0</formula>
    </cfRule>
  </conditionalFormatting>
  <conditionalFormatting sqref="J46:K51">
    <cfRule type="cellIs" dxfId="355" priority="609" operator="equal">
      <formula>#REF!</formula>
    </cfRule>
    <cfRule type="cellIs" dxfId="354" priority="608" operator="equal">
      <formula>#REF!</formula>
    </cfRule>
    <cfRule type="cellIs" dxfId="353" priority="610" operator="equal">
      <formula>#REF!</formula>
    </cfRule>
    <cfRule type="cellIs" dxfId="352" priority="611" operator="equal">
      <formula>#REF!</formula>
    </cfRule>
  </conditionalFormatting>
  <conditionalFormatting sqref="J52:K53 M52:N53 P52:Q53 J57:K57 M57:N57 P57:Q57">
    <cfRule type="cellIs" dxfId="351" priority="1008" operator="equal">
      <formula>#REF!</formula>
    </cfRule>
    <cfRule type="cellIs" dxfId="350" priority="1009" operator="equal">
      <formula>#REF!</formula>
    </cfRule>
    <cfRule type="cellIs" dxfId="349" priority="1011" operator="equal">
      <formula>#REF!</formula>
    </cfRule>
    <cfRule type="cellIs" dxfId="348" priority="1010" operator="equal">
      <formula>#REF!</formula>
    </cfRule>
  </conditionalFormatting>
  <conditionalFormatting sqref="J54:K56 M54:N56 P54:Q56">
    <cfRule type="cellIs" dxfId="347" priority="551" operator="equal">
      <formula>#REF!</formula>
    </cfRule>
    <cfRule type="cellIs" dxfId="346" priority="548" operator="equal">
      <formula>#REF!</formula>
    </cfRule>
    <cfRule type="cellIs" dxfId="345" priority="550" operator="equal">
      <formula>#REF!</formula>
    </cfRule>
    <cfRule type="cellIs" dxfId="344" priority="549" operator="equal">
      <formula>#REF!</formula>
    </cfRule>
  </conditionalFormatting>
  <conditionalFormatting sqref="J32:R34">
    <cfRule type="notContainsBlanks" dxfId="343" priority="7">
      <formula>LEN(TRIM(J32))&gt;0</formula>
    </cfRule>
  </conditionalFormatting>
  <conditionalFormatting sqref="J52:R57 J30:R31 J35:J40 J41:R45 J46:J51">
    <cfRule type="containsBlanks" dxfId="342" priority="1016">
      <formula>LEN(TRIM(J30))=0</formula>
    </cfRule>
  </conditionalFormatting>
  <conditionalFormatting sqref="K3:K29">
    <cfRule type="cellIs" dxfId="341" priority="358" operator="equal">
      <formula>#REF!</formula>
    </cfRule>
    <cfRule type="cellIs" dxfId="340" priority="359" operator="equal">
      <formula>#REF!</formula>
    </cfRule>
    <cfRule type="cellIs" dxfId="339" priority="360" operator="equal">
      <formula>#REF!</formula>
    </cfRule>
    <cfRule type="cellIs" dxfId="338" priority="361" operator="equal">
      <formula>#REF!</formula>
    </cfRule>
  </conditionalFormatting>
  <conditionalFormatting sqref="K3:L29">
    <cfRule type="notContainsBlanks" dxfId="337" priority="357">
      <formula>LEN(TRIM(K3))&gt;0</formula>
    </cfRule>
    <cfRule type="containsBlanks" dxfId="336" priority="362">
      <formula>LEN(TRIM(K3))=0</formula>
    </cfRule>
  </conditionalFormatting>
  <conditionalFormatting sqref="K35:M40">
    <cfRule type="containsBlanks" dxfId="335" priority="112">
      <formula>LEN(TRIM(K35))=0</formula>
    </cfRule>
    <cfRule type="notContainsBlanks" dxfId="334" priority="107">
      <formula>LEN(TRIM(K35))&gt;0</formula>
    </cfRule>
  </conditionalFormatting>
  <conditionalFormatting sqref="K46:M51">
    <cfRule type="containsBlanks" dxfId="333" priority="612">
      <formula>LEN(TRIM(K46))=0</formula>
    </cfRule>
    <cfRule type="notContainsBlanks" dxfId="332" priority="607">
      <formula>LEN(TRIM(K46))&gt;0</formula>
    </cfRule>
  </conditionalFormatting>
  <conditionalFormatting sqref="L32:L34">
    <cfRule type="containsBlanks" dxfId="331" priority="32">
      <formula>LEN(TRIM(L32))=0</formula>
    </cfRule>
  </conditionalFormatting>
  <conditionalFormatting sqref="M3:M11">
    <cfRule type="containsBlanks" dxfId="330" priority="888">
      <formula>LEN(TRIM(M3))=0</formula>
    </cfRule>
  </conditionalFormatting>
  <conditionalFormatting sqref="M3:M23">
    <cfRule type="cellIs" dxfId="329" priority="870" operator="equal">
      <formula>#REF!</formula>
    </cfRule>
    <cfRule type="cellIs" dxfId="328" priority="871" operator="equal">
      <formula>#REF!</formula>
    </cfRule>
    <cfRule type="cellIs" dxfId="327" priority="868" operator="equal">
      <formula>#REF!</formula>
    </cfRule>
    <cfRule type="cellIs" dxfId="326" priority="869" operator="equal">
      <formula>#REF!</formula>
    </cfRule>
  </conditionalFormatting>
  <conditionalFormatting sqref="M3:M29">
    <cfRule type="notContainsBlanks" dxfId="325" priority="867">
      <formula>LEN(TRIM(M3))&gt;0</formula>
    </cfRule>
  </conditionalFormatting>
  <conditionalFormatting sqref="M8">
    <cfRule type="cellIs" dxfId="324" priority="884" operator="equal">
      <formula>#REF!</formula>
    </cfRule>
    <cfRule type="cellIs" dxfId="323" priority="885" operator="equal">
      <formula>#REF!</formula>
    </cfRule>
    <cfRule type="cellIs" dxfId="322" priority="887" operator="equal">
      <formula>#REF!</formula>
    </cfRule>
    <cfRule type="cellIs" dxfId="321" priority="886" operator="equal">
      <formula>#REF!</formula>
    </cfRule>
  </conditionalFormatting>
  <conditionalFormatting sqref="M12:M29">
    <cfRule type="containsBlanks" dxfId="320" priority="872">
      <formula>LEN(TRIM(M12))=0</formula>
    </cfRule>
  </conditionalFormatting>
  <conditionalFormatting sqref="M24:M29">
    <cfRule type="cellIs" dxfId="319" priority="373" operator="equal">
      <formula>#REF!</formula>
    </cfRule>
    <cfRule type="cellIs" dxfId="318" priority="374" operator="equal">
      <formula>#REF!</formula>
    </cfRule>
    <cfRule type="cellIs" dxfId="317" priority="375" operator="equal">
      <formula>#REF!</formula>
    </cfRule>
    <cfRule type="cellIs" dxfId="316" priority="372" operator="equal">
      <formula>#REF!</formula>
    </cfRule>
  </conditionalFormatting>
  <conditionalFormatting sqref="M30:N42">
    <cfRule type="cellIs" dxfId="315" priority="90" operator="equal">
      <formula>#REF!</formula>
    </cfRule>
    <cfRule type="cellIs" dxfId="314" priority="91" operator="equal">
      <formula>#REF!</formula>
    </cfRule>
    <cfRule type="cellIs" dxfId="313" priority="93" operator="equal">
      <formula>#REF!</formula>
    </cfRule>
    <cfRule type="cellIs" dxfId="312" priority="92" operator="equal">
      <formula>#REF!</formula>
    </cfRule>
  </conditionalFormatting>
  <conditionalFormatting sqref="M46:N51">
    <cfRule type="cellIs" dxfId="311" priority="592" operator="equal">
      <formula>#REF!</formula>
    </cfRule>
    <cfRule type="cellIs" dxfId="310" priority="590" operator="equal">
      <formula>#REF!</formula>
    </cfRule>
    <cfRule type="cellIs" dxfId="309" priority="591" operator="equal">
      <formula>#REF!</formula>
    </cfRule>
    <cfRule type="cellIs" dxfId="308" priority="593" operator="equal">
      <formula>#REF!</formula>
    </cfRule>
  </conditionalFormatting>
  <conditionalFormatting sqref="N3:N29">
    <cfRule type="containsBlanks" dxfId="307" priority="344">
      <formula>LEN(TRIM(N3))=0</formula>
    </cfRule>
    <cfRule type="cellIs" dxfId="306" priority="343" operator="equal">
      <formula>#REF!</formula>
    </cfRule>
    <cfRule type="cellIs" dxfId="305" priority="342" operator="equal">
      <formula>#REF!</formula>
    </cfRule>
    <cfRule type="cellIs" dxfId="304" priority="341" operator="equal">
      <formula>#REF!</formula>
    </cfRule>
    <cfRule type="cellIs" dxfId="303" priority="340" operator="equal">
      <formula>#REF!</formula>
    </cfRule>
  </conditionalFormatting>
  <conditionalFormatting sqref="N35:P40">
    <cfRule type="containsBlanks" dxfId="302" priority="94">
      <formula>LEN(TRIM(N35))=0</formula>
    </cfRule>
  </conditionalFormatting>
  <conditionalFormatting sqref="N46:P51">
    <cfRule type="containsBlanks" dxfId="301" priority="594">
      <formula>LEN(TRIM(N46))=0</formula>
    </cfRule>
  </conditionalFormatting>
  <conditionalFormatting sqref="N3:R29">
    <cfRule type="notContainsBlanks" dxfId="300" priority="333">
      <formula>LEN(TRIM(N3))&gt;0</formula>
    </cfRule>
  </conditionalFormatting>
  <conditionalFormatting sqref="N35:R40">
    <cfRule type="notContainsBlanks" dxfId="299" priority="83">
      <formula>LEN(TRIM(N35))&gt;0</formula>
    </cfRule>
  </conditionalFormatting>
  <conditionalFormatting sqref="N46:R51">
    <cfRule type="notContainsBlanks" dxfId="298" priority="583">
      <formula>LEN(TRIM(N46))&gt;0</formula>
    </cfRule>
  </conditionalFormatting>
  <conditionalFormatting sqref="O3:O22">
    <cfRule type="containsBlanks" dxfId="297" priority="964">
      <formula>LEN(TRIM(O3))=0</formula>
    </cfRule>
  </conditionalFormatting>
  <conditionalFormatting sqref="O32:O34">
    <cfRule type="containsBlanks" dxfId="296" priority="14">
      <formula>LEN(TRIM(O32))=0</formula>
    </cfRule>
  </conditionalFormatting>
  <conditionalFormatting sqref="O23:P29">
    <cfRule type="containsBlanks" dxfId="295" priority="396">
      <formula>LEN(TRIM(O23))=0</formula>
    </cfRule>
  </conditionalFormatting>
  <conditionalFormatting sqref="P3:P11">
    <cfRule type="containsBlanks" dxfId="294" priority="866">
      <formula>LEN(TRIM(P3))=0</formula>
    </cfRule>
  </conditionalFormatting>
  <conditionalFormatting sqref="P8">
    <cfRule type="cellIs" dxfId="293" priority="862" operator="equal">
      <formula>#REF!</formula>
    </cfRule>
    <cfRule type="cellIs" dxfId="292" priority="863" operator="equal">
      <formula>#REF!</formula>
    </cfRule>
    <cfRule type="cellIs" dxfId="291" priority="864" operator="equal">
      <formula>#REF!</formula>
    </cfRule>
    <cfRule type="cellIs" dxfId="290" priority="865" operator="equal">
      <formula>#REF!</formula>
    </cfRule>
  </conditionalFormatting>
  <conditionalFormatting sqref="P12:P22">
    <cfRule type="containsBlanks" dxfId="289" priority="850">
      <formula>LEN(TRIM(P12))=0</formula>
    </cfRule>
  </conditionalFormatting>
  <conditionalFormatting sqref="P3:Q29">
    <cfRule type="cellIs" dxfId="288" priority="335" operator="equal">
      <formula>#REF!</formula>
    </cfRule>
    <cfRule type="cellIs" dxfId="287" priority="334" operator="equal">
      <formula>#REF!</formula>
    </cfRule>
    <cfRule type="cellIs" dxfId="286" priority="337" operator="equal">
      <formula>#REF!</formula>
    </cfRule>
    <cfRule type="cellIs" dxfId="285" priority="336" operator="equal">
      <formula>#REF!</formula>
    </cfRule>
  </conditionalFormatting>
  <conditionalFormatting sqref="P30:Q42">
    <cfRule type="cellIs" dxfId="284" priority="84" operator="equal">
      <formula>#REF!</formula>
    </cfRule>
    <cfRule type="cellIs" dxfId="283" priority="85" operator="equal">
      <formula>#REF!</formula>
    </cfRule>
    <cfRule type="cellIs" dxfId="282" priority="86" operator="equal">
      <formula>#REF!</formula>
    </cfRule>
    <cfRule type="cellIs" dxfId="281" priority="87" operator="equal">
      <formula>#REF!</formula>
    </cfRule>
  </conditionalFormatting>
  <conditionalFormatting sqref="P46:Q51">
    <cfRule type="cellIs" dxfId="280" priority="586" operator="equal">
      <formula>#REF!</formula>
    </cfRule>
    <cfRule type="cellIs" dxfId="279" priority="584" operator="equal">
      <formula>#REF!</formula>
    </cfRule>
    <cfRule type="cellIs" dxfId="278" priority="585" operator="equal">
      <formula>#REF!</formula>
    </cfRule>
    <cfRule type="cellIs" dxfId="277" priority="587" operator="equal">
      <formula>#REF!</formula>
    </cfRule>
  </conditionalFormatting>
  <conditionalFormatting sqref="Q3:R29">
    <cfRule type="containsBlanks" dxfId="276" priority="338">
      <formula>LEN(TRIM(Q3))=0</formula>
    </cfRule>
  </conditionalFormatting>
  <conditionalFormatting sqref="Q35:R40">
    <cfRule type="containsBlanks" dxfId="275" priority="88">
      <formula>LEN(TRIM(Q35))=0</formula>
    </cfRule>
  </conditionalFormatting>
  <conditionalFormatting sqref="Q46:R51">
    <cfRule type="containsBlanks" dxfId="274" priority="588">
      <formula>LEN(TRIM(Q46))=0</formula>
    </cfRule>
  </conditionalFormatting>
  <conditionalFormatting sqref="R32:R34">
    <cfRule type="containsBlanks" dxfId="273" priority="8">
      <formula>LEN(TRIM(R32))=0</formula>
    </cfRule>
  </conditionalFormatting>
  <dataValidations count="1">
    <dataValidation type="list" allowBlank="1" showInputMessage="1" showErrorMessage="1" sqref="P3:P57 M3:M57 J3:J57" xr:uid="{4FC3E49A-DEB1-44B6-9BEE-3A8694C8258B}">
      <formula1>"0,1,2,3,4,5"</formula1>
    </dataValidation>
  </dataValidations>
  <pageMargins left="0.7" right="0.7" top="0.75" bottom="0.75" header="0.3" footer="0.3"/>
  <pageSetup paperSize="9" orientation="portrait" verticalDpi="0" r:id="rId1"/>
  <headerFooter>
    <oddHeader xml:space="preserve">&amp;C&amp;12Classification: &amp;KFFA500Confidential&amp;8&amp;K000000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E28B698-5D4A-473E-8690-97DEE5FFEBB1}">
          <x14:formula1>
            <xm:f>Guidelines!$A$2:$A$6</xm:f>
          </x14:formula1>
          <xm:sqref>E3:E57</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19520-F105-4064-BDB6-FADE6CA36C41}">
  <dimension ref="A1:R63"/>
  <sheetViews>
    <sheetView zoomScaleNormal="100" workbookViewId="0">
      <selection activeCell="D25" sqref="D25"/>
    </sheetView>
  </sheetViews>
  <sheetFormatPr defaultColWidth="7.109375" defaultRowHeight="14.45"/>
  <cols>
    <col min="1" max="1" width="12.109375" style="19" customWidth="1"/>
    <col min="2" max="2" width="22.33203125" style="30" bestFit="1" customWidth="1"/>
    <col min="3" max="3" width="12.6640625" style="19" bestFit="1" customWidth="1"/>
    <col min="4" max="4" width="45.109375" style="19" customWidth="1"/>
    <col min="5" max="5" width="15.6640625" style="20" bestFit="1" customWidth="1"/>
    <col min="6" max="6" width="32.109375" style="21" customWidth="1"/>
    <col min="7" max="7" width="9.44140625" style="21" bestFit="1" customWidth="1"/>
    <col min="8" max="8" width="10.109375" style="21" customWidth="1"/>
    <col min="9" max="9" width="10.33203125" style="21" customWidth="1"/>
    <col min="10" max="10" width="9.6640625" style="20" bestFit="1" customWidth="1"/>
    <col min="11" max="11" width="14.6640625" style="20" customWidth="1"/>
    <col min="12" max="12" width="20.6640625" style="19" customWidth="1"/>
    <col min="13" max="13" width="9.6640625" style="20" bestFit="1" customWidth="1"/>
    <col min="14" max="14" width="13.88671875" style="20" customWidth="1"/>
    <col min="15" max="15" width="18.5546875" style="4" customWidth="1"/>
    <col min="16" max="16" width="9.6640625" style="20" bestFit="1" customWidth="1"/>
    <col min="17" max="17" width="13.88671875" style="20" customWidth="1"/>
    <col min="18" max="18" width="17.109375" style="4" customWidth="1"/>
    <col min="19" max="16384" width="7.109375" style="4"/>
  </cols>
  <sheetData>
    <row r="1" spans="1:18" s="37" customFormat="1" ht="36">
      <c r="A1" s="33"/>
      <c r="B1" s="34"/>
      <c r="C1" s="33"/>
      <c r="D1" s="33"/>
      <c r="E1" s="141" t="s">
        <v>113</v>
      </c>
      <c r="F1" s="170" t="s">
        <v>104</v>
      </c>
      <c r="G1" s="141" t="str">
        <f>'Consolidated Rating'!E2</f>
        <v>Dassault 
Systemes</v>
      </c>
      <c r="H1" s="141" t="str">
        <f>'Consolidated Rating'!F2</f>
        <v>PTC</v>
      </c>
      <c r="I1" s="141" t="str">
        <f>'Consolidated Rating'!G2</f>
        <v>Siemens</v>
      </c>
      <c r="J1" s="148" t="str">
        <f>('Consolidated Rating'!E2)</f>
        <v>Dassault 
Systemes</v>
      </c>
      <c r="K1" s="35" t="str">
        <f>('Consolidated Rating'!E2)</f>
        <v>Dassault 
Systemes</v>
      </c>
      <c r="L1" s="36" t="str">
        <f>('Consolidated Rating'!E2)</f>
        <v>Dassault 
Systemes</v>
      </c>
      <c r="M1" s="35" t="str">
        <f>('Consolidated Rating'!F2)</f>
        <v>PTC</v>
      </c>
      <c r="N1" s="35" t="str">
        <f>('Consolidated Rating'!F2)</f>
        <v>PTC</v>
      </c>
      <c r="O1" s="36" t="str">
        <f>('Consolidated Rating'!F2)</f>
        <v>PTC</v>
      </c>
      <c r="P1" s="35" t="str">
        <f>('Consolidated Rating'!G2)</f>
        <v>Siemens</v>
      </c>
      <c r="Q1" s="35" t="str">
        <f>('Consolidated Rating'!G2)</f>
        <v>Siemens</v>
      </c>
      <c r="R1" s="36" t="str">
        <f>('Consolidated Rating'!G2)</f>
        <v>Siemens</v>
      </c>
    </row>
    <row r="2" spans="1:18" s="42" customFormat="1" ht="36">
      <c r="A2" s="38" t="s">
        <v>114</v>
      </c>
      <c r="B2" s="38" t="s">
        <v>115</v>
      </c>
      <c r="C2" s="38" t="s">
        <v>116</v>
      </c>
      <c r="D2" s="38" t="s">
        <v>117</v>
      </c>
      <c r="E2" s="39" t="s">
        <v>118</v>
      </c>
      <c r="F2" s="142" t="s">
        <v>23</v>
      </c>
      <c r="G2" s="144" t="s">
        <v>119</v>
      </c>
      <c r="H2" s="144" t="s">
        <v>119</v>
      </c>
      <c r="I2" s="144" t="s">
        <v>119</v>
      </c>
      <c r="J2" s="41" t="s">
        <v>120</v>
      </c>
      <c r="K2" s="143" t="s">
        <v>121</v>
      </c>
      <c r="L2" s="40" t="s">
        <v>122</v>
      </c>
      <c r="M2" s="41" t="s">
        <v>120</v>
      </c>
      <c r="N2" s="143" t="s">
        <v>121</v>
      </c>
      <c r="O2" s="40" t="s">
        <v>122</v>
      </c>
      <c r="P2" s="41" t="s">
        <v>120</v>
      </c>
      <c r="Q2" s="143" t="s">
        <v>121</v>
      </c>
      <c r="R2" s="40" t="s">
        <v>122</v>
      </c>
    </row>
    <row r="3" spans="1:18" ht="28.9">
      <c r="A3" s="31" t="s">
        <v>455</v>
      </c>
      <c r="B3" s="29" t="s">
        <v>456</v>
      </c>
      <c r="C3" s="31" t="s">
        <v>124</v>
      </c>
      <c r="D3" s="32" t="s">
        <v>457</v>
      </c>
      <c r="E3" s="22">
        <v>4</v>
      </c>
      <c r="F3" s="23" t="str">
        <f>VLOOKUP(E3,Guidelines!$A$2:$B$6,2)</f>
        <v>Should Have. Functions/Features you consider as Very Important, but not Critical.</v>
      </c>
      <c r="G3" s="145">
        <f t="shared" ref="G3:G34" si="0">E3*J3</f>
        <v>0</v>
      </c>
      <c r="H3" s="145">
        <f t="shared" ref="H3:H34" si="1">E3*M3</f>
        <v>0</v>
      </c>
      <c r="I3" s="145">
        <f t="shared" ref="I3:I34" si="2">E3*P3</f>
        <v>0</v>
      </c>
      <c r="J3" s="5"/>
      <c r="K3" s="6"/>
      <c r="L3" s="7"/>
      <c r="M3" s="5"/>
      <c r="N3" s="6"/>
      <c r="O3" s="8"/>
      <c r="P3" s="5"/>
      <c r="Q3" s="6"/>
      <c r="R3" s="8"/>
    </row>
    <row r="4" spans="1:18" ht="28.9">
      <c r="A4" s="31" t="s">
        <v>455</v>
      </c>
      <c r="B4" s="29" t="s">
        <v>456</v>
      </c>
      <c r="C4" s="31" t="s">
        <v>126</v>
      </c>
      <c r="D4" s="32" t="s">
        <v>458</v>
      </c>
      <c r="E4" s="22">
        <v>5</v>
      </c>
      <c r="F4" s="23" t="str">
        <f>VLOOKUP(E4,Guidelines!$A$2:$B$6,2)</f>
        <v>Must Have. The most critical Functions/Features you cant live without</v>
      </c>
      <c r="G4" s="145">
        <f t="shared" si="0"/>
        <v>0</v>
      </c>
      <c r="H4" s="145">
        <f t="shared" si="1"/>
        <v>0</v>
      </c>
      <c r="I4" s="145">
        <f t="shared" si="2"/>
        <v>0</v>
      </c>
      <c r="J4" s="5"/>
      <c r="K4" s="6"/>
      <c r="L4" s="7"/>
      <c r="M4" s="5"/>
      <c r="N4" s="6"/>
      <c r="O4" s="8"/>
      <c r="P4" s="5"/>
      <c r="Q4" s="6"/>
      <c r="R4" s="8"/>
    </row>
    <row r="5" spans="1:18" ht="28.9">
      <c r="A5" s="31" t="s">
        <v>455</v>
      </c>
      <c r="B5" s="29" t="s">
        <v>456</v>
      </c>
      <c r="C5" s="31" t="s">
        <v>128</v>
      </c>
      <c r="D5" s="32" t="s">
        <v>459</v>
      </c>
      <c r="E5" s="22">
        <v>4</v>
      </c>
      <c r="F5" s="23" t="str">
        <f>VLOOKUP(E5,Guidelines!$A$2:$B$6,2)</f>
        <v>Should Have. Functions/Features you consider as Very Important, but not Critical.</v>
      </c>
      <c r="G5" s="145">
        <f t="shared" si="0"/>
        <v>0</v>
      </c>
      <c r="H5" s="145">
        <f t="shared" si="1"/>
        <v>0</v>
      </c>
      <c r="I5" s="145">
        <f t="shared" si="2"/>
        <v>0</v>
      </c>
      <c r="J5" s="5"/>
      <c r="K5" s="6"/>
      <c r="L5" s="7"/>
      <c r="M5" s="5"/>
      <c r="N5" s="6"/>
      <c r="O5" s="8"/>
      <c r="P5" s="5"/>
      <c r="Q5" s="6"/>
      <c r="R5" s="8"/>
    </row>
    <row r="6" spans="1:18" ht="28.9">
      <c r="A6" s="31" t="s">
        <v>455</v>
      </c>
      <c r="B6" s="29" t="s">
        <v>456</v>
      </c>
      <c r="C6" s="31" t="s">
        <v>130</v>
      </c>
      <c r="D6" s="32" t="s">
        <v>460</v>
      </c>
      <c r="E6" s="22">
        <v>4</v>
      </c>
      <c r="F6" s="23" t="str">
        <f>VLOOKUP(E6,Guidelines!$A$2:$B$6,2)</f>
        <v>Should Have. Functions/Features you consider as Very Important, but not Critical.</v>
      </c>
      <c r="G6" s="145">
        <f t="shared" si="0"/>
        <v>0</v>
      </c>
      <c r="H6" s="145">
        <f t="shared" si="1"/>
        <v>0</v>
      </c>
      <c r="I6" s="145">
        <f t="shared" si="2"/>
        <v>0</v>
      </c>
      <c r="J6" s="5"/>
      <c r="K6" s="6"/>
      <c r="L6" s="7"/>
      <c r="M6" s="5"/>
      <c r="N6" s="6"/>
      <c r="O6" s="10"/>
      <c r="P6" s="5"/>
      <c r="Q6" s="6"/>
      <c r="R6" s="10"/>
    </row>
    <row r="7" spans="1:18" ht="28.9">
      <c r="A7" s="31" t="s">
        <v>455</v>
      </c>
      <c r="B7" s="29" t="s">
        <v>456</v>
      </c>
      <c r="C7" s="31" t="s">
        <v>132</v>
      </c>
      <c r="D7" s="32" t="s">
        <v>461</v>
      </c>
      <c r="E7" s="22">
        <v>4</v>
      </c>
      <c r="F7" s="23" t="str">
        <f>VLOOKUP(E7,Guidelines!$A$2:$B$6,2)</f>
        <v>Should Have. Functions/Features you consider as Very Important, but not Critical.</v>
      </c>
      <c r="G7" s="145">
        <f t="shared" si="0"/>
        <v>0</v>
      </c>
      <c r="H7" s="145">
        <f t="shared" si="1"/>
        <v>0</v>
      </c>
      <c r="I7" s="145">
        <f t="shared" si="2"/>
        <v>0</v>
      </c>
      <c r="J7" s="5"/>
      <c r="K7" s="6"/>
      <c r="L7" s="7"/>
      <c r="M7" s="5"/>
      <c r="N7" s="6"/>
      <c r="O7" s="8"/>
      <c r="P7" s="5"/>
      <c r="Q7" s="6"/>
      <c r="R7" s="8"/>
    </row>
    <row r="8" spans="1:18" ht="28.9">
      <c r="A8" s="31" t="s">
        <v>455</v>
      </c>
      <c r="B8" s="29" t="s">
        <v>456</v>
      </c>
      <c r="C8" s="31" t="s">
        <v>134</v>
      </c>
      <c r="D8" s="32" t="s">
        <v>462</v>
      </c>
      <c r="E8" s="22">
        <v>4</v>
      </c>
      <c r="F8" s="23" t="str">
        <f>VLOOKUP(E8,Guidelines!$A$2:$B$6,2)</f>
        <v>Should Have. Functions/Features you consider as Very Important, but not Critical.</v>
      </c>
      <c r="G8" s="145">
        <f t="shared" si="0"/>
        <v>0</v>
      </c>
      <c r="H8" s="145">
        <f t="shared" si="1"/>
        <v>0</v>
      </c>
      <c r="I8" s="145">
        <f t="shared" si="2"/>
        <v>0</v>
      </c>
      <c r="J8" s="5"/>
      <c r="K8" s="6"/>
      <c r="L8" s="7"/>
      <c r="M8" s="5"/>
      <c r="N8" s="6"/>
      <c r="O8" s="8"/>
      <c r="P8" s="5"/>
      <c r="Q8" s="6"/>
      <c r="R8" s="8"/>
    </row>
    <row r="9" spans="1:18" ht="28.9">
      <c r="A9" s="31" t="s">
        <v>455</v>
      </c>
      <c r="B9" s="29" t="s">
        <v>456</v>
      </c>
      <c r="C9" s="31" t="s">
        <v>136</v>
      </c>
      <c r="D9" s="29" t="s">
        <v>463</v>
      </c>
      <c r="E9" s="22">
        <v>5</v>
      </c>
      <c r="F9" s="23" t="str">
        <f>VLOOKUP(E9,Guidelines!$A$2:$B$6,2)</f>
        <v>Must Have. The most critical Functions/Features you cant live without</v>
      </c>
      <c r="G9" s="145">
        <f t="shared" si="0"/>
        <v>0</v>
      </c>
      <c r="H9" s="145">
        <f t="shared" si="1"/>
        <v>0</v>
      </c>
      <c r="I9" s="145">
        <f t="shared" si="2"/>
        <v>0</v>
      </c>
      <c r="J9" s="5"/>
      <c r="K9" s="6"/>
      <c r="L9" s="7"/>
      <c r="M9" s="5"/>
      <c r="N9" s="6"/>
      <c r="O9" s="8"/>
      <c r="P9" s="5"/>
      <c r="Q9" s="6"/>
      <c r="R9" s="8"/>
    </row>
    <row r="10" spans="1:18" ht="28.9">
      <c r="A10" s="31" t="s">
        <v>455</v>
      </c>
      <c r="B10" s="29" t="s">
        <v>456</v>
      </c>
      <c r="C10" s="31" t="s">
        <v>139</v>
      </c>
      <c r="D10" s="168" t="s">
        <v>464</v>
      </c>
      <c r="E10" s="22">
        <v>4</v>
      </c>
      <c r="F10" s="23" t="str">
        <f>VLOOKUP(E10,Guidelines!$A$2:$B$6,2)</f>
        <v>Should Have. Functions/Features you consider as Very Important, but not Critical.</v>
      </c>
      <c r="G10" s="145">
        <f t="shared" si="0"/>
        <v>0</v>
      </c>
      <c r="H10" s="145">
        <f t="shared" si="1"/>
        <v>0</v>
      </c>
      <c r="I10" s="145">
        <f t="shared" si="2"/>
        <v>0</v>
      </c>
      <c r="J10" s="5"/>
      <c r="K10" s="6"/>
      <c r="L10" s="11"/>
      <c r="M10" s="5"/>
      <c r="N10" s="6"/>
      <c r="O10" s="12"/>
      <c r="P10" s="5"/>
      <c r="Q10" s="6"/>
      <c r="R10" s="12"/>
    </row>
    <row r="11" spans="1:18" ht="28.9">
      <c r="A11" s="31" t="s">
        <v>455</v>
      </c>
      <c r="B11" s="29" t="s">
        <v>465</v>
      </c>
      <c r="C11" s="31" t="s">
        <v>141</v>
      </c>
      <c r="D11" s="159" t="s">
        <v>466</v>
      </c>
      <c r="E11" s="22">
        <v>5</v>
      </c>
      <c r="F11" s="23" t="str">
        <f>VLOOKUP(E11,Guidelines!$A$2:$B$6,2)</f>
        <v>Must Have. The most critical Functions/Features you cant live without</v>
      </c>
      <c r="G11" s="145">
        <f t="shared" si="0"/>
        <v>0</v>
      </c>
      <c r="H11" s="145">
        <f t="shared" si="1"/>
        <v>0</v>
      </c>
      <c r="I11" s="145">
        <f t="shared" si="2"/>
        <v>0</v>
      </c>
      <c r="J11" s="5"/>
      <c r="K11" s="6"/>
      <c r="L11" s="7"/>
      <c r="M11" s="5"/>
      <c r="N11" s="6"/>
      <c r="O11" s="8"/>
      <c r="P11" s="5"/>
      <c r="Q11" s="6"/>
      <c r="R11" s="8"/>
    </row>
    <row r="12" spans="1:18" s="3" customFormat="1" ht="28.9">
      <c r="A12" s="31" t="s">
        <v>455</v>
      </c>
      <c r="B12" s="29" t="s">
        <v>465</v>
      </c>
      <c r="C12" s="31" t="s">
        <v>143</v>
      </c>
      <c r="D12" s="159" t="s">
        <v>467</v>
      </c>
      <c r="E12" s="22">
        <v>4</v>
      </c>
      <c r="F12" s="23" t="str">
        <f>VLOOKUP(E12,Guidelines!$A$2:$B$6,2)</f>
        <v>Should Have. Functions/Features you consider as Very Important, but not Critical.</v>
      </c>
      <c r="G12" s="145">
        <f t="shared" si="0"/>
        <v>0</v>
      </c>
      <c r="H12" s="145">
        <f t="shared" si="1"/>
        <v>0</v>
      </c>
      <c r="I12" s="145">
        <f t="shared" si="2"/>
        <v>0</v>
      </c>
      <c r="J12" s="5"/>
      <c r="K12" s="6"/>
      <c r="L12" s="14"/>
      <c r="M12" s="5"/>
      <c r="N12" s="6"/>
      <c r="O12" s="13"/>
      <c r="P12" s="5"/>
      <c r="Q12" s="6"/>
      <c r="R12" s="13"/>
    </row>
    <row r="13" spans="1:18" ht="28.9">
      <c r="A13" s="31" t="s">
        <v>455</v>
      </c>
      <c r="B13" s="29" t="s">
        <v>468</v>
      </c>
      <c r="C13" s="31" t="s">
        <v>145</v>
      </c>
      <c r="D13" s="161" t="s">
        <v>469</v>
      </c>
      <c r="E13" s="22">
        <v>5</v>
      </c>
      <c r="F13" s="23" t="str">
        <f>VLOOKUP(E13,Guidelines!$A$2:$B$6,2)</f>
        <v>Must Have. The most critical Functions/Features you cant live without</v>
      </c>
      <c r="G13" s="145">
        <f t="shared" si="0"/>
        <v>0</v>
      </c>
      <c r="H13" s="145">
        <f t="shared" si="1"/>
        <v>0</v>
      </c>
      <c r="I13" s="145">
        <f t="shared" si="2"/>
        <v>0</v>
      </c>
      <c r="J13" s="5"/>
      <c r="K13" s="6"/>
      <c r="L13" s="8"/>
      <c r="M13" s="5"/>
      <c r="N13" s="6"/>
      <c r="O13" s="8"/>
      <c r="P13" s="5"/>
      <c r="Q13" s="6"/>
      <c r="R13" s="8"/>
    </row>
    <row r="14" spans="1:18" ht="28.9">
      <c r="A14" s="31" t="s">
        <v>455</v>
      </c>
      <c r="B14" s="29" t="s">
        <v>470</v>
      </c>
      <c r="C14" s="31" t="s">
        <v>147</v>
      </c>
      <c r="D14" s="161" t="s">
        <v>471</v>
      </c>
      <c r="E14" s="22">
        <v>5</v>
      </c>
      <c r="F14" s="23" t="str">
        <f>VLOOKUP(E14,Guidelines!$A$2:$B$6,2)</f>
        <v>Must Have. The most critical Functions/Features you cant live without</v>
      </c>
      <c r="G14" s="145">
        <f t="shared" si="0"/>
        <v>0</v>
      </c>
      <c r="H14" s="145">
        <f t="shared" si="1"/>
        <v>0</v>
      </c>
      <c r="I14" s="145">
        <f t="shared" si="2"/>
        <v>0</v>
      </c>
      <c r="J14" s="5"/>
      <c r="K14" s="6"/>
      <c r="L14" s="7"/>
      <c r="M14" s="5"/>
      <c r="N14" s="6"/>
      <c r="O14" s="8"/>
      <c r="P14" s="5"/>
      <c r="Q14" s="6"/>
      <c r="R14" s="8"/>
    </row>
    <row r="15" spans="1:18" ht="129.6">
      <c r="A15" s="31" t="s">
        <v>455</v>
      </c>
      <c r="B15" s="29" t="s">
        <v>470</v>
      </c>
      <c r="C15" s="31" t="s">
        <v>149</v>
      </c>
      <c r="D15" s="159" t="s">
        <v>472</v>
      </c>
      <c r="E15" s="22">
        <v>4</v>
      </c>
      <c r="F15" s="23" t="str">
        <f>VLOOKUP(E15,Guidelines!$A$2:$B$6,2)</f>
        <v>Should Have. Functions/Features you consider as Very Important, but not Critical.</v>
      </c>
      <c r="G15" s="145">
        <f t="shared" si="0"/>
        <v>0</v>
      </c>
      <c r="H15" s="145">
        <f t="shared" si="1"/>
        <v>0</v>
      </c>
      <c r="I15" s="145">
        <f t="shared" si="2"/>
        <v>0</v>
      </c>
      <c r="J15" s="5"/>
      <c r="K15" s="6"/>
      <c r="L15" s="7"/>
      <c r="M15" s="5"/>
      <c r="N15" s="6"/>
      <c r="O15" s="8"/>
      <c r="P15" s="5"/>
      <c r="Q15" s="6"/>
      <c r="R15" s="8"/>
    </row>
    <row r="16" spans="1:18">
      <c r="A16" s="31"/>
      <c r="B16" s="29"/>
      <c r="C16" s="31"/>
      <c r="D16" s="159"/>
      <c r="E16" s="22"/>
      <c r="F16" s="23" t="e">
        <f>VLOOKUP(E16,Guidelines!$A$2:$B$6,2)</f>
        <v>#N/A</v>
      </c>
      <c r="G16" s="145">
        <f t="shared" si="0"/>
        <v>0</v>
      </c>
      <c r="H16" s="145">
        <f t="shared" si="1"/>
        <v>0</v>
      </c>
      <c r="I16" s="145">
        <f t="shared" si="2"/>
        <v>0</v>
      </c>
      <c r="J16" s="5"/>
      <c r="K16" s="6"/>
      <c r="L16" s="7"/>
      <c r="M16" s="5"/>
      <c r="N16" s="6"/>
      <c r="O16" s="8"/>
      <c r="P16" s="5"/>
      <c r="Q16" s="6"/>
      <c r="R16" s="8"/>
    </row>
    <row r="17" spans="1:18">
      <c r="A17" s="31"/>
      <c r="B17" s="29"/>
      <c r="C17" s="31"/>
      <c r="D17" s="159"/>
      <c r="E17" s="22"/>
      <c r="F17" s="23" t="e">
        <f>VLOOKUP(E17,Guidelines!$A$2:$B$6,2)</f>
        <v>#N/A</v>
      </c>
      <c r="G17" s="145">
        <f t="shared" si="0"/>
        <v>0</v>
      </c>
      <c r="H17" s="145">
        <f t="shared" si="1"/>
        <v>0</v>
      </c>
      <c r="I17" s="145">
        <f t="shared" si="2"/>
        <v>0</v>
      </c>
      <c r="J17" s="5"/>
      <c r="K17" s="6"/>
      <c r="L17" s="7"/>
      <c r="M17" s="5"/>
      <c r="N17" s="6"/>
      <c r="O17" s="8"/>
      <c r="P17" s="5"/>
      <c r="Q17" s="6"/>
      <c r="R17" s="8"/>
    </row>
    <row r="18" spans="1:18">
      <c r="A18" s="31"/>
      <c r="B18" s="29"/>
      <c r="C18" s="31"/>
      <c r="D18" s="159"/>
      <c r="E18" s="22"/>
      <c r="F18" s="23" t="e">
        <f>VLOOKUP(E18,Guidelines!$A$2:$B$6,2)</f>
        <v>#N/A</v>
      </c>
      <c r="G18" s="145">
        <f t="shared" si="0"/>
        <v>0</v>
      </c>
      <c r="H18" s="145">
        <f t="shared" si="1"/>
        <v>0</v>
      </c>
      <c r="I18" s="145">
        <f t="shared" si="2"/>
        <v>0</v>
      </c>
      <c r="J18" s="5"/>
      <c r="K18" s="6"/>
      <c r="L18" s="7"/>
      <c r="M18" s="5"/>
      <c r="N18" s="6"/>
      <c r="O18" s="8"/>
      <c r="P18" s="5"/>
      <c r="Q18" s="6"/>
      <c r="R18" s="8"/>
    </row>
    <row r="19" spans="1:18" s="3" customFormat="1">
      <c r="A19" s="31"/>
      <c r="B19" s="29"/>
      <c r="C19" s="31"/>
      <c r="D19" s="159"/>
      <c r="E19" s="22"/>
      <c r="F19" s="23" t="e">
        <f>VLOOKUP(E19,Guidelines!$A$2:$B$6,2)</f>
        <v>#N/A</v>
      </c>
      <c r="G19" s="145">
        <f t="shared" si="0"/>
        <v>0</v>
      </c>
      <c r="H19" s="145">
        <f t="shared" si="1"/>
        <v>0</v>
      </c>
      <c r="I19" s="145">
        <f t="shared" si="2"/>
        <v>0</v>
      </c>
      <c r="J19" s="5"/>
      <c r="K19" s="6"/>
      <c r="L19" s="14"/>
      <c r="M19" s="5"/>
      <c r="N19" s="6"/>
      <c r="O19" s="13"/>
      <c r="P19" s="5"/>
      <c r="Q19" s="6"/>
      <c r="R19" s="13"/>
    </row>
    <row r="20" spans="1:18">
      <c r="A20" s="31"/>
      <c r="B20" s="29"/>
      <c r="C20" s="31"/>
      <c r="D20" s="159"/>
      <c r="E20" s="22"/>
      <c r="F20" s="23" t="e">
        <f>VLOOKUP(E20,Guidelines!$A$2:$B$6,2)</f>
        <v>#N/A</v>
      </c>
      <c r="G20" s="145">
        <f t="shared" si="0"/>
        <v>0</v>
      </c>
      <c r="H20" s="145">
        <f t="shared" si="1"/>
        <v>0</v>
      </c>
      <c r="I20" s="145">
        <f t="shared" si="2"/>
        <v>0</v>
      </c>
      <c r="J20" s="5"/>
      <c r="K20" s="6"/>
      <c r="L20" s="8"/>
      <c r="M20" s="5"/>
      <c r="N20" s="6"/>
      <c r="O20" s="8"/>
      <c r="P20" s="5"/>
      <c r="Q20" s="6"/>
      <c r="R20" s="8"/>
    </row>
    <row r="21" spans="1:18" s="3" customFormat="1">
      <c r="A21" s="31"/>
      <c r="B21" s="29"/>
      <c r="C21" s="31"/>
      <c r="D21" s="159"/>
      <c r="E21" s="22"/>
      <c r="F21" s="23" t="e">
        <f>VLOOKUP(E21,Guidelines!$A$2:$B$6,2)</f>
        <v>#N/A</v>
      </c>
      <c r="G21" s="145">
        <f t="shared" si="0"/>
        <v>0</v>
      </c>
      <c r="H21" s="145">
        <f t="shared" si="1"/>
        <v>0</v>
      </c>
      <c r="I21" s="145">
        <f t="shared" si="2"/>
        <v>0</v>
      </c>
      <c r="J21" s="5"/>
      <c r="K21" s="6"/>
      <c r="L21" s="14"/>
      <c r="M21" s="5"/>
      <c r="N21" s="6"/>
      <c r="O21" s="13"/>
      <c r="P21" s="5"/>
      <c r="Q21" s="6"/>
      <c r="R21" s="13"/>
    </row>
    <row r="22" spans="1:18">
      <c r="A22" s="31"/>
      <c r="B22" s="29"/>
      <c r="C22" s="31"/>
      <c r="D22" s="159"/>
      <c r="E22" s="22"/>
      <c r="F22" s="23" t="e">
        <f>VLOOKUP(E22,Guidelines!$A$2:$B$6,2)</f>
        <v>#N/A</v>
      </c>
      <c r="G22" s="145">
        <f t="shared" si="0"/>
        <v>0</v>
      </c>
      <c r="H22" s="145">
        <f t="shared" si="1"/>
        <v>0</v>
      </c>
      <c r="I22" s="145">
        <f t="shared" si="2"/>
        <v>0</v>
      </c>
      <c r="J22" s="5"/>
      <c r="K22" s="6"/>
      <c r="L22" s="8"/>
      <c r="M22" s="5"/>
      <c r="N22" s="6"/>
      <c r="O22" s="8"/>
      <c r="P22" s="5"/>
      <c r="Q22" s="6"/>
      <c r="R22" s="8"/>
    </row>
    <row r="23" spans="1:18">
      <c r="A23" s="31"/>
      <c r="B23" s="29"/>
      <c r="C23" s="31"/>
      <c r="D23" s="159"/>
      <c r="E23" s="22"/>
      <c r="F23" s="23" t="e">
        <f>VLOOKUP(E23,Guidelines!$A$2:$B$6,2)</f>
        <v>#N/A</v>
      </c>
      <c r="G23" s="145">
        <f t="shared" si="0"/>
        <v>0</v>
      </c>
      <c r="H23" s="145">
        <f t="shared" si="1"/>
        <v>0</v>
      </c>
      <c r="I23" s="145">
        <f t="shared" si="2"/>
        <v>0</v>
      </c>
      <c r="J23" s="5"/>
      <c r="K23" s="6"/>
      <c r="L23" s="7"/>
      <c r="M23" s="5"/>
      <c r="N23" s="6"/>
      <c r="O23" s="8"/>
      <c r="P23" s="5"/>
      <c r="Q23" s="6"/>
      <c r="R23" s="8"/>
    </row>
    <row r="24" spans="1:18">
      <c r="A24" s="31"/>
      <c r="B24" s="29"/>
      <c r="C24" s="31"/>
      <c r="D24" s="159"/>
      <c r="E24" s="22"/>
      <c r="F24" s="23" t="e">
        <f>VLOOKUP(E24,Guidelines!$A$2:$B$6,2)</f>
        <v>#N/A</v>
      </c>
      <c r="G24" s="145">
        <f t="shared" si="0"/>
        <v>0</v>
      </c>
      <c r="H24" s="145">
        <f t="shared" si="1"/>
        <v>0</v>
      </c>
      <c r="I24" s="145">
        <f t="shared" si="2"/>
        <v>0</v>
      </c>
      <c r="J24" s="5"/>
      <c r="K24" s="6"/>
      <c r="L24" s="7"/>
      <c r="M24" s="5"/>
      <c r="N24" s="6"/>
      <c r="O24" s="8"/>
      <c r="P24" s="5"/>
      <c r="Q24" s="6"/>
      <c r="R24" s="8"/>
    </row>
    <row r="25" spans="1:18">
      <c r="A25" s="31"/>
      <c r="B25" s="29"/>
      <c r="C25" s="31"/>
      <c r="D25" s="159"/>
      <c r="E25" s="22"/>
      <c r="F25" s="23" t="e">
        <f>VLOOKUP(E25,Guidelines!$A$2:$B$6,2)</f>
        <v>#N/A</v>
      </c>
      <c r="G25" s="145">
        <f t="shared" si="0"/>
        <v>0</v>
      </c>
      <c r="H25" s="145">
        <f t="shared" si="1"/>
        <v>0</v>
      </c>
      <c r="I25" s="145">
        <f t="shared" si="2"/>
        <v>0</v>
      </c>
      <c r="J25" s="5"/>
      <c r="K25" s="6"/>
      <c r="L25" s="8"/>
      <c r="M25" s="5"/>
      <c r="N25" s="6"/>
      <c r="O25" s="8"/>
      <c r="P25" s="5"/>
      <c r="Q25" s="6"/>
      <c r="R25" s="8"/>
    </row>
    <row r="26" spans="1:18">
      <c r="A26" s="31"/>
      <c r="B26" s="29"/>
      <c r="C26" s="31"/>
      <c r="D26" s="32"/>
      <c r="E26" s="22"/>
      <c r="F26" s="23" t="e">
        <f>VLOOKUP(E26,Guidelines!$A$2:$B$6,2)</f>
        <v>#N/A</v>
      </c>
      <c r="G26" s="145">
        <f t="shared" si="0"/>
        <v>0</v>
      </c>
      <c r="H26" s="145">
        <f t="shared" si="1"/>
        <v>0</v>
      </c>
      <c r="I26" s="145">
        <f t="shared" si="2"/>
        <v>0</v>
      </c>
      <c r="J26" s="5"/>
      <c r="K26" s="6"/>
      <c r="L26" s="7"/>
      <c r="M26" s="5"/>
      <c r="N26" s="6"/>
      <c r="O26" s="8"/>
      <c r="P26" s="5"/>
      <c r="Q26" s="6"/>
      <c r="R26" s="8"/>
    </row>
    <row r="27" spans="1:18" s="3" customFormat="1">
      <c r="A27" s="31"/>
      <c r="B27" s="29"/>
      <c r="C27" s="31"/>
      <c r="D27" s="159"/>
      <c r="E27" s="22"/>
      <c r="F27" s="23" t="e">
        <f>VLOOKUP(E27,Guidelines!$A$2:$B$6,2)</f>
        <v>#N/A</v>
      </c>
      <c r="G27" s="145">
        <f t="shared" si="0"/>
        <v>0</v>
      </c>
      <c r="H27" s="145">
        <f t="shared" si="1"/>
        <v>0</v>
      </c>
      <c r="I27" s="145">
        <f t="shared" si="2"/>
        <v>0</v>
      </c>
      <c r="J27" s="5"/>
      <c r="K27" s="6"/>
      <c r="L27" s="14"/>
      <c r="M27" s="5"/>
      <c r="N27" s="6"/>
      <c r="O27" s="13"/>
      <c r="P27" s="5"/>
      <c r="Q27" s="6"/>
      <c r="R27" s="13"/>
    </row>
    <row r="28" spans="1:18" s="3" customFormat="1">
      <c r="A28" s="31"/>
      <c r="B28" s="29"/>
      <c r="C28" s="31"/>
      <c r="D28" s="161"/>
      <c r="E28" s="22"/>
      <c r="F28" s="23" t="e">
        <f>VLOOKUP(E28,Guidelines!$A$2:$B$6,2)</f>
        <v>#N/A</v>
      </c>
      <c r="G28" s="145">
        <f t="shared" si="0"/>
        <v>0</v>
      </c>
      <c r="H28" s="145">
        <f t="shared" si="1"/>
        <v>0</v>
      </c>
      <c r="I28" s="145">
        <f t="shared" si="2"/>
        <v>0</v>
      </c>
      <c r="J28" s="5"/>
      <c r="K28" s="6"/>
      <c r="L28" s="14"/>
      <c r="M28" s="5"/>
      <c r="N28" s="6"/>
      <c r="O28" s="13"/>
      <c r="P28" s="5"/>
      <c r="Q28" s="6"/>
      <c r="R28" s="13"/>
    </row>
    <row r="29" spans="1:18">
      <c r="A29" s="31"/>
      <c r="B29" s="29"/>
      <c r="C29" s="31"/>
      <c r="D29" s="161"/>
      <c r="E29" s="22"/>
      <c r="F29" s="23" t="e">
        <f>VLOOKUP(E29,Guidelines!$A$2:$B$6,2)</f>
        <v>#N/A</v>
      </c>
      <c r="G29" s="145">
        <f t="shared" si="0"/>
        <v>0</v>
      </c>
      <c r="H29" s="145">
        <f t="shared" si="1"/>
        <v>0</v>
      </c>
      <c r="I29" s="145">
        <f t="shared" si="2"/>
        <v>0</v>
      </c>
      <c r="J29" s="5"/>
      <c r="K29" s="6"/>
      <c r="L29" s="8"/>
      <c r="M29" s="5"/>
      <c r="N29" s="6"/>
      <c r="O29" s="8"/>
      <c r="P29" s="5"/>
      <c r="Q29" s="6"/>
      <c r="R29" s="8"/>
    </row>
    <row r="30" spans="1:18">
      <c r="A30" s="31"/>
      <c r="B30" s="29"/>
      <c r="C30" s="31"/>
      <c r="D30" s="159"/>
      <c r="E30" s="22"/>
      <c r="F30" s="23" t="e">
        <f>VLOOKUP(E30,Guidelines!$A$2:$B$6,2)</f>
        <v>#N/A</v>
      </c>
      <c r="G30" s="145">
        <f t="shared" si="0"/>
        <v>0</v>
      </c>
      <c r="H30" s="145">
        <f t="shared" si="1"/>
        <v>0</v>
      </c>
      <c r="I30" s="145">
        <f t="shared" si="2"/>
        <v>0</v>
      </c>
      <c r="J30" s="5"/>
      <c r="K30" s="6"/>
      <c r="L30" s="7"/>
      <c r="M30" s="5"/>
      <c r="N30" s="6"/>
      <c r="O30" s="8"/>
      <c r="P30" s="5"/>
      <c r="Q30" s="6"/>
      <c r="R30" s="8"/>
    </row>
    <row r="31" spans="1:18">
      <c r="A31" s="31"/>
      <c r="B31" s="29"/>
      <c r="C31" s="31"/>
      <c r="D31" s="161"/>
      <c r="E31" s="22"/>
      <c r="F31" s="23" t="e">
        <f>VLOOKUP(E31,Guidelines!$A$2:$B$6,2)</f>
        <v>#N/A</v>
      </c>
      <c r="G31" s="145">
        <f t="shared" si="0"/>
        <v>0</v>
      </c>
      <c r="H31" s="145">
        <f t="shared" si="1"/>
        <v>0</v>
      </c>
      <c r="I31" s="145">
        <f t="shared" si="2"/>
        <v>0</v>
      </c>
      <c r="J31" s="5"/>
      <c r="K31" s="6"/>
      <c r="L31" s="8"/>
      <c r="M31" s="5"/>
      <c r="N31" s="6"/>
      <c r="O31" s="8"/>
      <c r="P31" s="5"/>
      <c r="Q31" s="6"/>
      <c r="R31" s="8"/>
    </row>
    <row r="32" spans="1:18">
      <c r="A32" s="31"/>
      <c r="B32" s="29"/>
      <c r="C32" s="31"/>
      <c r="D32" s="163"/>
      <c r="E32" s="22"/>
      <c r="F32" s="23" t="e">
        <f>VLOOKUP(E32,Guidelines!$A$2:$B$6,2)</f>
        <v>#N/A</v>
      </c>
      <c r="G32" s="145">
        <f t="shared" si="0"/>
        <v>0</v>
      </c>
      <c r="H32" s="145">
        <f t="shared" si="1"/>
        <v>0</v>
      </c>
      <c r="I32" s="145">
        <f t="shared" si="2"/>
        <v>0</v>
      </c>
      <c r="J32" s="5"/>
      <c r="K32" s="6"/>
      <c r="L32" s="10"/>
      <c r="M32" s="5"/>
      <c r="N32" s="6"/>
      <c r="O32" s="10"/>
      <c r="P32" s="5"/>
      <c r="Q32" s="6"/>
      <c r="R32" s="10"/>
    </row>
    <row r="33" spans="1:18">
      <c r="A33" s="31"/>
      <c r="B33" s="29"/>
      <c r="C33" s="31"/>
      <c r="D33" s="159"/>
      <c r="E33" s="22"/>
      <c r="F33" s="23" t="e">
        <f>VLOOKUP(E33,Guidelines!$A$2:$B$6,2)</f>
        <v>#N/A</v>
      </c>
      <c r="G33" s="145">
        <f t="shared" si="0"/>
        <v>0</v>
      </c>
      <c r="H33" s="145">
        <f t="shared" si="1"/>
        <v>0</v>
      </c>
      <c r="I33" s="145">
        <f t="shared" si="2"/>
        <v>0</v>
      </c>
      <c r="J33" s="5"/>
      <c r="K33" s="6"/>
      <c r="L33" s="10"/>
      <c r="M33" s="5"/>
      <c r="N33" s="6"/>
      <c r="O33" s="10"/>
      <c r="P33" s="5"/>
      <c r="Q33" s="6"/>
      <c r="R33" s="10"/>
    </row>
    <row r="34" spans="1:18">
      <c r="A34" s="31"/>
      <c r="B34" s="29"/>
      <c r="C34" s="31"/>
      <c r="D34" s="32"/>
      <c r="E34" s="22"/>
      <c r="F34" s="23" t="e">
        <f>VLOOKUP(E34,Guidelines!$A$2:$B$6,2)</f>
        <v>#N/A</v>
      </c>
      <c r="G34" s="145">
        <f t="shared" si="0"/>
        <v>0</v>
      </c>
      <c r="H34" s="145">
        <f t="shared" si="1"/>
        <v>0</v>
      </c>
      <c r="I34" s="145">
        <f t="shared" si="2"/>
        <v>0</v>
      </c>
      <c r="J34" s="5"/>
      <c r="K34" s="6"/>
      <c r="L34" s="10"/>
      <c r="M34" s="5"/>
      <c r="N34" s="6"/>
      <c r="O34" s="10"/>
      <c r="P34" s="5"/>
      <c r="Q34" s="6"/>
      <c r="R34" s="10"/>
    </row>
    <row r="35" spans="1:18">
      <c r="A35" s="31"/>
      <c r="B35" s="29"/>
      <c r="C35" s="31"/>
      <c r="D35" s="159"/>
      <c r="E35" s="22"/>
      <c r="F35" s="23" t="e">
        <f>VLOOKUP(E35,Guidelines!$A$2:$B$6,2)</f>
        <v>#N/A</v>
      </c>
      <c r="G35" s="145">
        <f t="shared" ref="G35:G57" si="3">E35*J35</f>
        <v>0</v>
      </c>
      <c r="H35" s="145">
        <f t="shared" ref="H35:H57" si="4">E35*M35</f>
        <v>0</v>
      </c>
      <c r="I35" s="145">
        <f t="shared" ref="I35:I57" si="5">E35*P35</f>
        <v>0</v>
      </c>
      <c r="J35" s="5"/>
      <c r="K35" s="6"/>
      <c r="L35" s="7"/>
      <c r="M35" s="5"/>
      <c r="N35" s="6"/>
      <c r="O35" s="8"/>
      <c r="P35" s="5"/>
      <c r="Q35" s="6"/>
      <c r="R35" s="8"/>
    </row>
    <row r="36" spans="1:18">
      <c r="A36" s="31"/>
      <c r="B36" s="29"/>
      <c r="C36" s="31"/>
      <c r="D36" s="159"/>
      <c r="E36" s="22"/>
      <c r="F36" s="23" t="e">
        <f>VLOOKUP(E36,Guidelines!$A$2:$B$6,2)</f>
        <v>#N/A</v>
      </c>
      <c r="G36" s="145">
        <f t="shared" si="3"/>
        <v>0</v>
      </c>
      <c r="H36" s="145">
        <f t="shared" si="4"/>
        <v>0</v>
      </c>
      <c r="I36" s="145">
        <f t="shared" si="5"/>
        <v>0</v>
      </c>
      <c r="J36" s="5"/>
      <c r="K36" s="6"/>
      <c r="L36" s="8"/>
      <c r="M36" s="5"/>
      <c r="N36" s="6"/>
      <c r="O36" s="8"/>
      <c r="P36" s="5"/>
      <c r="Q36" s="6"/>
      <c r="R36" s="8"/>
    </row>
    <row r="37" spans="1:18">
      <c r="A37" s="31"/>
      <c r="B37" s="29"/>
      <c r="C37" s="31"/>
      <c r="D37" s="32"/>
      <c r="E37" s="22"/>
      <c r="F37" s="23" t="e">
        <f>VLOOKUP(E37,Guidelines!$A$2:$B$6,2)</f>
        <v>#N/A</v>
      </c>
      <c r="G37" s="145">
        <f t="shared" si="3"/>
        <v>0</v>
      </c>
      <c r="H37" s="145">
        <f t="shared" si="4"/>
        <v>0</v>
      </c>
      <c r="I37" s="145">
        <f t="shared" si="5"/>
        <v>0</v>
      </c>
      <c r="J37" s="5"/>
      <c r="K37" s="6"/>
      <c r="L37" s="7"/>
      <c r="M37" s="5"/>
      <c r="N37" s="6"/>
      <c r="O37" s="8"/>
      <c r="P37" s="5"/>
      <c r="Q37" s="6"/>
      <c r="R37" s="8"/>
    </row>
    <row r="38" spans="1:18" s="3" customFormat="1">
      <c r="A38" s="31"/>
      <c r="B38" s="29"/>
      <c r="C38" s="31"/>
      <c r="D38" s="159"/>
      <c r="E38" s="22"/>
      <c r="F38" s="23" t="e">
        <f>VLOOKUP(E38,Guidelines!$A$2:$B$6,2)</f>
        <v>#N/A</v>
      </c>
      <c r="G38" s="145">
        <f t="shared" si="3"/>
        <v>0</v>
      </c>
      <c r="H38" s="145">
        <f t="shared" si="4"/>
        <v>0</v>
      </c>
      <c r="I38" s="145">
        <f t="shared" si="5"/>
        <v>0</v>
      </c>
      <c r="J38" s="5"/>
      <c r="K38" s="6"/>
      <c r="L38" s="14"/>
      <c r="M38" s="5"/>
      <c r="N38" s="6"/>
      <c r="O38" s="13"/>
      <c r="P38" s="5"/>
      <c r="Q38" s="6"/>
      <c r="R38" s="13"/>
    </row>
    <row r="39" spans="1:18" s="3" customFormat="1">
      <c r="A39" s="31"/>
      <c r="B39" s="29"/>
      <c r="C39" s="31"/>
      <c r="D39" s="161"/>
      <c r="E39" s="22"/>
      <c r="F39" s="23" t="e">
        <f>VLOOKUP(E39,Guidelines!$A$2:$B$6,2)</f>
        <v>#N/A</v>
      </c>
      <c r="G39" s="145">
        <f t="shared" si="3"/>
        <v>0</v>
      </c>
      <c r="H39" s="145">
        <f t="shared" si="4"/>
        <v>0</v>
      </c>
      <c r="I39" s="145">
        <f t="shared" si="5"/>
        <v>0</v>
      </c>
      <c r="J39" s="5"/>
      <c r="K39" s="6"/>
      <c r="L39" s="14"/>
      <c r="M39" s="5"/>
      <c r="N39" s="6"/>
      <c r="O39" s="13"/>
      <c r="P39" s="5"/>
      <c r="Q39" s="6"/>
      <c r="R39" s="13"/>
    </row>
    <row r="40" spans="1:18">
      <c r="A40" s="31"/>
      <c r="B40" s="29"/>
      <c r="C40" s="31"/>
      <c r="D40" s="161"/>
      <c r="E40" s="22"/>
      <c r="F40" s="23" t="e">
        <f>VLOOKUP(E40,Guidelines!$A$2:$B$6,2)</f>
        <v>#N/A</v>
      </c>
      <c r="G40" s="145">
        <f t="shared" si="3"/>
        <v>0</v>
      </c>
      <c r="H40" s="145">
        <f t="shared" si="4"/>
        <v>0</v>
      </c>
      <c r="I40" s="145">
        <f t="shared" si="5"/>
        <v>0</v>
      </c>
      <c r="J40" s="5"/>
      <c r="K40" s="6"/>
      <c r="L40" s="8"/>
      <c r="M40" s="5"/>
      <c r="N40" s="6"/>
      <c r="O40" s="8"/>
      <c r="P40" s="5"/>
      <c r="Q40" s="6"/>
      <c r="R40" s="8"/>
    </row>
    <row r="41" spans="1:18">
      <c r="A41" s="31"/>
      <c r="B41" s="29"/>
      <c r="C41" s="31"/>
      <c r="D41" s="159"/>
      <c r="E41" s="22"/>
      <c r="F41" s="23" t="e">
        <f>VLOOKUP(E41,Guidelines!$A$2:$B$6,2)</f>
        <v>#N/A</v>
      </c>
      <c r="G41" s="145">
        <f t="shared" si="3"/>
        <v>0</v>
      </c>
      <c r="H41" s="145">
        <f t="shared" si="4"/>
        <v>0</v>
      </c>
      <c r="I41" s="145">
        <f t="shared" si="5"/>
        <v>0</v>
      </c>
      <c r="J41" s="5"/>
      <c r="K41" s="6"/>
      <c r="L41" s="7"/>
      <c r="M41" s="5"/>
      <c r="N41" s="6"/>
      <c r="O41" s="8"/>
      <c r="P41" s="5"/>
      <c r="Q41" s="6"/>
      <c r="R41" s="8"/>
    </row>
    <row r="42" spans="1:18">
      <c r="A42" s="31"/>
      <c r="B42" s="29"/>
      <c r="C42" s="31"/>
      <c r="D42" s="161"/>
      <c r="E42" s="22"/>
      <c r="F42" s="23" t="e">
        <f>VLOOKUP(E42,Guidelines!$A$2:$B$6,2)</f>
        <v>#N/A</v>
      </c>
      <c r="G42" s="145">
        <f t="shared" si="3"/>
        <v>0</v>
      </c>
      <c r="H42" s="145">
        <f t="shared" si="4"/>
        <v>0</v>
      </c>
      <c r="I42" s="145">
        <f t="shared" si="5"/>
        <v>0</v>
      </c>
      <c r="J42" s="5"/>
      <c r="K42" s="6"/>
      <c r="L42" s="8"/>
      <c r="M42" s="5"/>
      <c r="N42" s="6"/>
      <c r="O42" s="8"/>
      <c r="P42" s="5"/>
      <c r="Q42" s="6"/>
      <c r="R42" s="8"/>
    </row>
    <row r="43" spans="1:18">
      <c r="A43" s="31"/>
      <c r="B43" s="29"/>
      <c r="C43" s="31"/>
      <c r="D43" s="163"/>
      <c r="E43" s="22"/>
      <c r="F43" s="23" t="e">
        <f>VLOOKUP(E43,Guidelines!$A$2:$B$6,2)</f>
        <v>#N/A</v>
      </c>
      <c r="G43" s="145">
        <f t="shared" si="3"/>
        <v>0</v>
      </c>
      <c r="H43" s="145">
        <f t="shared" si="4"/>
        <v>0</v>
      </c>
      <c r="I43" s="145">
        <f t="shared" si="5"/>
        <v>0</v>
      </c>
      <c r="J43" s="5"/>
      <c r="K43" s="6"/>
      <c r="L43" s="15"/>
      <c r="M43" s="5"/>
      <c r="N43" s="6"/>
      <c r="O43" s="15"/>
      <c r="P43" s="5"/>
      <c r="Q43" s="6"/>
      <c r="R43" s="15"/>
    </row>
    <row r="44" spans="1:18">
      <c r="A44" s="31"/>
      <c r="B44" s="29"/>
      <c r="C44" s="31"/>
      <c r="D44" s="159"/>
      <c r="E44" s="22"/>
      <c r="F44" s="23" t="e">
        <f>VLOOKUP(E44,Guidelines!$A$2:$B$6,2)</f>
        <v>#N/A</v>
      </c>
      <c r="G44" s="145">
        <f t="shared" si="3"/>
        <v>0</v>
      </c>
      <c r="H44" s="145">
        <f t="shared" si="4"/>
        <v>0</v>
      </c>
      <c r="I44" s="145">
        <f t="shared" si="5"/>
        <v>0</v>
      </c>
      <c r="J44" s="5"/>
      <c r="K44" s="6"/>
      <c r="L44" s="15"/>
      <c r="M44" s="5"/>
      <c r="N44" s="6"/>
      <c r="O44" s="15"/>
      <c r="P44" s="5"/>
      <c r="Q44" s="6"/>
      <c r="R44" s="15"/>
    </row>
    <row r="45" spans="1:18">
      <c r="A45" s="31"/>
      <c r="B45" s="29"/>
      <c r="C45" s="31"/>
      <c r="D45" s="32"/>
      <c r="E45" s="22"/>
      <c r="F45" s="23" t="e">
        <f>VLOOKUP(E45,Guidelines!$A$2:$B$6,2)</f>
        <v>#N/A</v>
      </c>
      <c r="G45" s="145">
        <f t="shared" si="3"/>
        <v>0</v>
      </c>
      <c r="H45" s="145">
        <f t="shared" si="4"/>
        <v>0</v>
      </c>
      <c r="I45" s="145">
        <f t="shared" si="5"/>
        <v>0</v>
      </c>
      <c r="J45" s="5"/>
      <c r="K45" s="6"/>
      <c r="L45" s="15"/>
      <c r="M45" s="5"/>
      <c r="N45" s="6"/>
      <c r="O45" s="15"/>
      <c r="P45" s="5"/>
      <c r="Q45" s="6"/>
      <c r="R45" s="15"/>
    </row>
    <row r="46" spans="1:18">
      <c r="A46" s="31"/>
      <c r="B46" s="29"/>
      <c r="C46" s="31"/>
      <c r="D46" s="159"/>
      <c r="E46" s="22"/>
      <c r="F46" s="23" t="e">
        <f>VLOOKUP(E46,Guidelines!$A$2:$B$6,2)</f>
        <v>#N/A</v>
      </c>
      <c r="G46" s="145">
        <f t="shared" si="3"/>
        <v>0</v>
      </c>
      <c r="H46" s="145">
        <f t="shared" si="4"/>
        <v>0</v>
      </c>
      <c r="I46" s="145">
        <f t="shared" si="5"/>
        <v>0</v>
      </c>
      <c r="J46" s="5"/>
      <c r="K46" s="6"/>
      <c r="L46" s="7"/>
      <c r="M46" s="5"/>
      <c r="N46" s="6"/>
      <c r="O46" s="8"/>
      <c r="P46" s="5"/>
      <c r="Q46" s="6"/>
      <c r="R46" s="8"/>
    </row>
    <row r="47" spans="1:18">
      <c r="A47" s="31"/>
      <c r="B47" s="29"/>
      <c r="C47" s="31"/>
      <c r="D47" s="159"/>
      <c r="E47" s="22"/>
      <c r="F47" s="23" t="e">
        <f>VLOOKUP(E47,Guidelines!$A$2:$B$6,2)</f>
        <v>#N/A</v>
      </c>
      <c r="G47" s="145">
        <f t="shared" si="3"/>
        <v>0</v>
      </c>
      <c r="H47" s="145">
        <f t="shared" si="4"/>
        <v>0</v>
      </c>
      <c r="I47" s="145">
        <f t="shared" si="5"/>
        <v>0</v>
      </c>
      <c r="J47" s="5"/>
      <c r="K47" s="6"/>
      <c r="L47" s="8"/>
      <c r="M47" s="5"/>
      <c r="N47" s="6"/>
      <c r="O47" s="8"/>
      <c r="P47" s="5"/>
      <c r="Q47" s="6"/>
      <c r="R47" s="8"/>
    </row>
    <row r="48" spans="1:18">
      <c r="A48" s="31"/>
      <c r="B48" s="29"/>
      <c r="C48" s="31"/>
      <c r="D48" s="32"/>
      <c r="E48" s="22"/>
      <c r="F48" s="23" t="e">
        <f>VLOOKUP(E48,Guidelines!$A$2:$B$6,2)</f>
        <v>#N/A</v>
      </c>
      <c r="G48" s="145">
        <f t="shared" si="3"/>
        <v>0</v>
      </c>
      <c r="H48" s="145">
        <f t="shared" si="4"/>
        <v>0</v>
      </c>
      <c r="I48" s="145">
        <f t="shared" si="5"/>
        <v>0</v>
      </c>
      <c r="J48" s="5"/>
      <c r="K48" s="6"/>
      <c r="L48" s="7"/>
      <c r="M48" s="5"/>
      <c r="N48" s="6"/>
      <c r="O48" s="8"/>
      <c r="P48" s="5"/>
      <c r="Q48" s="6"/>
      <c r="R48" s="8"/>
    </row>
    <row r="49" spans="1:18" s="3" customFormat="1">
      <c r="A49" s="31"/>
      <c r="B49" s="29"/>
      <c r="C49" s="31"/>
      <c r="D49" s="159"/>
      <c r="E49" s="22"/>
      <c r="F49" s="23" t="e">
        <f>VLOOKUP(E49,Guidelines!$A$2:$B$6,2)</f>
        <v>#N/A</v>
      </c>
      <c r="G49" s="145">
        <f t="shared" si="3"/>
        <v>0</v>
      </c>
      <c r="H49" s="145">
        <f t="shared" si="4"/>
        <v>0</v>
      </c>
      <c r="I49" s="145">
        <f t="shared" si="5"/>
        <v>0</v>
      </c>
      <c r="J49" s="5"/>
      <c r="K49" s="6"/>
      <c r="L49" s="14"/>
      <c r="M49" s="5"/>
      <c r="N49" s="6"/>
      <c r="O49" s="13"/>
      <c r="P49" s="5"/>
      <c r="Q49" s="6"/>
      <c r="R49" s="13"/>
    </row>
    <row r="50" spans="1:18" s="3" customFormat="1">
      <c r="A50" s="31"/>
      <c r="B50" s="29"/>
      <c r="C50" s="31"/>
      <c r="D50" s="161"/>
      <c r="E50" s="22"/>
      <c r="F50" s="23" t="e">
        <f>VLOOKUP(E50,Guidelines!$A$2:$B$6,2)</f>
        <v>#N/A</v>
      </c>
      <c r="G50" s="145">
        <f t="shared" si="3"/>
        <v>0</v>
      </c>
      <c r="H50" s="145">
        <f t="shared" si="4"/>
        <v>0</v>
      </c>
      <c r="I50" s="145">
        <f t="shared" si="5"/>
        <v>0</v>
      </c>
      <c r="J50" s="5"/>
      <c r="K50" s="6"/>
      <c r="L50" s="14"/>
      <c r="M50" s="5"/>
      <c r="N50" s="6"/>
      <c r="O50" s="13"/>
      <c r="P50" s="5"/>
      <c r="Q50" s="6"/>
      <c r="R50" s="13"/>
    </row>
    <row r="51" spans="1:18">
      <c r="A51" s="31"/>
      <c r="B51" s="29"/>
      <c r="C51" s="31"/>
      <c r="D51" s="161"/>
      <c r="E51" s="22"/>
      <c r="F51" s="23" t="e">
        <f>VLOOKUP(E51,Guidelines!$A$2:$B$6,2)</f>
        <v>#N/A</v>
      </c>
      <c r="G51" s="145">
        <f t="shared" si="3"/>
        <v>0</v>
      </c>
      <c r="H51" s="145">
        <f t="shared" si="4"/>
        <v>0</v>
      </c>
      <c r="I51" s="145">
        <f t="shared" si="5"/>
        <v>0</v>
      </c>
      <c r="J51" s="5"/>
      <c r="K51" s="6"/>
      <c r="L51" s="8"/>
      <c r="M51" s="5"/>
      <c r="N51" s="6"/>
      <c r="O51" s="8"/>
      <c r="P51" s="5"/>
      <c r="Q51" s="6"/>
      <c r="R51" s="8"/>
    </row>
    <row r="52" spans="1:18">
      <c r="A52" s="31"/>
      <c r="B52" s="29"/>
      <c r="C52" s="31"/>
      <c r="D52" s="159"/>
      <c r="E52" s="22"/>
      <c r="F52" s="23" t="e">
        <f>VLOOKUP(E52,Guidelines!$A$2:$B$6,2)</f>
        <v>#N/A</v>
      </c>
      <c r="G52" s="145">
        <f t="shared" si="3"/>
        <v>0</v>
      </c>
      <c r="H52" s="145">
        <f t="shared" si="4"/>
        <v>0</v>
      </c>
      <c r="I52" s="145">
        <f t="shared" si="5"/>
        <v>0</v>
      </c>
      <c r="J52" s="5"/>
      <c r="K52" s="6"/>
      <c r="L52" s="7"/>
      <c r="M52" s="5"/>
      <c r="N52" s="6"/>
      <c r="O52" s="8"/>
      <c r="P52" s="5"/>
      <c r="Q52" s="6"/>
      <c r="R52" s="8"/>
    </row>
    <row r="53" spans="1:18">
      <c r="A53" s="31"/>
      <c r="B53" s="29"/>
      <c r="C53" s="31"/>
      <c r="D53" s="161"/>
      <c r="E53" s="22"/>
      <c r="F53" s="23" t="e">
        <f>VLOOKUP(E53,Guidelines!$A$2:$B$6,2)</f>
        <v>#N/A</v>
      </c>
      <c r="G53" s="145">
        <f t="shared" si="3"/>
        <v>0</v>
      </c>
      <c r="H53" s="145">
        <f t="shared" si="4"/>
        <v>0</v>
      </c>
      <c r="I53" s="145">
        <f t="shared" si="5"/>
        <v>0</v>
      </c>
      <c r="J53" s="5"/>
      <c r="K53" s="6"/>
      <c r="L53" s="8"/>
      <c r="M53" s="5"/>
      <c r="N53" s="6"/>
      <c r="O53" s="8"/>
      <c r="P53" s="5"/>
      <c r="Q53" s="6"/>
      <c r="R53" s="8"/>
    </row>
    <row r="54" spans="1:18">
      <c r="A54" s="31"/>
      <c r="B54" s="29"/>
      <c r="C54" s="31"/>
      <c r="D54" s="163"/>
      <c r="E54" s="22"/>
      <c r="F54" s="23" t="e">
        <f>VLOOKUP(E54,Guidelines!$A$2:$B$6,2)</f>
        <v>#N/A</v>
      </c>
      <c r="G54" s="145">
        <f t="shared" si="3"/>
        <v>0</v>
      </c>
      <c r="H54" s="145">
        <f t="shared" si="4"/>
        <v>0</v>
      </c>
      <c r="I54" s="145">
        <f t="shared" si="5"/>
        <v>0</v>
      </c>
      <c r="J54" s="5"/>
      <c r="K54" s="6"/>
      <c r="L54" s="15"/>
      <c r="M54" s="5"/>
      <c r="N54" s="6"/>
      <c r="O54" s="15"/>
      <c r="P54" s="5"/>
      <c r="Q54" s="6"/>
      <c r="R54" s="15"/>
    </row>
    <row r="55" spans="1:18">
      <c r="A55" s="31"/>
      <c r="B55" s="29"/>
      <c r="C55" s="31"/>
      <c r="D55" s="159"/>
      <c r="E55" s="22"/>
      <c r="F55" s="23" t="e">
        <f>VLOOKUP(E55,Guidelines!$A$2:$B$6,2)</f>
        <v>#N/A</v>
      </c>
      <c r="G55" s="145">
        <f t="shared" si="3"/>
        <v>0</v>
      </c>
      <c r="H55" s="145">
        <f t="shared" si="4"/>
        <v>0</v>
      </c>
      <c r="I55" s="145">
        <f t="shared" si="5"/>
        <v>0</v>
      </c>
      <c r="J55" s="5"/>
      <c r="K55" s="6"/>
      <c r="L55" s="15"/>
      <c r="M55" s="5"/>
      <c r="N55" s="6"/>
      <c r="O55" s="15"/>
      <c r="P55" s="5"/>
      <c r="Q55" s="6"/>
      <c r="R55" s="15"/>
    </row>
    <row r="56" spans="1:18">
      <c r="A56" s="31"/>
      <c r="B56" s="29"/>
      <c r="C56" s="31"/>
      <c r="D56" s="32"/>
      <c r="E56" s="22"/>
      <c r="F56" s="23" t="e">
        <f>VLOOKUP(E56,Guidelines!$A$2:$B$6,2)</f>
        <v>#N/A</v>
      </c>
      <c r="G56" s="145">
        <f t="shared" si="3"/>
        <v>0</v>
      </c>
      <c r="H56" s="145">
        <f t="shared" si="4"/>
        <v>0</v>
      </c>
      <c r="I56" s="145">
        <f t="shared" si="5"/>
        <v>0</v>
      </c>
      <c r="J56" s="5"/>
      <c r="K56" s="6"/>
      <c r="L56" s="15"/>
      <c r="M56" s="5"/>
      <c r="N56" s="6"/>
      <c r="O56" s="15"/>
      <c r="P56" s="5"/>
      <c r="Q56" s="6"/>
      <c r="R56" s="15"/>
    </row>
    <row r="57" spans="1:18">
      <c r="A57" s="31"/>
      <c r="B57" s="29"/>
      <c r="C57" s="31"/>
      <c r="D57" s="32"/>
      <c r="E57" s="22"/>
      <c r="F57" s="23" t="e">
        <f>VLOOKUP(E57,Guidelines!$A$2:$B$6,2)</f>
        <v>#N/A</v>
      </c>
      <c r="G57" s="145">
        <f t="shared" si="3"/>
        <v>0</v>
      </c>
      <c r="H57" s="145">
        <f t="shared" si="4"/>
        <v>0</v>
      </c>
      <c r="I57" s="145">
        <f t="shared" si="5"/>
        <v>0</v>
      </c>
      <c r="J57" s="5"/>
      <c r="K57" s="6"/>
      <c r="L57" s="15"/>
      <c r="M57" s="5"/>
      <c r="N57" s="6"/>
      <c r="O57" s="15"/>
      <c r="P57" s="5"/>
      <c r="Q57" s="6"/>
      <c r="R57" s="15"/>
    </row>
    <row r="58" spans="1:18" ht="18">
      <c r="A58" s="149" t="s">
        <v>238</v>
      </c>
      <c r="B58" s="149"/>
      <c r="C58" s="149"/>
      <c r="D58" s="149"/>
      <c r="E58" s="16">
        <f>AVERAGE(E3:E57)</f>
        <v>4.384615384615385</v>
      </c>
      <c r="F58" s="17"/>
      <c r="G58" s="147">
        <f t="shared" ref="G58:I58" si="6">AVERAGE(G3:G57)*4</f>
        <v>0</v>
      </c>
      <c r="H58" s="147">
        <f t="shared" si="6"/>
        <v>0</v>
      </c>
      <c r="I58" s="147">
        <f t="shared" si="6"/>
        <v>0</v>
      </c>
      <c r="J58" s="18" t="e">
        <f>AVERAGE(J3:J57)</f>
        <v>#DIV/0!</v>
      </c>
      <c r="K58" s="17"/>
      <c r="L58" s="8"/>
      <c r="M58" s="18" t="e">
        <f>AVERAGE(M3:M57)</f>
        <v>#DIV/0!</v>
      </c>
      <c r="N58" s="17"/>
      <c r="O58" s="9"/>
      <c r="P58" s="18" t="e">
        <f>AVERAGE(P3:P57)</f>
        <v>#DIV/0!</v>
      </c>
      <c r="Q58" s="17"/>
      <c r="R58" s="9"/>
    </row>
    <row r="63" spans="1:18">
      <c r="E63"/>
    </row>
  </sheetData>
  <conditionalFormatting sqref="C3:C57">
    <cfRule type="cellIs" dxfId="272" priority="45" operator="equal">
      <formula>#REF!</formula>
    </cfRule>
    <cfRule type="cellIs" dxfId="271" priority="43" operator="equal">
      <formula>#REF!</formula>
    </cfRule>
    <cfRule type="cellIs" dxfId="270" priority="44" operator="equal">
      <formula>#REF!</formula>
    </cfRule>
    <cfRule type="cellIs" dxfId="269" priority="46" operator="equal">
      <formula>#REF!</formula>
    </cfRule>
  </conditionalFormatting>
  <conditionalFormatting sqref="E3:E57 M3:N57 P3:Q57 J30:K57">
    <cfRule type="cellIs" dxfId="268" priority="51" operator="equal">
      <formula>#REF!</formula>
    </cfRule>
    <cfRule type="cellIs" dxfId="267" priority="50" operator="equal">
      <formula>#REF!</formula>
    </cfRule>
    <cfRule type="cellIs" dxfId="266" priority="49" operator="equal">
      <formula>#REF!</formula>
    </cfRule>
    <cfRule type="cellIs" dxfId="265" priority="48" operator="equal">
      <formula>#REF!</formula>
    </cfRule>
  </conditionalFormatting>
  <conditionalFormatting sqref="E8">
    <cfRule type="cellIs" dxfId="264" priority="1013" operator="equal">
      <formula>#REF!</formula>
    </cfRule>
    <cfRule type="cellIs" dxfId="263" priority="1014" operator="equal">
      <formula>#REF!</formula>
    </cfRule>
    <cfRule type="cellIs" dxfId="262" priority="1015" operator="equal">
      <formula>#REF!</formula>
    </cfRule>
    <cfRule type="cellIs" dxfId="261" priority="1012" operator="equal">
      <formula>#REF!</formula>
    </cfRule>
  </conditionalFormatting>
  <conditionalFormatting sqref="J3:J11">
    <cfRule type="containsBlanks" dxfId="260" priority="954">
      <formula>LEN(TRIM(J3))=0</formula>
    </cfRule>
  </conditionalFormatting>
  <conditionalFormatting sqref="J3:J23">
    <cfRule type="cellIs" dxfId="259" priority="936" operator="equal">
      <formula>#REF!</formula>
    </cfRule>
    <cfRule type="cellIs" dxfId="258" priority="935" operator="equal">
      <formula>#REF!</formula>
    </cfRule>
    <cfRule type="cellIs" dxfId="257" priority="934" operator="equal">
      <formula>#REF!</formula>
    </cfRule>
    <cfRule type="notContainsBlanks" dxfId="256" priority="933">
      <formula>LEN(TRIM(J3))&gt;0</formula>
    </cfRule>
    <cfRule type="cellIs" dxfId="255" priority="937" operator="equal">
      <formula>#REF!</formula>
    </cfRule>
  </conditionalFormatting>
  <conditionalFormatting sqref="J8">
    <cfRule type="cellIs" dxfId="254" priority="953" operator="equal">
      <formula>#REF!</formula>
    </cfRule>
    <cfRule type="cellIs" dxfId="253" priority="950" operator="equal">
      <formula>#REF!</formula>
    </cfRule>
    <cfRule type="cellIs" dxfId="252" priority="951" operator="equal">
      <formula>#REF!</formula>
    </cfRule>
    <cfRule type="cellIs" dxfId="251" priority="952" operator="equal">
      <formula>#REF!</formula>
    </cfRule>
  </conditionalFormatting>
  <conditionalFormatting sqref="J12:J22">
    <cfRule type="containsBlanks" dxfId="250" priority="938">
      <formula>LEN(TRIM(J12))=0</formula>
    </cfRule>
  </conditionalFormatting>
  <conditionalFormatting sqref="J24:J29">
    <cfRule type="cellIs" dxfId="249" priority="385" operator="equal">
      <formula>#REF!</formula>
    </cfRule>
    <cfRule type="cellIs" dxfId="248" priority="384" operator="equal">
      <formula>#REF!</formula>
    </cfRule>
    <cfRule type="cellIs" dxfId="247" priority="386" operator="equal">
      <formula>#REF!</formula>
    </cfRule>
    <cfRule type="cellIs" dxfId="246" priority="387" operator="equal">
      <formula>#REF!</formula>
    </cfRule>
  </conditionalFormatting>
  <conditionalFormatting sqref="J32:K34 M32:N34 P32:Q34">
    <cfRule type="containsBlanks" dxfId="245" priority="302">
      <formula>LEN(TRIM(J32))=0</formula>
    </cfRule>
  </conditionalFormatting>
  <conditionalFormatting sqref="K3:K23">
    <cfRule type="containsBlanks" dxfId="244" priority="822">
      <formula>LEN(TRIM(K3))=0</formula>
    </cfRule>
  </conditionalFormatting>
  <conditionalFormatting sqref="K3:K29">
    <cfRule type="cellIs" dxfId="243" priority="359" operator="equal">
      <formula>#REF!</formula>
    </cfRule>
    <cfRule type="cellIs" dxfId="242" priority="360" operator="equal">
      <formula>#REF!</formula>
    </cfRule>
    <cfRule type="cellIs" dxfId="241" priority="361" operator="equal">
      <formula>#REF!</formula>
    </cfRule>
    <cfRule type="cellIs" dxfId="240" priority="358" operator="equal">
      <formula>#REF!</formula>
    </cfRule>
  </conditionalFormatting>
  <conditionalFormatting sqref="K24:L29">
    <cfRule type="containsBlanks" dxfId="239" priority="362">
      <formula>LEN(TRIM(K24))=0</formula>
    </cfRule>
  </conditionalFormatting>
  <conditionalFormatting sqref="K35:L40">
    <cfRule type="containsBlanks" dxfId="238" priority="112">
      <formula>LEN(TRIM(K35))=0</formula>
    </cfRule>
  </conditionalFormatting>
  <conditionalFormatting sqref="K46:L51">
    <cfRule type="containsBlanks" dxfId="237" priority="612">
      <formula>LEN(TRIM(K46))=0</formula>
    </cfRule>
  </conditionalFormatting>
  <conditionalFormatting sqref="K3:R23 J24:R57">
    <cfRule type="notContainsBlanks" dxfId="236" priority="975">
      <formula>LEN(TRIM(J3))&gt;0</formula>
    </cfRule>
  </conditionalFormatting>
  <conditionalFormatting sqref="L3:L22 O3:O22 R3:R22">
    <cfRule type="containsBlanks" dxfId="235" priority="964">
      <formula>LEN(TRIM(L3))=0</formula>
    </cfRule>
  </conditionalFormatting>
  <conditionalFormatting sqref="L23 O23:P23 R23 J23:J29 M23:M29 J30:R31 J35:J40 M35:M40 J41:R45 J46:J51 M46:M51 J52:R57">
    <cfRule type="containsBlanks" dxfId="234" priority="1016">
      <formula>LEN(TRIM(J23))=0</formula>
    </cfRule>
  </conditionalFormatting>
  <conditionalFormatting sqref="L32:L34">
    <cfRule type="containsBlanks" dxfId="233" priority="32">
      <formula>LEN(TRIM(L32))=0</formula>
    </cfRule>
  </conditionalFormatting>
  <conditionalFormatting sqref="M3:M11">
    <cfRule type="containsBlanks" dxfId="232" priority="888">
      <formula>LEN(TRIM(M3))=0</formula>
    </cfRule>
  </conditionalFormatting>
  <conditionalFormatting sqref="M8">
    <cfRule type="cellIs" dxfId="231" priority="886" operator="equal">
      <formula>#REF!</formula>
    </cfRule>
    <cfRule type="cellIs" dxfId="230" priority="887" operator="equal">
      <formula>#REF!</formula>
    </cfRule>
    <cfRule type="cellIs" dxfId="229" priority="885" operator="equal">
      <formula>#REF!</formula>
    </cfRule>
    <cfRule type="cellIs" dxfId="228" priority="884" operator="equal">
      <formula>#REF!</formula>
    </cfRule>
  </conditionalFormatting>
  <conditionalFormatting sqref="M12:M22">
    <cfRule type="containsBlanks" dxfId="227" priority="872">
      <formula>LEN(TRIM(M12))=0</formula>
    </cfRule>
  </conditionalFormatting>
  <conditionalFormatting sqref="N3:N29">
    <cfRule type="containsBlanks" dxfId="226" priority="344">
      <formula>LEN(TRIM(N3))=0</formula>
    </cfRule>
  </conditionalFormatting>
  <conditionalFormatting sqref="N35:R40">
    <cfRule type="containsBlanks" dxfId="225" priority="88">
      <formula>LEN(TRIM(N35))=0</formula>
    </cfRule>
  </conditionalFormatting>
  <conditionalFormatting sqref="N46:R51">
    <cfRule type="containsBlanks" dxfId="224" priority="588">
      <formula>LEN(TRIM(N46))=0</formula>
    </cfRule>
  </conditionalFormatting>
  <conditionalFormatting sqref="O32:O34">
    <cfRule type="containsBlanks" dxfId="223" priority="14">
      <formula>LEN(TRIM(O32))=0</formula>
    </cfRule>
  </conditionalFormatting>
  <conditionalFormatting sqref="O24:R29">
    <cfRule type="containsBlanks" dxfId="222" priority="338">
      <formula>LEN(TRIM(O24))=0</formula>
    </cfRule>
  </conditionalFormatting>
  <conditionalFormatting sqref="P3:P11">
    <cfRule type="containsBlanks" dxfId="221" priority="866">
      <formula>LEN(TRIM(P3))=0</formula>
    </cfRule>
  </conditionalFormatting>
  <conditionalFormatting sqref="P8">
    <cfRule type="cellIs" dxfId="220" priority="862" operator="equal">
      <formula>#REF!</formula>
    </cfRule>
    <cfRule type="cellIs" dxfId="219" priority="863" operator="equal">
      <formula>#REF!</formula>
    </cfRule>
    <cfRule type="cellIs" dxfId="218" priority="864" operator="equal">
      <formula>#REF!</formula>
    </cfRule>
    <cfRule type="cellIs" dxfId="217" priority="865" operator="equal">
      <formula>#REF!</formula>
    </cfRule>
  </conditionalFormatting>
  <conditionalFormatting sqref="P12:P22">
    <cfRule type="containsBlanks" dxfId="216" priority="850">
      <formula>LEN(TRIM(P12))=0</formula>
    </cfRule>
  </conditionalFormatting>
  <conditionalFormatting sqref="Q3:Q23">
    <cfRule type="containsBlanks" dxfId="215" priority="798">
      <formula>LEN(TRIM(Q3))=0</formula>
    </cfRule>
  </conditionalFormatting>
  <conditionalFormatting sqref="R32:R34">
    <cfRule type="containsBlanks" dxfId="214" priority="8">
      <formula>LEN(TRIM(R32))=0</formula>
    </cfRule>
  </conditionalFormatting>
  <dataValidations count="1">
    <dataValidation type="list" allowBlank="1" showInputMessage="1" showErrorMessage="1" sqref="P3:P57 M3:M57 J3:J57" xr:uid="{85E76A17-6E59-48F5-A8E6-A13003AB91EB}">
      <formula1>"0,1,2,3,4,5"</formula1>
    </dataValidation>
  </dataValidations>
  <pageMargins left="0.7" right="0.7" top="0.75" bottom="0.75" header="0.3" footer="0.3"/>
  <pageSetup paperSize="9" orientation="portrait" verticalDpi="0" r:id="rId1"/>
  <headerFooter>
    <oddHeader xml:space="preserve">&amp;C&amp;12Classification: &amp;KFFA500Confidential&amp;8&amp;K000000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25A34E2D-C68C-4C8B-9E44-19EE4633D807}">
          <x14:formula1>
            <xm:f>Guidelines!$A$2:$A$6</xm:f>
          </x14:formula1>
          <xm:sqref>E3:E57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8D8F8-14EC-423A-9852-ABACF069A9E0}">
  <dimension ref="A1:R63"/>
  <sheetViews>
    <sheetView zoomScaleNormal="100" workbookViewId="0">
      <selection activeCell="D63" sqref="D63"/>
    </sheetView>
  </sheetViews>
  <sheetFormatPr defaultColWidth="7.109375" defaultRowHeight="14.45"/>
  <cols>
    <col min="1" max="1" width="12.109375" style="19" customWidth="1"/>
    <col min="2" max="2" width="22.33203125" style="30" bestFit="1" customWidth="1"/>
    <col min="3" max="3" width="12.6640625" style="19" bestFit="1" customWidth="1"/>
    <col min="4" max="4" width="45.109375" style="19" customWidth="1"/>
    <col min="5" max="5" width="15.6640625" style="20" bestFit="1" customWidth="1"/>
    <col min="6" max="6" width="32.109375" style="21" customWidth="1"/>
    <col min="7" max="7" width="9.44140625" style="21" bestFit="1" customWidth="1"/>
    <col min="8" max="8" width="10.109375" style="21" customWidth="1"/>
    <col min="9" max="9" width="10.33203125" style="21" customWidth="1"/>
    <col min="10" max="10" width="9.6640625" style="20" bestFit="1" customWidth="1"/>
    <col min="11" max="11" width="14.6640625" style="20" customWidth="1"/>
    <col min="12" max="12" width="20.6640625" style="19" customWidth="1"/>
    <col min="13" max="13" width="9.6640625" style="20" bestFit="1" customWidth="1"/>
    <col min="14" max="14" width="13.88671875" style="20" customWidth="1"/>
    <col min="15" max="15" width="18.5546875" style="4" customWidth="1"/>
    <col min="16" max="16" width="9.6640625" style="20" bestFit="1" customWidth="1"/>
    <col min="17" max="17" width="13.88671875" style="20" customWidth="1"/>
    <col min="18" max="18" width="17.109375" style="4" customWidth="1"/>
    <col min="19" max="16384" width="7.109375" style="4"/>
  </cols>
  <sheetData>
    <row r="1" spans="1:18" s="37" customFormat="1" ht="36">
      <c r="A1" s="33"/>
      <c r="B1" s="34"/>
      <c r="C1" s="33"/>
      <c r="D1" s="33"/>
      <c r="E1" s="141" t="s">
        <v>113</v>
      </c>
      <c r="F1" s="170" t="s">
        <v>104</v>
      </c>
      <c r="G1" s="141" t="str">
        <f>'Consolidated Rating'!E2</f>
        <v>Dassault 
Systemes</v>
      </c>
      <c r="H1" s="141" t="str">
        <f>'Consolidated Rating'!F2</f>
        <v>PTC</v>
      </c>
      <c r="I1" s="141" t="str">
        <f>'Consolidated Rating'!G2</f>
        <v>Siemens</v>
      </c>
      <c r="J1" s="148" t="str">
        <f>('Consolidated Rating'!E2)</f>
        <v>Dassault 
Systemes</v>
      </c>
      <c r="K1" s="35" t="str">
        <f>('Consolidated Rating'!E2)</f>
        <v>Dassault 
Systemes</v>
      </c>
      <c r="L1" s="36" t="str">
        <f>('Consolidated Rating'!E2)</f>
        <v>Dassault 
Systemes</v>
      </c>
      <c r="M1" s="35" t="str">
        <f>('Consolidated Rating'!F2)</f>
        <v>PTC</v>
      </c>
      <c r="N1" s="35" t="str">
        <f>('Consolidated Rating'!F2)</f>
        <v>PTC</v>
      </c>
      <c r="O1" s="36" t="str">
        <f>('Consolidated Rating'!F2)</f>
        <v>PTC</v>
      </c>
      <c r="P1" s="35" t="str">
        <f>('Consolidated Rating'!G2)</f>
        <v>Siemens</v>
      </c>
      <c r="Q1" s="35" t="str">
        <f>('Consolidated Rating'!G2)</f>
        <v>Siemens</v>
      </c>
      <c r="R1" s="36" t="str">
        <f>('Consolidated Rating'!G2)</f>
        <v>Siemens</v>
      </c>
    </row>
    <row r="2" spans="1:18" s="42" customFormat="1" ht="36">
      <c r="A2" s="38" t="s">
        <v>114</v>
      </c>
      <c r="B2" s="38" t="s">
        <v>115</v>
      </c>
      <c r="C2" s="38" t="s">
        <v>116</v>
      </c>
      <c r="D2" s="38" t="s">
        <v>117</v>
      </c>
      <c r="E2" s="39" t="s">
        <v>118</v>
      </c>
      <c r="F2" s="142" t="s">
        <v>23</v>
      </c>
      <c r="G2" s="144" t="s">
        <v>119</v>
      </c>
      <c r="H2" s="144" t="s">
        <v>119</v>
      </c>
      <c r="I2" s="144" t="s">
        <v>119</v>
      </c>
      <c r="J2" s="41" t="s">
        <v>120</v>
      </c>
      <c r="K2" s="143" t="s">
        <v>121</v>
      </c>
      <c r="L2" s="40" t="s">
        <v>122</v>
      </c>
      <c r="M2" s="41" t="s">
        <v>120</v>
      </c>
      <c r="N2" s="143" t="s">
        <v>121</v>
      </c>
      <c r="O2" s="40" t="s">
        <v>122</v>
      </c>
      <c r="P2" s="41" t="s">
        <v>120</v>
      </c>
      <c r="Q2" s="143" t="s">
        <v>121</v>
      </c>
      <c r="R2" s="40" t="s">
        <v>122</v>
      </c>
    </row>
    <row r="3" spans="1:18" ht="28.9">
      <c r="A3" s="188" t="s">
        <v>56</v>
      </c>
      <c r="B3" s="189" t="s">
        <v>473</v>
      </c>
      <c r="C3" s="190" t="s">
        <v>124</v>
      </c>
      <c r="D3" s="191" t="s">
        <v>474</v>
      </c>
      <c r="E3" s="22">
        <v>4</v>
      </c>
      <c r="F3" s="23" t="str">
        <f>VLOOKUP(E3,Guidelines!$A$2:$B$6,2)</f>
        <v>Should Have. Functions/Features you consider as Very Important, but not Critical.</v>
      </c>
      <c r="G3" s="145">
        <f t="shared" ref="G3:G34" si="0">E3*J3</f>
        <v>0</v>
      </c>
      <c r="H3" s="145">
        <f t="shared" ref="H3:H34" si="1">E3*M3</f>
        <v>0</v>
      </c>
      <c r="I3" s="145">
        <f t="shared" ref="I3:I34" si="2">E3*P3</f>
        <v>0</v>
      </c>
      <c r="J3" s="5"/>
      <c r="K3" s="6"/>
      <c r="L3" s="7"/>
      <c r="M3" s="5"/>
      <c r="N3" s="6"/>
      <c r="O3" s="8"/>
      <c r="P3" s="5"/>
      <c r="Q3" s="6"/>
      <c r="R3" s="8"/>
    </row>
    <row r="4" spans="1:18" ht="28.9">
      <c r="A4" s="188" t="s">
        <v>56</v>
      </c>
      <c r="B4" s="189" t="s">
        <v>473</v>
      </c>
      <c r="C4" s="190" t="s">
        <v>126</v>
      </c>
      <c r="D4" s="191" t="s">
        <v>475</v>
      </c>
      <c r="E4" s="22">
        <v>5</v>
      </c>
      <c r="F4" s="23" t="str">
        <f>VLOOKUP(E4,Guidelines!$A$2:$B$6,2)</f>
        <v>Must Have. The most critical Functions/Features you cant live without</v>
      </c>
      <c r="G4" s="145">
        <f t="shared" si="0"/>
        <v>0</v>
      </c>
      <c r="H4" s="145">
        <f t="shared" si="1"/>
        <v>0</v>
      </c>
      <c r="I4" s="145">
        <f t="shared" si="2"/>
        <v>0</v>
      </c>
      <c r="J4" s="5"/>
      <c r="K4" s="6"/>
      <c r="L4" s="7"/>
      <c r="M4" s="5"/>
      <c r="N4" s="6"/>
      <c r="O4" s="8"/>
      <c r="P4" s="5"/>
      <c r="Q4" s="6"/>
      <c r="R4" s="8"/>
    </row>
    <row r="5" spans="1:18" ht="28.9">
      <c r="A5" s="188" t="s">
        <v>56</v>
      </c>
      <c r="B5" s="189" t="s">
        <v>473</v>
      </c>
      <c r="C5" s="190" t="s">
        <v>128</v>
      </c>
      <c r="D5" s="191" t="s">
        <v>476</v>
      </c>
      <c r="E5" s="22">
        <v>4</v>
      </c>
      <c r="F5" s="23" t="str">
        <f>VLOOKUP(E5,Guidelines!$A$2:$B$6,2)</f>
        <v>Should Have. Functions/Features you consider as Very Important, but not Critical.</v>
      </c>
      <c r="G5" s="145">
        <f t="shared" si="0"/>
        <v>0</v>
      </c>
      <c r="H5" s="145">
        <f t="shared" si="1"/>
        <v>0</v>
      </c>
      <c r="I5" s="145">
        <f t="shared" si="2"/>
        <v>0</v>
      </c>
      <c r="J5" s="5"/>
      <c r="K5" s="6"/>
      <c r="L5" s="7"/>
      <c r="M5" s="5"/>
      <c r="N5" s="6"/>
      <c r="O5" s="8"/>
      <c r="P5" s="5"/>
      <c r="Q5" s="6"/>
      <c r="R5" s="8"/>
    </row>
    <row r="6" spans="1:18" ht="28.9">
      <c r="A6" s="188" t="s">
        <v>56</v>
      </c>
      <c r="B6" s="189" t="s">
        <v>473</v>
      </c>
      <c r="C6" s="190" t="s">
        <v>130</v>
      </c>
      <c r="D6" s="191" t="s">
        <v>477</v>
      </c>
      <c r="E6" s="22">
        <v>4</v>
      </c>
      <c r="F6" s="23" t="str">
        <f>VLOOKUP(E6,Guidelines!$A$2:$B$6,2)</f>
        <v>Should Have. Functions/Features you consider as Very Important, but not Critical.</v>
      </c>
      <c r="G6" s="145">
        <f t="shared" si="0"/>
        <v>0</v>
      </c>
      <c r="H6" s="145">
        <f t="shared" si="1"/>
        <v>0</v>
      </c>
      <c r="I6" s="145">
        <f t="shared" si="2"/>
        <v>0</v>
      </c>
      <c r="J6" s="5"/>
      <c r="K6" s="6"/>
      <c r="L6" s="7"/>
      <c r="M6" s="5"/>
      <c r="N6" s="6"/>
      <c r="O6" s="10"/>
      <c r="P6" s="5"/>
      <c r="Q6" s="6"/>
      <c r="R6" s="10"/>
    </row>
    <row r="7" spans="1:18" ht="115.15">
      <c r="A7" s="188" t="s">
        <v>56</v>
      </c>
      <c r="B7" s="189" t="s">
        <v>478</v>
      </c>
      <c r="C7" s="190" t="s">
        <v>132</v>
      </c>
      <c r="D7" s="191" t="s">
        <v>479</v>
      </c>
      <c r="E7" s="22">
        <v>4</v>
      </c>
      <c r="F7" s="23" t="str">
        <f>VLOOKUP(E7,Guidelines!$A$2:$B$6,2)</f>
        <v>Should Have. Functions/Features you consider as Very Important, but not Critical.</v>
      </c>
      <c r="G7" s="145">
        <f t="shared" si="0"/>
        <v>0</v>
      </c>
      <c r="H7" s="145">
        <f t="shared" si="1"/>
        <v>0</v>
      </c>
      <c r="I7" s="145">
        <f t="shared" si="2"/>
        <v>0</v>
      </c>
      <c r="J7" s="5"/>
      <c r="K7" s="6"/>
      <c r="L7" s="7"/>
      <c r="M7" s="5"/>
      <c r="N7" s="6"/>
      <c r="O7" s="8"/>
      <c r="P7" s="5"/>
      <c r="Q7" s="6"/>
      <c r="R7" s="8"/>
    </row>
    <row r="8" spans="1:18" ht="28.9">
      <c r="A8" s="188" t="s">
        <v>56</v>
      </c>
      <c r="B8" s="189" t="s">
        <v>478</v>
      </c>
      <c r="C8" s="190" t="s">
        <v>134</v>
      </c>
      <c r="D8" s="191" t="s">
        <v>480</v>
      </c>
      <c r="E8" s="22">
        <v>4</v>
      </c>
      <c r="F8" s="23" t="str">
        <f>VLOOKUP(E8,Guidelines!$A$2:$B$6,2)</f>
        <v>Should Have. Functions/Features you consider as Very Important, but not Critical.</v>
      </c>
      <c r="G8" s="145">
        <f t="shared" si="0"/>
        <v>0</v>
      </c>
      <c r="H8" s="145">
        <f t="shared" si="1"/>
        <v>0</v>
      </c>
      <c r="I8" s="145">
        <f t="shared" si="2"/>
        <v>0</v>
      </c>
      <c r="J8" s="5"/>
      <c r="K8" s="6"/>
      <c r="L8" s="7"/>
      <c r="M8" s="5"/>
      <c r="N8" s="6"/>
      <c r="O8" s="8"/>
      <c r="P8" s="5"/>
      <c r="Q8" s="6"/>
      <c r="R8" s="8"/>
    </row>
    <row r="9" spans="1:18" ht="28.9">
      <c r="A9" s="188" t="s">
        <v>56</v>
      </c>
      <c r="B9" s="189" t="s">
        <v>478</v>
      </c>
      <c r="C9" s="190" t="s">
        <v>136</v>
      </c>
      <c r="D9" s="191" t="s">
        <v>481</v>
      </c>
      <c r="E9" s="22">
        <v>5</v>
      </c>
      <c r="F9" s="23" t="str">
        <f>VLOOKUP(E9,Guidelines!$A$2:$B$6,2)</f>
        <v>Must Have. The most critical Functions/Features you cant live without</v>
      </c>
      <c r="G9" s="145">
        <f t="shared" si="0"/>
        <v>0</v>
      </c>
      <c r="H9" s="145">
        <f t="shared" si="1"/>
        <v>0</v>
      </c>
      <c r="I9" s="145">
        <f t="shared" si="2"/>
        <v>0</v>
      </c>
      <c r="J9" s="5"/>
      <c r="K9" s="6"/>
      <c r="L9" s="7"/>
      <c r="M9" s="5"/>
      <c r="N9" s="6"/>
      <c r="O9" s="8"/>
      <c r="P9" s="5"/>
      <c r="Q9" s="6"/>
      <c r="R9" s="8"/>
    </row>
    <row r="10" spans="1:18" ht="28.9">
      <c r="A10" s="188" t="s">
        <v>56</v>
      </c>
      <c r="B10" s="189" t="s">
        <v>478</v>
      </c>
      <c r="C10" s="190" t="s">
        <v>139</v>
      </c>
      <c r="D10" s="191" t="s">
        <v>482</v>
      </c>
      <c r="E10" s="22">
        <v>4</v>
      </c>
      <c r="F10" s="23" t="str">
        <f>VLOOKUP(E10,Guidelines!$A$2:$B$6,2)</f>
        <v>Should Have. Functions/Features you consider as Very Important, but not Critical.</v>
      </c>
      <c r="G10" s="145">
        <f t="shared" si="0"/>
        <v>0</v>
      </c>
      <c r="H10" s="145">
        <f t="shared" si="1"/>
        <v>0</v>
      </c>
      <c r="I10" s="145">
        <f t="shared" si="2"/>
        <v>0</v>
      </c>
      <c r="J10" s="5"/>
      <c r="K10" s="6"/>
      <c r="L10" s="11"/>
      <c r="M10" s="5"/>
      <c r="N10" s="6"/>
      <c r="O10" s="12"/>
      <c r="P10" s="5"/>
      <c r="Q10" s="6"/>
      <c r="R10" s="12"/>
    </row>
    <row r="11" spans="1:18" ht="28.9">
      <c r="A11" s="188" t="s">
        <v>483</v>
      </c>
      <c r="B11" s="189" t="s">
        <v>478</v>
      </c>
      <c r="C11" s="190" t="s">
        <v>141</v>
      </c>
      <c r="D11" s="191" t="s">
        <v>484</v>
      </c>
      <c r="E11" s="22">
        <v>5</v>
      </c>
      <c r="F11" s="23" t="str">
        <f>VLOOKUP(E11,Guidelines!$A$2:$B$6,2)</f>
        <v>Must Have. The most critical Functions/Features you cant live without</v>
      </c>
      <c r="G11" s="145">
        <f t="shared" si="0"/>
        <v>0</v>
      </c>
      <c r="H11" s="145">
        <f t="shared" si="1"/>
        <v>0</v>
      </c>
      <c r="I11" s="145">
        <f t="shared" si="2"/>
        <v>0</v>
      </c>
      <c r="J11" s="5"/>
      <c r="K11" s="6"/>
      <c r="L11" s="7"/>
      <c r="M11" s="5"/>
      <c r="N11" s="6"/>
      <c r="O11" s="8"/>
      <c r="P11" s="5"/>
      <c r="Q11" s="6"/>
      <c r="R11" s="8"/>
    </row>
    <row r="12" spans="1:18" s="3" customFormat="1" ht="28.9">
      <c r="A12" s="188" t="s">
        <v>56</v>
      </c>
      <c r="B12" s="189" t="s">
        <v>478</v>
      </c>
      <c r="C12" s="190" t="s">
        <v>143</v>
      </c>
      <c r="D12" s="191" t="s">
        <v>485</v>
      </c>
      <c r="E12" s="22">
        <v>4</v>
      </c>
      <c r="F12" s="23" t="str">
        <f>VLOOKUP(E12,Guidelines!$A$2:$B$6,2)</f>
        <v>Should Have. Functions/Features you consider as Very Important, but not Critical.</v>
      </c>
      <c r="G12" s="145">
        <f t="shared" si="0"/>
        <v>0</v>
      </c>
      <c r="H12" s="145">
        <f t="shared" si="1"/>
        <v>0</v>
      </c>
      <c r="I12" s="145">
        <f t="shared" si="2"/>
        <v>0</v>
      </c>
      <c r="J12" s="5"/>
      <c r="K12" s="6"/>
      <c r="L12" s="14"/>
      <c r="M12" s="5"/>
      <c r="N12" s="6"/>
      <c r="O12" s="13"/>
      <c r="P12" s="5"/>
      <c r="Q12" s="6"/>
      <c r="R12" s="13"/>
    </row>
    <row r="13" spans="1:18" ht="28.9">
      <c r="A13" s="188" t="s">
        <v>56</v>
      </c>
      <c r="B13" s="189" t="s">
        <v>478</v>
      </c>
      <c r="C13" s="190" t="s">
        <v>145</v>
      </c>
      <c r="D13" s="191" t="s">
        <v>486</v>
      </c>
      <c r="E13" s="22">
        <v>5</v>
      </c>
      <c r="F13" s="23" t="str">
        <f>VLOOKUP(E13,Guidelines!$A$2:$B$6,2)</f>
        <v>Must Have. The most critical Functions/Features you cant live without</v>
      </c>
      <c r="G13" s="145">
        <f t="shared" si="0"/>
        <v>0</v>
      </c>
      <c r="H13" s="145">
        <f t="shared" si="1"/>
        <v>0</v>
      </c>
      <c r="I13" s="145">
        <f t="shared" si="2"/>
        <v>0</v>
      </c>
      <c r="J13" s="5"/>
      <c r="K13" s="6"/>
      <c r="L13" s="8"/>
      <c r="M13" s="5"/>
      <c r="N13" s="6"/>
      <c r="O13" s="8"/>
      <c r="P13" s="5"/>
      <c r="Q13" s="6"/>
      <c r="R13" s="8"/>
    </row>
    <row r="14" spans="1:18" ht="28.9">
      <c r="A14" s="188" t="s">
        <v>56</v>
      </c>
      <c r="B14" s="189" t="s">
        <v>487</v>
      </c>
      <c r="C14" s="190" t="s">
        <v>147</v>
      </c>
      <c r="D14" s="191" t="s">
        <v>488</v>
      </c>
      <c r="E14" s="22">
        <v>5</v>
      </c>
      <c r="F14" s="23" t="str">
        <f>VLOOKUP(E14,Guidelines!$A$2:$B$6,2)</f>
        <v>Must Have. The most critical Functions/Features you cant live without</v>
      </c>
      <c r="G14" s="145">
        <f t="shared" si="0"/>
        <v>0</v>
      </c>
      <c r="H14" s="145">
        <f t="shared" si="1"/>
        <v>0</v>
      </c>
      <c r="I14" s="145">
        <f t="shared" si="2"/>
        <v>0</v>
      </c>
      <c r="J14" s="5"/>
      <c r="K14" s="6"/>
      <c r="L14" s="7"/>
      <c r="M14" s="5"/>
      <c r="N14" s="6"/>
      <c r="O14" s="8"/>
      <c r="P14" s="5"/>
      <c r="Q14" s="6"/>
      <c r="R14" s="8"/>
    </row>
    <row r="15" spans="1:18" ht="28.9">
      <c r="A15" s="188" t="s">
        <v>56</v>
      </c>
      <c r="B15" s="189" t="s">
        <v>487</v>
      </c>
      <c r="C15" s="190" t="s">
        <v>149</v>
      </c>
      <c r="D15" s="191" t="s">
        <v>489</v>
      </c>
      <c r="E15" s="22">
        <v>4</v>
      </c>
      <c r="F15" s="23" t="str">
        <f>VLOOKUP(E15,Guidelines!$A$2:$B$6,2)</f>
        <v>Should Have. Functions/Features you consider as Very Important, but not Critical.</v>
      </c>
      <c r="G15" s="145">
        <f t="shared" si="0"/>
        <v>0</v>
      </c>
      <c r="H15" s="145">
        <f t="shared" si="1"/>
        <v>0</v>
      </c>
      <c r="I15" s="145">
        <f t="shared" si="2"/>
        <v>0</v>
      </c>
      <c r="J15" s="5"/>
      <c r="K15" s="6"/>
      <c r="L15" s="7"/>
      <c r="M15" s="5"/>
      <c r="N15" s="6"/>
      <c r="O15" s="8"/>
      <c r="P15" s="5"/>
      <c r="Q15" s="6"/>
      <c r="R15" s="8"/>
    </row>
    <row r="16" spans="1:18" ht="43.15">
      <c r="A16" s="188" t="s">
        <v>56</v>
      </c>
      <c r="B16" s="189" t="s">
        <v>487</v>
      </c>
      <c r="C16" s="190" t="s">
        <v>151</v>
      </c>
      <c r="D16" s="191" t="s">
        <v>490</v>
      </c>
      <c r="E16" s="22">
        <v>5</v>
      </c>
      <c r="F16" s="23" t="str">
        <f>VLOOKUP(E16,Guidelines!$A$2:$B$6,2)</f>
        <v>Must Have. The most critical Functions/Features you cant live without</v>
      </c>
      <c r="G16" s="145">
        <f t="shared" si="0"/>
        <v>0</v>
      </c>
      <c r="H16" s="145">
        <f t="shared" si="1"/>
        <v>0</v>
      </c>
      <c r="I16" s="145">
        <f t="shared" si="2"/>
        <v>0</v>
      </c>
      <c r="J16" s="5"/>
      <c r="K16" s="6"/>
      <c r="L16" s="7"/>
      <c r="M16" s="5"/>
      <c r="N16" s="6"/>
      <c r="O16" s="8"/>
      <c r="P16" s="5"/>
      <c r="Q16" s="6"/>
      <c r="R16" s="8"/>
    </row>
    <row r="17" spans="1:18" ht="28.9">
      <c r="A17" s="188" t="s">
        <v>56</v>
      </c>
      <c r="B17" s="188" t="s">
        <v>491</v>
      </c>
      <c r="C17" s="190" t="s">
        <v>153</v>
      </c>
      <c r="D17" s="192" t="s">
        <v>492</v>
      </c>
      <c r="E17" s="22">
        <v>4</v>
      </c>
      <c r="F17" s="23" t="str">
        <f>VLOOKUP(E17,Guidelines!$A$2:$B$6,2)</f>
        <v>Should Have. Functions/Features you consider as Very Important, but not Critical.</v>
      </c>
      <c r="G17" s="145">
        <f t="shared" si="0"/>
        <v>0</v>
      </c>
      <c r="H17" s="145">
        <f t="shared" si="1"/>
        <v>0</v>
      </c>
      <c r="I17" s="145">
        <f t="shared" si="2"/>
        <v>0</v>
      </c>
      <c r="J17" s="5"/>
      <c r="K17" s="6"/>
      <c r="L17" s="7"/>
      <c r="M17" s="5"/>
      <c r="N17" s="6"/>
      <c r="O17" s="8"/>
      <c r="P17" s="5"/>
      <c r="Q17" s="6"/>
      <c r="R17" s="8"/>
    </row>
    <row r="18" spans="1:18" ht="43.15">
      <c r="A18" s="188" t="s">
        <v>56</v>
      </c>
      <c r="B18" s="188" t="s">
        <v>493</v>
      </c>
      <c r="C18" s="190" t="s">
        <v>155</v>
      </c>
      <c r="D18" s="192" t="s">
        <v>494</v>
      </c>
      <c r="E18" s="22">
        <v>4</v>
      </c>
      <c r="F18" s="23" t="str">
        <f>VLOOKUP(E18,Guidelines!$A$2:$B$6,2)</f>
        <v>Should Have. Functions/Features you consider as Very Important, but not Critical.</v>
      </c>
      <c r="G18" s="145">
        <f t="shared" si="0"/>
        <v>0</v>
      </c>
      <c r="H18" s="145">
        <f t="shared" si="1"/>
        <v>0</v>
      </c>
      <c r="I18" s="145">
        <f t="shared" si="2"/>
        <v>0</v>
      </c>
      <c r="J18" s="5"/>
      <c r="K18" s="6"/>
      <c r="L18" s="7"/>
      <c r="M18" s="5"/>
      <c r="N18" s="6"/>
      <c r="O18" s="8"/>
      <c r="P18" s="5"/>
      <c r="Q18" s="6"/>
      <c r="R18" s="8"/>
    </row>
    <row r="19" spans="1:18" s="3" customFormat="1" ht="28.9">
      <c r="A19" s="188" t="s">
        <v>56</v>
      </c>
      <c r="B19" s="188" t="s">
        <v>493</v>
      </c>
      <c r="C19" s="190" t="s">
        <v>158</v>
      </c>
      <c r="D19" s="193" t="s">
        <v>495</v>
      </c>
      <c r="E19" s="22">
        <v>4</v>
      </c>
      <c r="F19" s="23" t="str">
        <f>VLOOKUP(E19,Guidelines!$A$2:$B$6,2)</f>
        <v>Should Have. Functions/Features you consider as Very Important, but not Critical.</v>
      </c>
      <c r="G19" s="145">
        <f t="shared" si="0"/>
        <v>0</v>
      </c>
      <c r="H19" s="145">
        <f t="shared" si="1"/>
        <v>0</v>
      </c>
      <c r="I19" s="145">
        <f t="shared" si="2"/>
        <v>0</v>
      </c>
      <c r="J19" s="5"/>
      <c r="K19" s="6"/>
      <c r="L19" s="14"/>
      <c r="M19" s="5"/>
      <c r="N19" s="6"/>
      <c r="O19" s="13"/>
      <c r="P19" s="5"/>
      <c r="Q19" s="6"/>
      <c r="R19" s="13"/>
    </row>
    <row r="20" spans="1:18" ht="100.9">
      <c r="A20" s="188" t="s">
        <v>56</v>
      </c>
      <c r="B20" s="188" t="s">
        <v>496</v>
      </c>
      <c r="C20" s="190" t="s">
        <v>160</v>
      </c>
      <c r="D20" s="193" t="s">
        <v>497</v>
      </c>
      <c r="E20" s="22">
        <v>4</v>
      </c>
      <c r="F20" s="23" t="str">
        <f>VLOOKUP(E20,Guidelines!$A$2:$B$6,2)</f>
        <v>Should Have. Functions/Features you consider as Very Important, but not Critical.</v>
      </c>
      <c r="G20" s="145">
        <f t="shared" si="0"/>
        <v>0</v>
      </c>
      <c r="H20" s="145">
        <f t="shared" si="1"/>
        <v>0</v>
      </c>
      <c r="I20" s="145">
        <f t="shared" si="2"/>
        <v>0</v>
      </c>
      <c r="J20" s="5"/>
      <c r="K20" s="6"/>
      <c r="L20" s="8"/>
      <c r="M20" s="5"/>
      <c r="N20" s="6"/>
      <c r="O20" s="8"/>
      <c r="P20" s="5"/>
      <c r="Q20" s="6"/>
      <c r="R20" s="8"/>
    </row>
    <row r="21" spans="1:18" s="3" customFormat="1" ht="28.9">
      <c r="A21" s="188" t="s">
        <v>56</v>
      </c>
      <c r="B21" s="188" t="s">
        <v>496</v>
      </c>
      <c r="C21" s="190" t="s">
        <v>163</v>
      </c>
      <c r="D21" s="191" t="s">
        <v>498</v>
      </c>
      <c r="E21" s="22">
        <v>4</v>
      </c>
      <c r="F21" s="23" t="str">
        <f>VLOOKUP(E21,Guidelines!$A$2:$B$6,2)</f>
        <v>Should Have. Functions/Features you consider as Very Important, but not Critical.</v>
      </c>
      <c r="G21" s="145">
        <f t="shared" si="0"/>
        <v>0</v>
      </c>
      <c r="H21" s="145">
        <f t="shared" si="1"/>
        <v>0</v>
      </c>
      <c r="I21" s="145">
        <f t="shared" si="2"/>
        <v>0</v>
      </c>
      <c r="J21" s="5"/>
      <c r="K21" s="6"/>
      <c r="L21" s="14"/>
      <c r="M21" s="5"/>
      <c r="N21" s="6"/>
      <c r="O21" s="13"/>
      <c r="P21" s="5"/>
      <c r="Q21" s="6"/>
      <c r="R21" s="13"/>
    </row>
    <row r="22" spans="1:18" ht="28.9">
      <c r="A22" s="188" t="s">
        <v>56</v>
      </c>
      <c r="B22" s="189" t="s">
        <v>340</v>
      </c>
      <c r="C22" s="190" t="s">
        <v>166</v>
      </c>
      <c r="D22" s="191" t="s">
        <v>499</v>
      </c>
      <c r="E22" s="22">
        <v>4</v>
      </c>
      <c r="F22" s="23" t="str">
        <f>VLOOKUP(E22,Guidelines!$A$2:$B$6,2)</f>
        <v>Should Have. Functions/Features you consider as Very Important, but not Critical.</v>
      </c>
      <c r="G22" s="145">
        <f t="shared" si="0"/>
        <v>0</v>
      </c>
      <c r="H22" s="145">
        <f t="shared" si="1"/>
        <v>0</v>
      </c>
      <c r="I22" s="145">
        <f t="shared" si="2"/>
        <v>0</v>
      </c>
      <c r="J22" s="5"/>
      <c r="K22" s="6"/>
      <c r="L22" s="8"/>
      <c r="M22" s="5"/>
      <c r="N22" s="6"/>
      <c r="O22" s="8"/>
      <c r="P22" s="5"/>
      <c r="Q22" s="6"/>
      <c r="R22" s="8"/>
    </row>
    <row r="23" spans="1:18" ht="43.15">
      <c r="A23" s="188" t="s">
        <v>56</v>
      </c>
      <c r="B23" s="189" t="s">
        <v>340</v>
      </c>
      <c r="C23" s="190" t="s">
        <v>169</v>
      </c>
      <c r="D23" s="194" t="s">
        <v>500</v>
      </c>
      <c r="E23" s="22">
        <v>4</v>
      </c>
      <c r="F23" s="23" t="str">
        <f>VLOOKUP(E23,Guidelines!$A$2:$B$6,2)</f>
        <v>Should Have. Functions/Features you consider as Very Important, but not Critical.</v>
      </c>
      <c r="G23" s="145">
        <f t="shared" si="0"/>
        <v>0</v>
      </c>
      <c r="H23" s="145">
        <f t="shared" si="1"/>
        <v>0</v>
      </c>
      <c r="I23" s="145">
        <f t="shared" si="2"/>
        <v>0</v>
      </c>
      <c r="J23" s="5"/>
      <c r="K23" s="6"/>
      <c r="L23" s="7"/>
      <c r="M23" s="5"/>
      <c r="N23" s="6"/>
      <c r="O23" s="8"/>
      <c r="P23" s="5"/>
      <c r="Q23" s="6"/>
      <c r="R23" s="8"/>
    </row>
    <row r="24" spans="1:18" ht="28.9">
      <c r="A24" s="188" t="s">
        <v>56</v>
      </c>
      <c r="B24" s="188" t="s">
        <v>501</v>
      </c>
      <c r="C24" s="190" t="s">
        <v>171</v>
      </c>
      <c r="D24" s="193" t="s">
        <v>502</v>
      </c>
      <c r="E24" s="22">
        <v>5</v>
      </c>
      <c r="F24" s="23" t="str">
        <f>VLOOKUP(E24,Guidelines!$A$2:$B$6,2)</f>
        <v>Must Have. The most critical Functions/Features you cant live without</v>
      </c>
      <c r="G24" s="145">
        <f t="shared" si="0"/>
        <v>0</v>
      </c>
      <c r="H24" s="145">
        <f t="shared" si="1"/>
        <v>0</v>
      </c>
      <c r="I24" s="145">
        <f t="shared" si="2"/>
        <v>0</v>
      </c>
      <c r="J24" s="5"/>
      <c r="K24" s="6"/>
      <c r="L24" s="7"/>
      <c r="M24" s="5"/>
      <c r="N24" s="6"/>
      <c r="O24" s="8"/>
      <c r="P24" s="5"/>
      <c r="Q24" s="6"/>
      <c r="R24" s="8"/>
    </row>
    <row r="25" spans="1:18" ht="28.9">
      <c r="A25" s="188" t="s">
        <v>56</v>
      </c>
      <c r="B25" s="189" t="s">
        <v>201</v>
      </c>
      <c r="C25" s="190" t="s">
        <v>173</v>
      </c>
      <c r="D25" s="191" t="s">
        <v>503</v>
      </c>
      <c r="E25" s="22">
        <v>5</v>
      </c>
      <c r="F25" s="23" t="str">
        <f>VLOOKUP(E25,Guidelines!$A$2:$B$6,2)</f>
        <v>Must Have. The most critical Functions/Features you cant live without</v>
      </c>
      <c r="G25" s="145">
        <f t="shared" si="0"/>
        <v>0</v>
      </c>
      <c r="H25" s="145">
        <f t="shared" si="1"/>
        <v>0</v>
      </c>
      <c r="I25" s="145">
        <f t="shared" si="2"/>
        <v>0</v>
      </c>
      <c r="J25" s="5"/>
      <c r="K25" s="6"/>
      <c r="L25" s="8"/>
      <c r="M25" s="5"/>
      <c r="N25" s="6"/>
      <c r="O25" s="8"/>
      <c r="P25" s="5"/>
      <c r="Q25" s="6"/>
      <c r="R25" s="8"/>
    </row>
    <row r="26" spans="1:18" ht="28.9">
      <c r="A26" s="188" t="s">
        <v>56</v>
      </c>
      <c r="B26" s="189" t="s">
        <v>201</v>
      </c>
      <c r="C26" s="190" t="s">
        <v>175</v>
      </c>
      <c r="D26" s="191" t="s">
        <v>504</v>
      </c>
      <c r="E26" s="22">
        <v>5</v>
      </c>
      <c r="F26" s="23" t="str">
        <f>VLOOKUP(E26,Guidelines!$A$2:$B$6,2)</f>
        <v>Must Have. The most critical Functions/Features you cant live without</v>
      </c>
      <c r="G26" s="145">
        <f t="shared" si="0"/>
        <v>0</v>
      </c>
      <c r="H26" s="145">
        <f t="shared" si="1"/>
        <v>0</v>
      </c>
      <c r="I26" s="145">
        <f t="shared" si="2"/>
        <v>0</v>
      </c>
      <c r="J26" s="5"/>
      <c r="K26" s="6"/>
      <c r="L26" s="7"/>
      <c r="M26" s="5"/>
      <c r="N26" s="6"/>
      <c r="O26" s="8"/>
      <c r="P26" s="5"/>
      <c r="Q26" s="6"/>
      <c r="R26" s="8"/>
    </row>
    <row r="27" spans="1:18" s="3" customFormat="1" ht="28.9">
      <c r="A27" s="188" t="s">
        <v>56</v>
      </c>
      <c r="B27" s="189" t="s">
        <v>201</v>
      </c>
      <c r="C27" s="190" t="s">
        <v>177</v>
      </c>
      <c r="D27" s="191" t="s">
        <v>505</v>
      </c>
      <c r="E27" s="22">
        <v>5</v>
      </c>
      <c r="F27" s="23" t="str">
        <f>VLOOKUP(E27,Guidelines!$A$2:$B$6,2)</f>
        <v>Must Have. The most critical Functions/Features you cant live without</v>
      </c>
      <c r="G27" s="145">
        <f t="shared" si="0"/>
        <v>0</v>
      </c>
      <c r="H27" s="145">
        <f t="shared" si="1"/>
        <v>0</v>
      </c>
      <c r="I27" s="145">
        <f t="shared" si="2"/>
        <v>0</v>
      </c>
      <c r="J27" s="5"/>
      <c r="K27" s="6"/>
      <c r="L27" s="14"/>
      <c r="M27" s="5"/>
      <c r="N27" s="6"/>
      <c r="O27" s="13"/>
      <c r="P27" s="5"/>
      <c r="Q27" s="6"/>
      <c r="R27" s="13"/>
    </row>
    <row r="28" spans="1:18" s="3" customFormat="1" ht="72">
      <c r="A28" s="188" t="s">
        <v>56</v>
      </c>
      <c r="B28" s="189" t="s">
        <v>506</v>
      </c>
      <c r="C28" s="190" t="s">
        <v>180</v>
      </c>
      <c r="D28" s="195" t="s">
        <v>507</v>
      </c>
      <c r="E28" s="22">
        <v>4</v>
      </c>
      <c r="F28" s="23" t="str">
        <f>VLOOKUP(E28,Guidelines!$A$2:$B$6,2)</f>
        <v>Should Have. Functions/Features you consider as Very Important, but not Critical.</v>
      </c>
      <c r="G28" s="145">
        <f t="shared" si="0"/>
        <v>0</v>
      </c>
      <c r="H28" s="145">
        <f t="shared" si="1"/>
        <v>0</v>
      </c>
      <c r="I28" s="145">
        <f t="shared" si="2"/>
        <v>0</v>
      </c>
      <c r="J28" s="5"/>
      <c r="K28" s="6"/>
      <c r="L28" s="14"/>
      <c r="M28" s="5"/>
      <c r="N28" s="6"/>
      <c r="O28" s="13"/>
      <c r="P28" s="5"/>
      <c r="Q28" s="6"/>
      <c r="R28" s="13"/>
    </row>
    <row r="29" spans="1:18" ht="28.9">
      <c r="A29" s="188" t="s">
        <v>56</v>
      </c>
      <c r="B29" s="189" t="s">
        <v>506</v>
      </c>
      <c r="C29" s="190" t="s">
        <v>182</v>
      </c>
      <c r="D29" s="191" t="s">
        <v>508</v>
      </c>
      <c r="E29" s="22">
        <v>4</v>
      </c>
      <c r="F29" s="23" t="str">
        <f>VLOOKUP(E29,Guidelines!$A$2:$B$6,2)</f>
        <v>Should Have. Functions/Features you consider as Very Important, but not Critical.</v>
      </c>
      <c r="G29" s="145">
        <f t="shared" si="0"/>
        <v>0</v>
      </c>
      <c r="H29" s="145">
        <f t="shared" si="1"/>
        <v>0</v>
      </c>
      <c r="I29" s="145">
        <f t="shared" si="2"/>
        <v>0</v>
      </c>
      <c r="J29" s="5"/>
      <c r="K29" s="6"/>
      <c r="L29" s="8"/>
      <c r="M29" s="5"/>
      <c r="N29" s="6"/>
      <c r="O29" s="8"/>
      <c r="P29" s="5"/>
      <c r="Q29" s="6"/>
      <c r="R29" s="8"/>
    </row>
    <row r="30" spans="1:18" ht="28.9">
      <c r="A30" s="188" t="s">
        <v>56</v>
      </c>
      <c r="B30" s="189" t="s">
        <v>506</v>
      </c>
      <c r="C30" s="190" t="s">
        <v>184</v>
      </c>
      <c r="D30" s="191" t="s">
        <v>509</v>
      </c>
      <c r="E30" s="22">
        <v>4</v>
      </c>
      <c r="F30" s="23" t="str">
        <f>VLOOKUP(E30,Guidelines!$A$2:$B$6,2)</f>
        <v>Should Have. Functions/Features you consider as Very Important, but not Critical.</v>
      </c>
      <c r="G30" s="145">
        <f t="shared" si="0"/>
        <v>0</v>
      </c>
      <c r="H30" s="145">
        <f t="shared" si="1"/>
        <v>0</v>
      </c>
      <c r="I30" s="145">
        <f t="shared" si="2"/>
        <v>0</v>
      </c>
      <c r="J30" s="5"/>
      <c r="K30" s="6"/>
      <c r="L30" s="7"/>
      <c r="M30" s="5"/>
      <c r="N30" s="6"/>
      <c r="O30" s="8"/>
      <c r="P30" s="5"/>
      <c r="Q30" s="6"/>
      <c r="R30" s="8"/>
    </row>
    <row r="31" spans="1:18" ht="43.15">
      <c r="A31" s="188" t="s">
        <v>56</v>
      </c>
      <c r="B31" s="189" t="s">
        <v>506</v>
      </c>
      <c r="C31" s="190" t="s">
        <v>186</v>
      </c>
      <c r="D31" s="191" t="s">
        <v>510</v>
      </c>
      <c r="E31" s="22">
        <v>4</v>
      </c>
      <c r="F31" s="23" t="str">
        <f>VLOOKUP(E31,Guidelines!$A$2:$B$6,2)</f>
        <v>Should Have. Functions/Features you consider as Very Important, but not Critical.</v>
      </c>
      <c r="G31" s="145">
        <f t="shared" si="0"/>
        <v>0</v>
      </c>
      <c r="H31" s="145">
        <f t="shared" si="1"/>
        <v>0</v>
      </c>
      <c r="I31" s="145">
        <f t="shared" si="2"/>
        <v>0</v>
      </c>
      <c r="J31" s="5"/>
      <c r="K31" s="6"/>
      <c r="L31" s="8"/>
      <c r="M31" s="5"/>
      <c r="N31" s="6"/>
      <c r="O31" s="8"/>
      <c r="P31" s="5"/>
      <c r="Q31" s="6"/>
      <c r="R31" s="8"/>
    </row>
    <row r="32" spans="1:18" ht="28.9">
      <c r="A32" s="188" t="s">
        <v>56</v>
      </c>
      <c r="B32" s="189" t="s">
        <v>511</v>
      </c>
      <c r="C32" s="190" t="s">
        <v>188</v>
      </c>
      <c r="D32" s="195" t="s">
        <v>512</v>
      </c>
      <c r="E32" s="22">
        <v>4</v>
      </c>
      <c r="F32" s="23" t="str">
        <f>VLOOKUP(E32,Guidelines!$A$2:$B$6,2)</f>
        <v>Should Have. Functions/Features you consider as Very Important, but not Critical.</v>
      </c>
      <c r="G32" s="145">
        <f t="shared" si="0"/>
        <v>0</v>
      </c>
      <c r="H32" s="145">
        <f t="shared" si="1"/>
        <v>0</v>
      </c>
      <c r="I32" s="145">
        <f t="shared" si="2"/>
        <v>0</v>
      </c>
      <c r="J32" s="5"/>
      <c r="K32" s="6"/>
      <c r="L32" s="10"/>
      <c r="M32" s="5"/>
      <c r="N32" s="6"/>
      <c r="O32" s="10"/>
      <c r="P32" s="5"/>
      <c r="Q32" s="6"/>
      <c r="R32" s="10"/>
    </row>
    <row r="33" spans="1:18" ht="72">
      <c r="A33" s="188" t="s">
        <v>56</v>
      </c>
      <c r="B33" s="188" t="s">
        <v>513</v>
      </c>
      <c r="C33" s="190" t="s">
        <v>190</v>
      </c>
      <c r="D33" s="193" t="s">
        <v>514</v>
      </c>
      <c r="E33" s="22">
        <v>3</v>
      </c>
      <c r="F33" s="23" t="str">
        <f>VLOOKUP(E33,Guidelines!$A$2:$B$6,2)</f>
        <v>Should Have. Functions/Features you consider as Important, but not Very Important</v>
      </c>
      <c r="G33" s="145">
        <f t="shared" si="0"/>
        <v>0</v>
      </c>
      <c r="H33" s="145">
        <f t="shared" si="1"/>
        <v>0</v>
      </c>
      <c r="I33" s="145">
        <f t="shared" si="2"/>
        <v>0</v>
      </c>
      <c r="J33" s="5"/>
      <c r="K33" s="6"/>
      <c r="L33" s="10"/>
      <c r="M33" s="5"/>
      <c r="N33" s="6"/>
      <c r="O33" s="10"/>
      <c r="P33" s="5"/>
      <c r="Q33" s="6"/>
      <c r="R33" s="10"/>
    </row>
    <row r="34" spans="1:18" ht="28.9">
      <c r="A34" s="188" t="s">
        <v>56</v>
      </c>
      <c r="B34" s="189" t="s">
        <v>515</v>
      </c>
      <c r="C34" s="190" t="s">
        <v>192</v>
      </c>
      <c r="D34" s="191" t="s">
        <v>516</v>
      </c>
      <c r="E34" s="22">
        <v>3</v>
      </c>
      <c r="F34" s="23" t="str">
        <f>VLOOKUP(E34,Guidelines!$A$2:$B$6,2)</f>
        <v>Should Have. Functions/Features you consider as Important, but not Very Important</v>
      </c>
      <c r="G34" s="145">
        <f t="shared" si="0"/>
        <v>0</v>
      </c>
      <c r="H34" s="145">
        <f t="shared" si="1"/>
        <v>0</v>
      </c>
      <c r="I34" s="145">
        <f t="shared" si="2"/>
        <v>0</v>
      </c>
      <c r="J34" s="5"/>
      <c r="K34" s="6"/>
      <c r="L34" s="10"/>
      <c r="M34" s="5"/>
      <c r="N34" s="6"/>
      <c r="O34" s="10"/>
      <c r="P34" s="5"/>
      <c r="Q34" s="6"/>
      <c r="R34" s="10"/>
    </row>
    <row r="35" spans="1:18" ht="86.45">
      <c r="A35" s="188" t="s">
        <v>56</v>
      </c>
      <c r="B35" s="189" t="s">
        <v>515</v>
      </c>
      <c r="C35" s="190" t="s">
        <v>194</v>
      </c>
      <c r="D35" s="191" t="s">
        <v>517</v>
      </c>
      <c r="E35" s="22">
        <v>3</v>
      </c>
      <c r="F35" s="23" t="str">
        <f>VLOOKUP(E35,Guidelines!$A$2:$B$6,2)</f>
        <v>Should Have. Functions/Features you consider as Important, but not Very Important</v>
      </c>
      <c r="G35" s="145">
        <f t="shared" ref="G35:G57" si="3">E35*J35</f>
        <v>0</v>
      </c>
      <c r="H35" s="145">
        <f t="shared" ref="H35:H57" si="4">E35*M35</f>
        <v>0</v>
      </c>
      <c r="I35" s="145">
        <f t="shared" ref="I35:I57" si="5">E35*P35</f>
        <v>0</v>
      </c>
      <c r="J35" s="5"/>
      <c r="K35" s="6"/>
      <c r="L35" s="7"/>
      <c r="M35" s="5"/>
      <c r="N35" s="6"/>
      <c r="O35" s="8"/>
      <c r="P35" s="5"/>
      <c r="Q35" s="6"/>
      <c r="R35" s="8"/>
    </row>
    <row r="36" spans="1:18" ht="86.45">
      <c r="A36" s="188" t="s">
        <v>56</v>
      </c>
      <c r="B36" s="189" t="s">
        <v>518</v>
      </c>
      <c r="C36" s="190" t="s">
        <v>196</v>
      </c>
      <c r="D36" s="196" t="s">
        <v>519</v>
      </c>
      <c r="E36" s="22">
        <v>4</v>
      </c>
      <c r="F36" s="23" t="str">
        <f>VLOOKUP(E36,Guidelines!$A$2:$B$6,2)</f>
        <v>Should Have. Functions/Features you consider as Very Important, but not Critical.</v>
      </c>
      <c r="G36" s="145">
        <f t="shared" si="3"/>
        <v>0</v>
      </c>
      <c r="H36" s="145">
        <f t="shared" si="4"/>
        <v>0</v>
      </c>
      <c r="I36" s="145">
        <f t="shared" si="5"/>
        <v>0</v>
      </c>
      <c r="J36" s="5"/>
      <c r="K36" s="6"/>
      <c r="L36" s="8"/>
      <c r="M36" s="5"/>
      <c r="N36" s="6"/>
      <c r="O36" s="8"/>
      <c r="P36" s="5"/>
      <c r="Q36" s="6"/>
      <c r="R36" s="8"/>
    </row>
    <row r="37" spans="1:18" ht="28.9">
      <c r="A37" s="188" t="s">
        <v>56</v>
      </c>
      <c r="B37" s="187" t="s">
        <v>424</v>
      </c>
      <c r="C37" s="190" t="s">
        <v>199</v>
      </c>
      <c r="D37" s="193" t="s">
        <v>520</v>
      </c>
      <c r="E37" s="22">
        <v>3</v>
      </c>
      <c r="F37" s="23" t="str">
        <f>VLOOKUP(E37,Guidelines!$A$2:$B$6,2)</f>
        <v>Should Have. Functions/Features you consider as Important, but not Very Important</v>
      </c>
      <c r="G37" s="145">
        <f t="shared" si="3"/>
        <v>0</v>
      </c>
      <c r="H37" s="145">
        <f t="shared" si="4"/>
        <v>0</v>
      </c>
      <c r="I37" s="145">
        <f t="shared" si="5"/>
        <v>0</v>
      </c>
      <c r="J37" s="5"/>
      <c r="K37" s="6"/>
      <c r="L37" s="7"/>
      <c r="M37" s="5"/>
      <c r="N37" s="6"/>
      <c r="O37" s="8"/>
      <c r="P37" s="5"/>
      <c r="Q37" s="6"/>
      <c r="R37" s="8"/>
    </row>
    <row r="38" spans="1:18" s="3" customFormat="1" ht="43.15">
      <c r="A38" s="188" t="s">
        <v>56</v>
      </c>
      <c r="B38" s="189" t="s">
        <v>521</v>
      </c>
      <c r="C38" s="190" t="s">
        <v>202</v>
      </c>
      <c r="D38" s="194" t="s">
        <v>522</v>
      </c>
      <c r="E38" s="22">
        <v>3</v>
      </c>
      <c r="F38" s="23" t="str">
        <f>VLOOKUP(E38,Guidelines!$A$2:$B$6,2)</f>
        <v>Should Have. Functions/Features you consider as Important, but not Very Important</v>
      </c>
      <c r="G38" s="145">
        <f t="shared" si="3"/>
        <v>0</v>
      </c>
      <c r="H38" s="145">
        <f t="shared" si="4"/>
        <v>0</v>
      </c>
      <c r="I38" s="145">
        <f t="shared" si="5"/>
        <v>0</v>
      </c>
      <c r="J38" s="5"/>
      <c r="K38" s="6"/>
      <c r="L38" s="14"/>
      <c r="M38" s="5"/>
      <c r="N38" s="6"/>
      <c r="O38" s="13"/>
      <c r="P38" s="5"/>
      <c r="Q38" s="6"/>
      <c r="R38" s="13"/>
    </row>
    <row r="39" spans="1:18" s="3" customFormat="1" ht="43.15">
      <c r="A39" s="188" t="s">
        <v>56</v>
      </c>
      <c r="B39" s="189" t="s">
        <v>523</v>
      </c>
      <c r="C39" s="190" t="s">
        <v>204</v>
      </c>
      <c r="D39" s="191" t="s">
        <v>524</v>
      </c>
      <c r="E39" s="22">
        <v>3</v>
      </c>
      <c r="F39" s="23" t="str">
        <f>VLOOKUP(E39,Guidelines!$A$2:$B$6,2)</f>
        <v>Should Have. Functions/Features you consider as Important, but not Very Important</v>
      </c>
      <c r="G39" s="145">
        <f t="shared" si="3"/>
        <v>0</v>
      </c>
      <c r="H39" s="145">
        <f t="shared" si="4"/>
        <v>0</v>
      </c>
      <c r="I39" s="145">
        <f t="shared" si="5"/>
        <v>0</v>
      </c>
      <c r="J39" s="5"/>
      <c r="K39" s="6"/>
      <c r="L39" s="14"/>
      <c r="M39" s="5"/>
      <c r="N39" s="6"/>
      <c r="O39" s="13"/>
      <c r="P39" s="5"/>
      <c r="Q39" s="6"/>
      <c r="R39" s="13"/>
    </row>
    <row r="40" spans="1:18" ht="28.9">
      <c r="A40" s="188" t="s">
        <v>56</v>
      </c>
      <c r="B40" s="188" t="s">
        <v>345</v>
      </c>
      <c r="C40" s="190" t="s">
        <v>206</v>
      </c>
      <c r="D40" s="193" t="s">
        <v>525</v>
      </c>
      <c r="E40" s="22">
        <v>5</v>
      </c>
      <c r="F40" s="23" t="str">
        <f>VLOOKUP(E40,Guidelines!$A$2:$B$6,2)</f>
        <v>Must Have. The most critical Functions/Features you cant live without</v>
      </c>
      <c r="G40" s="145">
        <f t="shared" si="3"/>
        <v>0</v>
      </c>
      <c r="H40" s="145">
        <f t="shared" si="4"/>
        <v>0</v>
      </c>
      <c r="I40" s="145">
        <f t="shared" si="5"/>
        <v>0</v>
      </c>
      <c r="J40" s="5"/>
      <c r="K40" s="6"/>
      <c r="L40" s="8"/>
      <c r="M40" s="5"/>
      <c r="N40" s="6"/>
      <c r="O40" s="8"/>
      <c r="P40" s="5"/>
      <c r="Q40" s="6"/>
      <c r="R40" s="8"/>
    </row>
    <row r="41" spans="1:18">
      <c r="A41" s="31"/>
      <c r="B41" s="29"/>
      <c r="C41" s="31"/>
      <c r="D41" s="159"/>
      <c r="E41" s="22"/>
      <c r="F41" s="23" t="e">
        <f>VLOOKUP(E41,Guidelines!$A$2:$B$6,2)</f>
        <v>#N/A</v>
      </c>
      <c r="G41" s="145">
        <f t="shared" si="3"/>
        <v>0</v>
      </c>
      <c r="H41" s="145">
        <f t="shared" si="4"/>
        <v>0</v>
      </c>
      <c r="I41" s="145">
        <f t="shared" si="5"/>
        <v>0</v>
      </c>
      <c r="J41" s="5"/>
      <c r="K41" s="6"/>
      <c r="L41" s="7"/>
      <c r="M41" s="5"/>
      <c r="N41" s="6"/>
      <c r="O41" s="8"/>
      <c r="P41" s="5"/>
      <c r="Q41" s="6"/>
      <c r="R41" s="8"/>
    </row>
    <row r="42" spans="1:18">
      <c r="A42" s="31"/>
      <c r="B42" s="29"/>
      <c r="C42" s="31"/>
      <c r="D42" s="161"/>
      <c r="E42" s="22"/>
      <c r="F42" s="23" t="e">
        <f>VLOOKUP(E42,Guidelines!$A$2:$B$6,2)</f>
        <v>#N/A</v>
      </c>
      <c r="G42" s="145">
        <f t="shared" si="3"/>
        <v>0</v>
      </c>
      <c r="H42" s="145">
        <f t="shared" si="4"/>
        <v>0</v>
      </c>
      <c r="I42" s="145">
        <f t="shared" si="5"/>
        <v>0</v>
      </c>
      <c r="J42" s="5"/>
      <c r="K42" s="6"/>
      <c r="L42" s="8"/>
      <c r="M42" s="5"/>
      <c r="N42" s="6"/>
      <c r="O42" s="8"/>
      <c r="P42" s="5"/>
      <c r="Q42" s="6"/>
      <c r="R42" s="8"/>
    </row>
    <row r="43" spans="1:18">
      <c r="A43" s="31"/>
      <c r="B43" s="29"/>
      <c r="C43" s="31"/>
      <c r="D43" s="163"/>
      <c r="E43" s="22"/>
      <c r="F43" s="23" t="e">
        <f>VLOOKUP(E43,Guidelines!$A$2:$B$6,2)</f>
        <v>#N/A</v>
      </c>
      <c r="G43" s="145">
        <f t="shared" si="3"/>
        <v>0</v>
      </c>
      <c r="H43" s="145">
        <f t="shared" si="4"/>
        <v>0</v>
      </c>
      <c r="I43" s="145">
        <f t="shared" si="5"/>
        <v>0</v>
      </c>
      <c r="J43" s="5"/>
      <c r="K43" s="6"/>
      <c r="L43" s="15"/>
      <c r="M43" s="5"/>
      <c r="N43" s="6"/>
      <c r="O43" s="15"/>
      <c r="P43" s="5"/>
      <c r="Q43" s="6"/>
      <c r="R43" s="15"/>
    </row>
    <row r="44" spans="1:18">
      <c r="A44" s="31"/>
      <c r="B44" s="29"/>
      <c r="C44" s="31"/>
      <c r="D44" s="159"/>
      <c r="E44" s="22"/>
      <c r="F44" s="23" t="e">
        <f>VLOOKUP(E44,Guidelines!$A$2:$B$6,2)</f>
        <v>#N/A</v>
      </c>
      <c r="G44" s="145">
        <f t="shared" si="3"/>
        <v>0</v>
      </c>
      <c r="H44" s="145">
        <f t="shared" si="4"/>
        <v>0</v>
      </c>
      <c r="I44" s="145">
        <f t="shared" si="5"/>
        <v>0</v>
      </c>
      <c r="J44" s="5"/>
      <c r="K44" s="6"/>
      <c r="L44" s="15"/>
      <c r="M44" s="5"/>
      <c r="N44" s="6"/>
      <c r="O44" s="15"/>
      <c r="P44" s="5"/>
      <c r="Q44" s="6"/>
      <c r="R44" s="15"/>
    </row>
    <row r="45" spans="1:18">
      <c r="A45" s="31"/>
      <c r="B45" s="29"/>
      <c r="C45" s="31"/>
      <c r="D45" s="32"/>
      <c r="E45" s="22"/>
      <c r="F45" s="23" t="e">
        <f>VLOOKUP(E45,Guidelines!$A$2:$B$6,2)</f>
        <v>#N/A</v>
      </c>
      <c r="G45" s="145">
        <f t="shared" si="3"/>
        <v>0</v>
      </c>
      <c r="H45" s="145">
        <f t="shared" si="4"/>
        <v>0</v>
      </c>
      <c r="I45" s="145">
        <f t="shared" si="5"/>
        <v>0</v>
      </c>
      <c r="J45" s="5"/>
      <c r="K45" s="6"/>
      <c r="L45" s="15"/>
      <c r="M45" s="5"/>
      <c r="N45" s="6"/>
      <c r="O45" s="15"/>
      <c r="P45" s="5"/>
      <c r="Q45" s="6"/>
      <c r="R45" s="15"/>
    </row>
    <row r="46" spans="1:18">
      <c r="A46" s="31"/>
      <c r="B46" s="29"/>
      <c r="C46" s="31"/>
      <c r="D46" s="159"/>
      <c r="E46" s="22"/>
      <c r="F46" s="23" t="e">
        <f>VLOOKUP(E46,Guidelines!$A$2:$B$6,2)</f>
        <v>#N/A</v>
      </c>
      <c r="G46" s="145">
        <f t="shared" si="3"/>
        <v>0</v>
      </c>
      <c r="H46" s="145">
        <f t="shared" si="4"/>
        <v>0</v>
      </c>
      <c r="I46" s="145">
        <f t="shared" si="5"/>
        <v>0</v>
      </c>
      <c r="J46" s="5"/>
      <c r="K46" s="6"/>
      <c r="L46" s="7"/>
      <c r="M46" s="5"/>
      <c r="N46" s="6"/>
      <c r="O46" s="8"/>
      <c r="P46" s="5"/>
      <c r="Q46" s="6"/>
      <c r="R46" s="8"/>
    </row>
    <row r="47" spans="1:18">
      <c r="A47" s="31"/>
      <c r="B47" s="29"/>
      <c r="C47" s="31"/>
      <c r="D47" s="159"/>
      <c r="E47" s="22"/>
      <c r="F47" s="23" t="e">
        <f>VLOOKUP(E47,Guidelines!$A$2:$B$6,2)</f>
        <v>#N/A</v>
      </c>
      <c r="G47" s="145">
        <f t="shared" si="3"/>
        <v>0</v>
      </c>
      <c r="H47" s="145">
        <f t="shared" si="4"/>
        <v>0</v>
      </c>
      <c r="I47" s="145">
        <f t="shared" si="5"/>
        <v>0</v>
      </c>
      <c r="J47" s="5"/>
      <c r="K47" s="6"/>
      <c r="L47" s="8"/>
      <c r="M47" s="5"/>
      <c r="N47" s="6"/>
      <c r="O47" s="8"/>
      <c r="P47" s="5"/>
      <c r="Q47" s="6"/>
      <c r="R47" s="8"/>
    </row>
    <row r="48" spans="1:18">
      <c r="A48" s="31"/>
      <c r="B48" s="29"/>
      <c r="C48" s="31"/>
      <c r="D48" s="32"/>
      <c r="E48" s="22"/>
      <c r="F48" s="23" t="e">
        <f>VLOOKUP(E48,Guidelines!$A$2:$B$6,2)</f>
        <v>#N/A</v>
      </c>
      <c r="G48" s="145">
        <f t="shared" si="3"/>
        <v>0</v>
      </c>
      <c r="H48" s="145">
        <f t="shared" si="4"/>
        <v>0</v>
      </c>
      <c r="I48" s="145">
        <f t="shared" si="5"/>
        <v>0</v>
      </c>
      <c r="J48" s="5"/>
      <c r="K48" s="6"/>
      <c r="L48" s="7"/>
      <c r="M48" s="5"/>
      <c r="N48" s="6"/>
      <c r="O48" s="8"/>
      <c r="P48" s="5"/>
      <c r="Q48" s="6"/>
      <c r="R48" s="8"/>
    </row>
    <row r="49" spans="1:18" s="3" customFormat="1">
      <c r="A49" s="31"/>
      <c r="B49" s="29"/>
      <c r="C49" s="31"/>
      <c r="D49" s="159"/>
      <c r="E49" s="22"/>
      <c r="F49" s="23" t="e">
        <f>VLOOKUP(E49,Guidelines!$A$2:$B$6,2)</f>
        <v>#N/A</v>
      </c>
      <c r="G49" s="145">
        <f t="shared" si="3"/>
        <v>0</v>
      </c>
      <c r="H49" s="145">
        <f t="shared" si="4"/>
        <v>0</v>
      </c>
      <c r="I49" s="145">
        <f t="shared" si="5"/>
        <v>0</v>
      </c>
      <c r="J49" s="5"/>
      <c r="K49" s="6"/>
      <c r="L49" s="14"/>
      <c r="M49" s="5"/>
      <c r="N49" s="6"/>
      <c r="O49" s="13"/>
      <c r="P49" s="5"/>
      <c r="Q49" s="6"/>
      <c r="R49" s="13"/>
    </row>
    <row r="50" spans="1:18" s="3" customFormat="1">
      <c r="A50" s="31"/>
      <c r="B50" s="29"/>
      <c r="C50" s="31"/>
      <c r="D50" s="161"/>
      <c r="E50" s="22"/>
      <c r="F50" s="23" t="e">
        <f>VLOOKUP(E50,Guidelines!$A$2:$B$6,2)</f>
        <v>#N/A</v>
      </c>
      <c r="G50" s="145">
        <f t="shared" si="3"/>
        <v>0</v>
      </c>
      <c r="H50" s="145">
        <f t="shared" si="4"/>
        <v>0</v>
      </c>
      <c r="I50" s="145">
        <f t="shared" si="5"/>
        <v>0</v>
      </c>
      <c r="J50" s="5"/>
      <c r="K50" s="6"/>
      <c r="L50" s="14"/>
      <c r="M50" s="5"/>
      <c r="N50" s="6"/>
      <c r="O50" s="13"/>
      <c r="P50" s="5"/>
      <c r="Q50" s="6"/>
      <c r="R50" s="13"/>
    </row>
    <row r="51" spans="1:18">
      <c r="A51" s="31"/>
      <c r="B51" s="29"/>
      <c r="C51" s="31"/>
      <c r="D51" s="161"/>
      <c r="E51" s="22"/>
      <c r="F51" s="23" t="e">
        <f>VLOOKUP(E51,Guidelines!$A$2:$B$6,2)</f>
        <v>#N/A</v>
      </c>
      <c r="G51" s="145">
        <f t="shared" si="3"/>
        <v>0</v>
      </c>
      <c r="H51" s="145">
        <f t="shared" si="4"/>
        <v>0</v>
      </c>
      <c r="I51" s="145">
        <f t="shared" si="5"/>
        <v>0</v>
      </c>
      <c r="J51" s="5"/>
      <c r="K51" s="6"/>
      <c r="L51" s="8"/>
      <c r="M51" s="5"/>
      <c r="N51" s="6"/>
      <c r="O51" s="8"/>
      <c r="P51" s="5"/>
      <c r="Q51" s="6"/>
      <c r="R51" s="8"/>
    </row>
    <row r="52" spans="1:18">
      <c r="A52" s="31"/>
      <c r="B52" s="29"/>
      <c r="C52" s="31"/>
      <c r="D52" s="159"/>
      <c r="E52" s="22"/>
      <c r="F52" s="23" t="e">
        <f>VLOOKUP(E52,Guidelines!$A$2:$B$6,2)</f>
        <v>#N/A</v>
      </c>
      <c r="G52" s="145">
        <f t="shared" si="3"/>
        <v>0</v>
      </c>
      <c r="H52" s="145">
        <f t="shared" si="4"/>
        <v>0</v>
      </c>
      <c r="I52" s="145">
        <f t="shared" si="5"/>
        <v>0</v>
      </c>
      <c r="J52" s="5"/>
      <c r="K52" s="6"/>
      <c r="L52" s="7"/>
      <c r="M52" s="5"/>
      <c r="N52" s="6"/>
      <c r="O52" s="8"/>
      <c r="P52" s="5"/>
      <c r="Q52" s="6"/>
      <c r="R52" s="8"/>
    </row>
    <row r="53" spans="1:18">
      <c r="A53" s="31"/>
      <c r="B53" s="29"/>
      <c r="C53" s="31"/>
      <c r="D53" s="161"/>
      <c r="E53" s="22"/>
      <c r="F53" s="23" t="e">
        <f>VLOOKUP(E53,Guidelines!$A$2:$B$6,2)</f>
        <v>#N/A</v>
      </c>
      <c r="G53" s="145">
        <f t="shared" si="3"/>
        <v>0</v>
      </c>
      <c r="H53" s="145">
        <f t="shared" si="4"/>
        <v>0</v>
      </c>
      <c r="I53" s="145">
        <f t="shared" si="5"/>
        <v>0</v>
      </c>
      <c r="J53" s="5"/>
      <c r="K53" s="6"/>
      <c r="L53" s="8"/>
      <c r="M53" s="5"/>
      <c r="N53" s="6"/>
      <c r="O53" s="8"/>
      <c r="P53" s="5"/>
      <c r="Q53" s="6"/>
      <c r="R53" s="8"/>
    </row>
    <row r="54" spans="1:18">
      <c r="A54" s="31"/>
      <c r="B54" s="29"/>
      <c r="C54" s="31"/>
      <c r="D54" s="163"/>
      <c r="E54" s="22"/>
      <c r="F54" s="23" t="e">
        <f>VLOOKUP(E54,Guidelines!$A$2:$B$6,2)</f>
        <v>#N/A</v>
      </c>
      <c r="G54" s="145">
        <f t="shared" si="3"/>
        <v>0</v>
      </c>
      <c r="H54" s="145">
        <f t="shared" si="4"/>
        <v>0</v>
      </c>
      <c r="I54" s="145">
        <f t="shared" si="5"/>
        <v>0</v>
      </c>
      <c r="J54" s="5"/>
      <c r="K54" s="6"/>
      <c r="L54" s="15"/>
      <c r="M54" s="5"/>
      <c r="N54" s="6"/>
      <c r="O54" s="15"/>
      <c r="P54" s="5"/>
      <c r="Q54" s="6"/>
      <c r="R54" s="15"/>
    </row>
    <row r="55" spans="1:18">
      <c r="A55" s="31"/>
      <c r="B55" s="29"/>
      <c r="C55" s="31"/>
      <c r="D55" s="159"/>
      <c r="E55" s="22"/>
      <c r="F55" s="23" t="e">
        <f>VLOOKUP(E55,Guidelines!$A$2:$B$6,2)</f>
        <v>#N/A</v>
      </c>
      <c r="G55" s="145">
        <f t="shared" si="3"/>
        <v>0</v>
      </c>
      <c r="H55" s="145">
        <f t="shared" si="4"/>
        <v>0</v>
      </c>
      <c r="I55" s="145">
        <f t="shared" si="5"/>
        <v>0</v>
      </c>
      <c r="J55" s="5"/>
      <c r="K55" s="6"/>
      <c r="L55" s="15"/>
      <c r="M55" s="5"/>
      <c r="N55" s="6"/>
      <c r="O55" s="15"/>
      <c r="P55" s="5"/>
      <c r="Q55" s="6"/>
      <c r="R55" s="15"/>
    </row>
    <row r="56" spans="1:18">
      <c r="A56" s="31"/>
      <c r="B56" s="29"/>
      <c r="C56" s="31"/>
      <c r="D56" s="32"/>
      <c r="E56" s="22"/>
      <c r="F56" s="23" t="e">
        <f>VLOOKUP(E56,Guidelines!$A$2:$B$6,2)</f>
        <v>#N/A</v>
      </c>
      <c r="G56" s="145">
        <f t="shared" si="3"/>
        <v>0</v>
      </c>
      <c r="H56" s="145">
        <f t="shared" si="4"/>
        <v>0</v>
      </c>
      <c r="I56" s="145">
        <f t="shared" si="5"/>
        <v>0</v>
      </c>
      <c r="J56" s="5"/>
      <c r="K56" s="6"/>
      <c r="L56" s="15"/>
      <c r="M56" s="5"/>
      <c r="N56" s="6"/>
      <c r="O56" s="15"/>
      <c r="P56" s="5"/>
      <c r="Q56" s="6"/>
      <c r="R56" s="15"/>
    </row>
    <row r="57" spans="1:18">
      <c r="A57" s="31"/>
      <c r="B57" s="29"/>
      <c r="C57" s="31"/>
      <c r="D57" s="32"/>
      <c r="E57" s="22"/>
      <c r="F57" s="23" t="e">
        <f>VLOOKUP(E57,Guidelines!$A$2:$B$6,2)</f>
        <v>#N/A</v>
      </c>
      <c r="G57" s="145">
        <f t="shared" si="3"/>
        <v>0</v>
      </c>
      <c r="H57" s="145">
        <f t="shared" si="4"/>
        <v>0</v>
      </c>
      <c r="I57" s="145">
        <f t="shared" si="5"/>
        <v>0</v>
      </c>
      <c r="J57" s="5"/>
      <c r="K57" s="6"/>
      <c r="L57" s="15"/>
      <c r="M57" s="5"/>
      <c r="N57" s="6"/>
      <c r="O57" s="15"/>
      <c r="P57" s="5"/>
      <c r="Q57" s="6"/>
      <c r="R57" s="15"/>
    </row>
    <row r="58" spans="1:18" ht="18">
      <c r="A58" s="149" t="s">
        <v>238</v>
      </c>
      <c r="B58" s="149"/>
      <c r="C58" s="149"/>
      <c r="D58" s="149"/>
      <c r="E58" s="16">
        <f>AVERAGE(E3:E57)</f>
        <v>4.1315789473684212</v>
      </c>
      <c r="F58" s="17"/>
      <c r="G58" s="147">
        <f t="shared" ref="G58:I58" si="6">AVERAGE(G3:G57)*4</f>
        <v>0</v>
      </c>
      <c r="H58" s="147">
        <f t="shared" si="6"/>
        <v>0</v>
      </c>
      <c r="I58" s="147">
        <f t="shared" si="6"/>
        <v>0</v>
      </c>
      <c r="J58" s="18" t="e">
        <f>AVERAGE(J3:J57)</f>
        <v>#DIV/0!</v>
      </c>
      <c r="K58" s="17"/>
      <c r="L58" s="8"/>
      <c r="M58" s="18" t="e">
        <f>AVERAGE(M3:M57)</f>
        <v>#DIV/0!</v>
      </c>
      <c r="N58" s="17"/>
      <c r="O58" s="9"/>
      <c r="P58" s="18" t="e">
        <f>AVERAGE(P3:P57)</f>
        <v>#DIV/0!</v>
      </c>
      <c r="Q58" s="17"/>
      <c r="R58" s="9"/>
    </row>
    <row r="63" spans="1:18">
      <c r="E63"/>
    </row>
  </sheetData>
  <conditionalFormatting sqref="C3:C57">
    <cfRule type="cellIs" dxfId="213" priority="576" operator="equal">
      <formula>#REF!</formula>
    </cfRule>
    <cfRule type="cellIs" dxfId="212" priority="575" operator="equal">
      <formula>#REF!</formula>
    </cfRule>
    <cfRule type="cellIs" dxfId="211" priority="574" operator="equal">
      <formula>#REF!</formula>
    </cfRule>
    <cfRule type="cellIs" dxfId="210" priority="573" operator="equal">
      <formula>#REF!</formula>
    </cfRule>
  </conditionalFormatting>
  <conditionalFormatting sqref="E3:E57 J43:K45 M43:N45 P43:Q45">
    <cfRule type="cellIs" dxfId="209" priority="49" operator="equal">
      <formula>#REF!</formula>
    </cfRule>
    <cfRule type="cellIs" dxfId="208" priority="48" operator="equal">
      <formula>#REF!</formula>
    </cfRule>
    <cfRule type="cellIs" dxfId="207" priority="50" operator="equal">
      <formula>#REF!</formula>
    </cfRule>
    <cfRule type="cellIs" dxfId="206" priority="51" operator="equal">
      <formula>#REF!</formula>
    </cfRule>
  </conditionalFormatting>
  <conditionalFormatting sqref="E8">
    <cfRule type="cellIs" dxfId="205" priority="1015" operator="equal">
      <formula>#REF!</formula>
    </cfRule>
    <cfRule type="cellIs" dxfId="204" priority="1012" operator="equal">
      <formula>#REF!</formula>
    </cfRule>
    <cfRule type="cellIs" dxfId="203" priority="1013" operator="equal">
      <formula>#REF!</formula>
    </cfRule>
    <cfRule type="cellIs" dxfId="202" priority="1014" operator="equal">
      <formula>#REF!</formula>
    </cfRule>
  </conditionalFormatting>
  <conditionalFormatting sqref="J3:J11">
    <cfRule type="containsBlanks" dxfId="201" priority="954">
      <formula>LEN(TRIM(J3))=0</formula>
    </cfRule>
  </conditionalFormatting>
  <conditionalFormatting sqref="J3:J23">
    <cfRule type="cellIs" dxfId="200" priority="937" operator="equal">
      <formula>#REF!</formula>
    </cfRule>
    <cfRule type="cellIs" dxfId="199" priority="936" operator="equal">
      <formula>#REF!</formula>
    </cfRule>
    <cfRule type="cellIs" dxfId="198" priority="935" operator="equal">
      <formula>#REF!</formula>
    </cfRule>
    <cfRule type="cellIs" dxfId="197" priority="934" operator="equal">
      <formula>#REF!</formula>
    </cfRule>
  </conditionalFormatting>
  <conditionalFormatting sqref="J3:J29">
    <cfRule type="notContainsBlanks" dxfId="196" priority="933">
      <formula>LEN(TRIM(J3))&gt;0</formula>
    </cfRule>
  </conditionalFormatting>
  <conditionalFormatting sqref="J8">
    <cfRule type="cellIs" dxfId="195" priority="952" operator="equal">
      <formula>#REF!</formula>
    </cfRule>
    <cfRule type="cellIs" dxfId="194" priority="951" operator="equal">
      <formula>#REF!</formula>
    </cfRule>
    <cfRule type="cellIs" dxfId="193" priority="953" operator="equal">
      <formula>#REF!</formula>
    </cfRule>
    <cfRule type="cellIs" dxfId="192" priority="950" operator="equal">
      <formula>#REF!</formula>
    </cfRule>
  </conditionalFormatting>
  <conditionalFormatting sqref="J12:J29">
    <cfRule type="containsBlanks" dxfId="191" priority="938">
      <formula>LEN(TRIM(J12))=0</formula>
    </cfRule>
  </conditionalFormatting>
  <conditionalFormatting sqref="J24:J29">
    <cfRule type="cellIs" dxfId="190" priority="384" operator="equal">
      <formula>#REF!</formula>
    </cfRule>
    <cfRule type="cellIs" dxfId="189" priority="385" operator="equal">
      <formula>#REF!</formula>
    </cfRule>
    <cfRule type="cellIs" dxfId="188" priority="386" operator="equal">
      <formula>#REF!</formula>
    </cfRule>
    <cfRule type="cellIs" dxfId="187" priority="387" operator="equal">
      <formula>#REF!</formula>
    </cfRule>
  </conditionalFormatting>
  <conditionalFormatting sqref="J46:J51 J52:R57 J30:R31 J35:J40 J41:R45">
    <cfRule type="notContainsBlanks" dxfId="186" priority="975">
      <formula>LEN(TRIM(J30))&gt;0</formula>
    </cfRule>
  </conditionalFormatting>
  <conditionalFormatting sqref="J30:K42">
    <cfRule type="cellIs" dxfId="185" priority="109" operator="equal">
      <formula>#REF!</formula>
    </cfRule>
    <cfRule type="cellIs" dxfId="184" priority="108" operator="equal">
      <formula>#REF!</formula>
    </cfRule>
    <cfRule type="cellIs" dxfId="183" priority="111" operator="equal">
      <formula>#REF!</formula>
    </cfRule>
    <cfRule type="cellIs" dxfId="182" priority="110" operator="equal">
      <formula>#REF!</formula>
    </cfRule>
  </conditionalFormatting>
  <conditionalFormatting sqref="J32:K34 M32:N34 P32:Q34">
    <cfRule type="containsBlanks" dxfId="181" priority="302">
      <formula>LEN(TRIM(J32))=0</formula>
    </cfRule>
  </conditionalFormatting>
  <conditionalFormatting sqref="J46:K51">
    <cfRule type="cellIs" dxfId="180" priority="609" operator="equal">
      <formula>#REF!</formula>
    </cfRule>
    <cfRule type="cellIs" dxfId="179" priority="608" operator="equal">
      <formula>#REF!</formula>
    </cfRule>
    <cfRule type="cellIs" dxfId="178" priority="610" operator="equal">
      <formula>#REF!</formula>
    </cfRule>
    <cfRule type="cellIs" dxfId="177" priority="611" operator="equal">
      <formula>#REF!</formula>
    </cfRule>
  </conditionalFormatting>
  <conditionalFormatting sqref="J52:K53 M52:N53 P52:Q53 J57:K57 M57:N57 P57:Q57">
    <cfRule type="cellIs" dxfId="176" priority="1008" operator="equal">
      <formula>#REF!</formula>
    </cfRule>
    <cfRule type="cellIs" dxfId="175" priority="1009" operator="equal">
      <formula>#REF!</formula>
    </cfRule>
    <cfRule type="cellIs" dxfId="174" priority="1011" operator="equal">
      <formula>#REF!</formula>
    </cfRule>
    <cfRule type="cellIs" dxfId="173" priority="1010" operator="equal">
      <formula>#REF!</formula>
    </cfRule>
  </conditionalFormatting>
  <conditionalFormatting sqref="J54:K56 M54:N56 P54:Q56">
    <cfRule type="cellIs" dxfId="172" priority="551" operator="equal">
      <formula>#REF!</formula>
    </cfRule>
    <cfRule type="cellIs" dxfId="171" priority="548" operator="equal">
      <formula>#REF!</formula>
    </cfRule>
    <cfRule type="cellIs" dxfId="170" priority="550" operator="equal">
      <formula>#REF!</formula>
    </cfRule>
    <cfRule type="cellIs" dxfId="169" priority="549" operator="equal">
      <formula>#REF!</formula>
    </cfRule>
  </conditionalFormatting>
  <conditionalFormatting sqref="J32:R34">
    <cfRule type="notContainsBlanks" dxfId="168" priority="7">
      <formula>LEN(TRIM(J32))&gt;0</formula>
    </cfRule>
  </conditionalFormatting>
  <conditionalFormatting sqref="J52:R57 J30:R31 J35:J40 J41:R45 J46:J51">
    <cfRule type="containsBlanks" dxfId="167" priority="1016">
      <formula>LEN(TRIM(J30))=0</formula>
    </cfRule>
  </conditionalFormatting>
  <conditionalFormatting sqref="K3:K29">
    <cfRule type="cellIs" dxfId="166" priority="358" operator="equal">
      <formula>#REF!</formula>
    </cfRule>
    <cfRule type="cellIs" dxfId="165" priority="359" operator="equal">
      <formula>#REF!</formula>
    </cfRule>
    <cfRule type="cellIs" dxfId="164" priority="360" operator="equal">
      <formula>#REF!</formula>
    </cfRule>
    <cfRule type="cellIs" dxfId="163" priority="361" operator="equal">
      <formula>#REF!</formula>
    </cfRule>
  </conditionalFormatting>
  <conditionalFormatting sqref="K3:L29">
    <cfRule type="notContainsBlanks" dxfId="162" priority="357">
      <formula>LEN(TRIM(K3))&gt;0</formula>
    </cfRule>
    <cfRule type="containsBlanks" dxfId="161" priority="362">
      <formula>LEN(TRIM(K3))=0</formula>
    </cfRule>
  </conditionalFormatting>
  <conditionalFormatting sqref="K35:M40">
    <cfRule type="containsBlanks" dxfId="160" priority="112">
      <formula>LEN(TRIM(K35))=0</formula>
    </cfRule>
    <cfRule type="notContainsBlanks" dxfId="159" priority="107">
      <formula>LEN(TRIM(K35))&gt;0</formula>
    </cfRule>
  </conditionalFormatting>
  <conditionalFormatting sqref="K46:M51">
    <cfRule type="containsBlanks" dxfId="158" priority="612">
      <formula>LEN(TRIM(K46))=0</formula>
    </cfRule>
    <cfRule type="notContainsBlanks" dxfId="157" priority="607">
      <formula>LEN(TRIM(K46))&gt;0</formula>
    </cfRule>
  </conditionalFormatting>
  <conditionalFormatting sqref="L32:L34">
    <cfRule type="containsBlanks" dxfId="156" priority="32">
      <formula>LEN(TRIM(L32))=0</formula>
    </cfRule>
  </conditionalFormatting>
  <conditionalFormatting sqref="M3:M11">
    <cfRule type="containsBlanks" dxfId="155" priority="888">
      <formula>LEN(TRIM(M3))=0</formula>
    </cfRule>
  </conditionalFormatting>
  <conditionalFormatting sqref="M3:M23">
    <cfRule type="cellIs" dxfId="154" priority="870" operator="equal">
      <formula>#REF!</formula>
    </cfRule>
    <cfRule type="cellIs" dxfId="153" priority="871" operator="equal">
      <formula>#REF!</formula>
    </cfRule>
    <cfRule type="cellIs" dxfId="152" priority="868" operator="equal">
      <formula>#REF!</formula>
    </cfRule>
    <cfRule type="cellIs" dxfId="151" priority="869" operator="equal">
      <formula>#REF!</formula>
    </cfRule>
  </conditionalFormatting>
  <conditionalFormatting sqref="M3:M29">
    <cfRule type="notContainsBlanks" dxfId="150" priority="867">
      <formula>LEN(TRIM(M3))&gt;0</formula>
    </cfRule>
  </conditionalFormatting>
  <conditionalFormatting sqref="M8">
    <cfRule type="cellIs" dxfId="149" priority="884" operator="equal">
      <formula>#REF!</formula>
    </cfRule>
    <cfRule type="cellIs" dxfId="148" priority="885" operator="equal">
      <formula>#REF!</formula>
    </cfRule>
    <cfRule type="cellIs" dxfId="147" priority="887" operator="equal">
      <formula>#REF!</formula>
    </cfRule>
    <cfRule type="cellIs" dxfId="146" priority="886" operator="equal">
      <formula>#REF!</formula>
    </cfRule>
  </conditionalFormatting>
  <conditionalFormatting sqref="M12:M29">
    <cfRule type="containsBlanks" dxfId="145" priority="872">
      <formula>LEN(TRIM(M12))=0</formula>
    </cfRule>
  </conditionalFormatting>
  <conditionalFormatting sqref="M24:M29">
    <cfRule type="cellIs" dxfId="144" priority="373" operator="equal">
      <formula>#REF!</formula>
    </cfRule>
    <cfRule type="cellIs" dxfId="143" priority="374" operator="equal">
      <formula>#REF!</formula>
    </cfRule>
    <cfRule type="cellIs" dxfId="142" priority="375" operator="equal">
      <formula>#REF!</formula>
    </cfRule>
    <cfRule type="cellIs" dxfId="141" priority="372" operator="equal">
      <formula>#REF!</formula>
    </cfRule>
  </conditionalFormatting>
  <conditionalFormatting sqref="M30:N42">
    <cfRule type="cellIs" dxfId="140" priority="90" operator="equal">
      <formula>#REF!</formula>
    </cfRule>
    <cfRule type="cellIs" dxfId="139" priority="91" operator="equal">
      <formula>#REF!</formula>
    </cfRule>
    <cfRule type="cellIs" dxfId="138" priority="93" operator="equal">
      <formula>#REF!</formula>
    </cfRule>
    <cfRule type="cellIs" dxfId="137" priority="92" operator="equal">
      <formula>#REF!</formula>
    </cfRule>
  </conditionalFormatting>
  <conditionalFormatting sqref="M46:N51">
    <cfRule type="cellIs" dxfId="136" priority="592" operator="equal">
      <formula>#REF!</formula>
    </cfRule>
    <cfRule type="cellIs" dxfId="135" priority="590" operator="equal">
      <formula>#REF!</formula>
    </cfRule>
    <cfRule type="cellIs" dxfId="134" priority="591" operator="equal">
      <formula>#REF!</formula>
    </cfRule>
    <cfRule type="cellIs" dxfId="133" priority="593" operator="equal">
      <formula>#REF!</formula>
    </cfRule>
  </conditionalFormatting>
  <conditionalFormatting sqref="N3:N29">
    <cfRule type="containsBlanks" dxfId="132" priority="344">
      <formula>LEN(TRIM(N3))=0</formula>
    </cfRule>
    <cfRule type="cellIs" dxfId="131" priority="343" operator="equal">
      <formula>#REF!</formula>
    </cfRule>
    <cfRule type="cellIs" dxfId="130" priority="342" operator="equal">
      <formula>#REF!</formula>
    </cfRule>
    <cfRule type="cellIs" dxfId="129" priority="341" operator="equal">
      <formula>#REF!</formula>
    </cfRule>
    <cfRule type="cellIs" dxfId="128" priority="340" operator="equal">
      <formula>#REF!</formula>
    </cfRule>
  </conditionalFormatting>
  <conditionalFormatting sqref="N35:P40">
    <cfRule type="containsBlanks" dxfId="127" priority="94">
      <formula>LEN(TRIM(N35))=0</formula>
    </cfRule>
  </conditionalFormatting>
  <conditionalFormatting sqref="N46:P51">
    <cfRule type="containsBlanks" dxfId="126" priority="594">
      <formula>LEN(TRIM(N46))=0</formula>
    </cfRule>
  </conditionalFormatting>
  <conditionalFormatting sqref="N3:R29">
    <cfRule type="notContainsBlanks" dxfId="125" priority="333">
      <formula>LEN(TRIM(N3))&gt;0</formula>
    </cfRule>
  </conditionalFormatting>
  <conditionalFormatting sqref="N35:R40">
    <cfRule type="notContainsBlanks" dxfId="124" priority="83">
      <formula>LEN(TRIM(N35))&gt;0</formula>
    </cfRule>
  </conditionalFormatting>
  <conditionalFormatting sqref="N46:R51">
    <cfRule type="notContainsBlanks" dxfId="123" priority="583">
      <formula>LEN(TRIM(N46))&gt;0</formula>
    </cfRule>
  </conditionalFormatting>
  <conditionalFormatting sqref="O3:O22">
    <cfRule type="containsBlanks" dxfId="122" priority="964">
      <formula>LEN(TRIM(O3))=0</formula>
    </cfRule>
  </conditionalFormatting>
  <conditionalFormatting sqref="O32:O34">
    <cfRule type="containsBlanks" dxfId="121" priority="14">
      <formula>LEN(TRIM(O32))=0</formula>
    </cfRule>
  </conditionalFormatting>
  <conditionalFormatting sqref="O23:P29">
    <cfRule type="containsBlanks" dxfId="120" priority="396">
      <formula>LEN(TRIM(O23))=0</formula>
    </cfRule>
  </conditionalFormatting>
  <conditionalFormatting sqref="P3:P11">
    <cfRule type="containsBlanks" dxfId="119" priority="866">
      <formula>LEN(TRIM(P3))=0</formula>
    </cfRule>
  </conditionalFormatting>
  <conditionalFormatting sqref="P8">
    <cfRule type="cellIs" dxfId="118" priority="862" operator="equal">
      <formula>#REF!</formula>
    </cfRule>
    <cfRule type="cellIs" dxfId="117" priority="863" operator="equal">
      <formula>#REF!</formula>
    </cfRule>
    <cfRule type="cellIs" dxfId="116" priority="864" operator="equal">
      <formula>#REF!</formula>
    </cfRule>
    <cfRule type="cellIs" dxfId="115" priority="865" operator="equal">
      <formula>#REF!</formula>
    </cfRule>
  </conditionalFormatting>
  <conditionalFormatting sqref="P12:P22">
    <cfRule type="containsBlanks" dxfId="114" priority="850">
      <formula>LEN(TRIM(P12))=0</formula>
    </cfRule>
  </conditionalFormatting>
  <conditionalFormatting sqref="P3:Q29">
    <cfRule type="cellIs" dxfId="113" priority="335" operator="equal">
      <formula>#REF!</formula>
    </cfRule>
    <cfRule type="cellIs" dxfId="112" priority="334" operator="equal">
      <formula>#REF!</formula>
    </cfRule>
    <cfRule type="cellIs" dxfId="111" priority="337" operator="equal">
      <formula>#REF!</formula>
    </cfRule>
    <cfRule type="cellIs" dxfId="110" priority="336" operator="equal">
      <formula>#REF!</formula>
    </cfRule>
  </conditionalFormatting>
  <conditionalFormatting sqref="P30:Q42">
    <cfRule type="cellIs" dxfId="109" priority="84" operator="equal">
      <formula>#REF!</formula>
    </cfRule>
    <cfRule type="cellIs" dxfId="108" priority="85" operator="equal">
      <formula>#REF!</formula>
    </cfRule>
    <cfRule type="cellIs" dxfId="107" priority="86" operator="equal">
      <formula>#REF!</formula>
    </cfRule>
    <cfRule type="cellIs" dxfId="106" priority="87" operator="equal">
      <formula>#REF!</formula>
    </cfRule>
  </conditionalFormatting>
  <conditionalFormatting sqref="P46:Q51">
    <cfRule type="cellIs" dxfId="105" priority="586" operator="equal">
      <formula>#REF!</formula>
    </cfRule>
    <cfRule type="cellIs" dxfId="104" priority="584" operator="equal">
      <formula>#REF!</formula>
    </cfRule>
    <cfRule type="cellIs" dxfId="103" priority="585" operator="equal">
      <formula>#REF!</formula>
    </cfRule>
    <cfRule type="cellIs" dxfId="102" priority="587" operator="equal">
      <formula>#REF!</formula>
    </cfRule>
  </conditionalFormatting>
  <conditionalFormatting sqref="Q3:R29">
    <cfRule type="containsBlanks" dxfId="101" priority="338">
      <formula>LEN(TRIM(Q3))=0</formula>
    </cfRule>
  </conditionalFormatting>
  <conditionalFormatting sqref="Q35:R40">
    <cfRule type="containsBlanks" dxfId="100" priority="88">
      <formula>LEN(TRIM(Q35))=0</formula>
    </cfRule>
  </conditionalFormatting>
  <conditionalFormatting sqref="Q46:R51">
    <cfRule type="containsBlanks" dxfId="99" priority="588">
      <formula>LEN(TRIM(Q46))=0</formula>
    </cfRule>
  </conditionalFormatting>
  <conditionalFormatting sqref="R32:R34">
    <cfRule type="containsBlanks" dxfId="98" priority="8">
      <formula>LEN(TRIM(R32))=0</formula>
    </cfRule>
  </conditionalFormatting>
  <dataValidations count="1">
    <dataValidation type="list" allowBlank="1" showInputMessage="1" showErrorMessage="1" sqref="P3:P57 M3:M57 J3:J57" xr:uid="{E1545EBF-7FDF-4F6C-9AA6-C02DFDBC35EF}">
      <formula1>"0,1,2,3,4,5"</formula1>
    </dataValidation>
  </dataValidations>
  <pageMargins left="0.7" right="0.7" top="0.75" bottom="0.75" header="0.3" footer="0.3"/>
  <pageSetup paperSize="9" orientation="portrait" verticalDpi="0" r:id="rId1"/>
  <headerFooter>
    <oddHeader xml:space="preserve">&amp;C&amp;12Classification: &amp;KFFA500Confidential&amp;8&amp;K000000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4D2E103-635B-4014-89CA-095A58BC332C}">
          <x14:formula1>
            <xm:f>Guidelines!$A$2:$A$6</xm:f>
          </x14:formula1>
          <xm:sqref>E3:E57</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E960D-DD40-4E01-B0A5-BA155DB75A87}">
  <dimension ref="A1:R62"/>
  <sheetViews>
    <sheetView topLeftCell="A6" zoomScaleNormal="100" workbookViewId="0">
      <selection activeCell="D8" sqref="D8"/>
    </sheetView>
  </sheetViews>
  <sheetFormatPr defaultColWidth="7.109375" defaultRowHeight="14.45"/>
  <cols>
    <col min="1" max="1" width="12.109375" style="19" customWidth="1"/>
    <col min="2" max="2" width="22.33203125" style="30" bestFit="1" customWidth="1"/>
    <col min="3" max="3" width="12.6640625" style="19" bestFit="1" customWidth="1"/>
    <col min="4" max="4" width="45.109375" style="19" customWidth="1"/>
    <col min="5" max="5" width="15.6640625" style="20" bestFit="1" customWidth="1"/>
    <col min="6" max="6" width="32.109375" style="21" customWidth="1"/>
    <col min="7" max="7" width="9.44140625" style="21" bestFit="1" customWidth="1"/>
    <col min="8" max="8" width="10.109375" style="21" customWidth="1"/>
    <col min="9" max="9" width="10.33203125" style="21" customWidth="1"/>
    <col min="10" max="10" width="9.6640625" style="20" bestFit="1" customWidth="1"/>
    <col min="11" max="11" width="14.6640625" style="20" customWidth="1"/>
    <col min="12" max="12" width="20.6640625" style="19" customWidth="1"/>
    <col min="13" max="13" width="9.6640625" style="20" bestFit="1" customWidth="1"/>
    <col min="14" max="14" width="13.88671875" style="20" customWidth="1"/>
    <col min="15" max="15" width="18.5546875" style="4" customWidth="1"/>
    <col min="16" max="16" width="9.6640625" style="20" bestFit="1" customWidth="1"/>
    <col min="17" max="17" width="13.88671875" style="20" customWidth="1"/>
    <col min="18" max="18" width="17.109375" style="4" customWidth="1"/>
    <col min="19" max="16384" width="7.109375" style="4"/>
  </cols>
  <sheetData>
    <row r="1" spans="1:18" s="37" customFormat="1" ht="36">
      <c r="A1" s="33"/>
      <c r="B1" s="34"/>
      <c r="C1" s="33"/>
      <c r="D1" s="33"/>
      <c r="E1" s="141" t="s">
        <v>113</v>
      </c>
      <c r="F1" s="170" t="s">
        <v>104</v>
      </c>
      <c r="G1" s="141" t="str">
        <f>'Consolidated Rating'!E2</f>
        <v>Dassault 
Systemes</v>
      </c>
      <c r="H1" s="141" t="str">
        <f>'Consolidated Rating'!F2</f>
        <v>PTC</v>
      </c>
      <c r="I1" s="141" t="str">
        <f>'Consolidated Rating'!G2</f>
        <v>Siemens</v>
      </c>
      <c r="J1" s="148" t="str">
        <f>('Consolidated Rating'!E2)</f>
        <v>Dassault 
Systemes</v>
      </c>
      <c r="K1" s="35" t="str">
        <f>('Consolidated Rating'!E2)</f>
        <v>Dassault 
Systemes</v>
      </c>
      <c r="L1" s="36" t="str">
        <f>('Consolidated Rating'!E2)</f>
        <v>Dassault 
Systemes</v>
      </c>
      <c r="M1" s="35" t="str">
        <f>('Consolidated Rating'!F2)</f>
        <v>PTC</v>
      </c>
      <c r="N1" s="35" t="str">
        <f>('Consolidated Rating'!F2)</f>
        <v>PTC</v>
      </c>
      <c r="O1" s="36" t="str">
        <f>('Consolidated Rating'!F2)</f>
        <v>PTC</v>
      </c>
      <c r="P1" s="35" t="str">
        <f>('Consolidated Rating'!G2)</f>
        <v>Siemens</v>
      </c>
      <c r="Q1" s="35" t="str">
        <f>('Consolidated Rating'!G2)</f>
        <v>Siemens</v>
      </c>
      <c r="R1" s="36" t="str">
        <f>('Consolidated Rating'!G2)</f>
        <v>Siemens</v>
      </c>
    </row>
    <row r="2" spans="1:18" s="42" customFormat="1" ht="36">
      <c r="A2" s="38" t="s">
        <v>114</v>
      </c>
      <c r="B2" s="38" t="s">
        <v>115</v>
      </c>
      <c r="C2" s="38" t="s">
        <v>116</v>
      </c>
      <c r="D2" s="38" t="s">
        <v>117</v>
      </c>
      <c r="E2" s="39" t="s">
        <v>118</v>
      </c>
      <c r="F2" s="142" t="s">
        <v>23</v>
      </c>
      <c r="G2" s="144" t="s">
        <v>119</v>
      </c>
      <c r="H2" s="144" t="s">
        <v>119</v>
      </c>
      <c r="I2" s="144" t="s">
        <v>119</v>
      </c>
      <c r="J2" s="41" t="s">
        <v>120</v>
      </c>
      <c r="K2" s="143" t="s">
        <v>121</v>
      </c>
      <c r="L2" s="40" t="s">
        <v>122</v>
      </c>
      <c r="M2" s="41" t="s">
        <v>120</v>
      </c>
      <c r="N2" s="143" t="s">
        <v>121</v>
      </c>
      <c r="O2" s="40" t="s">
        <v>122</v>
      </c>
      <c r="P2" s="41" t="s">
        <v>120</v>
      </c>
      <c r="Q2" s="143" t="s">
        <v>121</v>
      </c>
      <c r="R2" s="40" t="s">
        <v>122</v>
      </c>
    </row>
    <row r="3" spans="1:18" ht="28.9">
      <c r="A3" s="31" t="s">
        <v>40</v>
      </c>
      <c r="B3" s="29" t="s">
        <v>526</v>
      </c>
      <c r="C3" s="31" t="s">
        <v>124</v>
      </c>
      <c r="D3" s="197" t="s">
        <v>527</v>
      </c>
      <c r="E3" s="22">
        <v>4</v>
      </c>
      <c r="F3" s="23" t="str">
        <f>VLOOKUP(E3,Guidelines!$A$2:$B$6,2)</f>
        <v>Should Have. Functions/Features you consider as Very Important, but not Critical.</v>
      </c>
      <c r="G3" s="145">
        <f t="shared" ref="G3:G33" si="0">E3*J3</f>
        <v>0</v>
      </c>
      <c r="H3" s="145">
        <f t="shared" ref="H3:H33" si="1">E3*M3</f>
        <v>0</v>
      </c>
      <c r="I3" s="145">
        <f t="shared" ref="I3:I33" si="2">E3*P3</f>
        <v>0</v>
      </c>
      <c r="J3" s="5"/>
      <c r="K3" s="6"/>
      <c r="L3" s="7"/>
      <c r="M3" s="5"/>
      <c r="N3" s="6"/>
      <c r="O3" s="8"/>
      <c r="P3" s="5"/>
      <c r="Q3" s="6"/>
      <c r="R3" s="8"/>
    </row>
    <row r="4" spans="1:18" ht="28.9">
      <c r="A4" s="31" t="s">
        <v>40</v>
      </c>
      <c r="B4" s="29" t="s">
        <v>526</v>
      </c>
      <c r="C4" s="31" t="s">
        <v>126</v>
      </c>
      <c r="D4" s="32" t="s">
        <v>528</v>
      </c>
      <c r="E4" s="22">
        <v>5</v>
      </c>
      <c r="F4" s="23" t="str">
        <f>VLOOKUP(E4,Guidelines!$A$2:$B$6,2)</f>
        <v>Must Have. The most critical Functions/Features you cant live without</v>
      </c>
      <c r="G4" s="145">
        <f t="shared" si="0"/>
        <v>0</v>
      </c>
      <c r="H4" s="145">
        <f t="shared" si="1"/>
        <v>0</v>
      </c>
      <c r="I4" s="145">
        <f t="shared" si="2"/>
        <v>0</v>
      </c>
      <c r="J4" s="5"/>
      <c r="K4" s="6"/>
      <c r="L4" s="7"/>
      <c r="M4" s="5"/>
      <c r="N4" s="6"/>
      <c r="O4" s="8"/>
      <c r="P4" s="5"/>
      <c r="Q4" s="6"/>
      <c r="R4" s="8"/>
    </row>
    <row r="5" spans="1:18" ht="28.9">
      <c r="A5" s="31" t="s">
        <v>40</v>
      </c>
      <c r="B5" s="29" t="s">
        <v>526</v>
      </c>
      <c r="C5" s="31" t="s">
        <v>128</v>
      </c>
      <c r="D5" s="32" t="s">
        <v>529</v>
      </c>
      <c r="E5" s="22">
        <v>4</v>
      </c>
      <c r="F5" s="23" t="str">
        <f>VLOOKUP(E5,Guidelines!$A$2:$B$6,2)</f>
        <v>Should Have. Functions/Features you consider as Very Important, but not Critical.</v>
      </c>
      <c r="G5" s="145">
        <f t="shared" si="0"/>
        <v>0</v>
      </c>
      <c r="H5" s="145">
        <f t="shared" si="1"/>
        <v>0</v>
      </c>
      <c r="I5" s="145">
        <f t="shared" si="2"/>
        <v>0</v>
      </c>
      <c r="J5" s="5"/>
      <c r="K5" s="6"/>
      <c r="L5" s="7"/>
      <c r="M5" s="5"/>
      <c r="N5" s="6"/>
      <c r="O5" s="8"/>
      <c r="P5" s="5"/>
      <c r="Q5" s="6"/>
      <c r="R5" s="8"/>
    </row>
    <row r="6" spans="1:18" ht="28.9">
      <c r="A6" s="31" t="s">
        <v>40</v>
      </c>
      <c r="B6" s="29" t="s">
        <v>470</v>
      </c>
      <c r="C6" s="31" t="s">
        <v>132</v>
      </c>
      <c r="D6" s="197" t="s">
        <v>530</v>
      </c>
      <c r="E6" s="22">
        <v>4</v>
      </c>
      <c r="F6" s="23" t="str">
        <f>VLOOKUP(E6,Guidelines!$A$2:$B$6,2)</f>
        <v>Should Have. Functions/Features you consider as Very Important, but not Critical.</v>
      </c>
      <c r="G6" s="145">
        <f t="shared" si="0"/>
        <v>0</v>
      </c>
      <c r="H6" s="145">
        <f t="shared" si="1"/>
        <v>0</v>
      </c>
      <c r="I6" s="145">
        <f t="shared" si="2"/>
        <v>0</v>
      </c>
      <c r="J6" s="5"/>
      <c r="K6" s="6"/>
      <c r="L6" s="7"/>
      <c r="M6" s="5"/>
      <c r="N6" s="6"/>
      <c r="O6" s="8"/>
      <c r="P6" s="5"/>
      <c r="Q6" s="6"/>
      <c r="R6" s="8"/>
    </row>
    <row r="7" spans="1:18" ht="28.9">
      <c r="A7" s="31" t="s">
        <v>40</v>
      </c>
      <c r="B7" s="29" t="s">
        <v>531</v>
      </c>
      <c r="C7" s="31" t="s">
        <v>134</v>
      </c>
      <c r="D7" s="32" t="s">
        <v>532</v>
      </c>
      <c r="E7" s="22">
        <v>4</v>
      </c>
      <c r="F7" s="23" t="str">
        <f>VLOOKUP(E7,Guidelines!$A$2:$B$6,2)</f>
        <v>Should Have. Functions/Features you consider as Very Important, but not Critical.</v>
      </c>
      <c r="G7" s="145">
        <f t="shared" si="0"/>
        <v>0</v>
      </c>
      <c r="H7" s="145">
        <f t="shared" si="1"/>
        <v>0</v>
      </c>
      <c r="I7" s="145">
        <f t="shared" si="2"/>
        <v>0</v>
      </c>
      <c r="J7" s="5"/>
      <c r="K7" s="6"/>
      <c r="L7" s="7"/>
      <c r="M7" s="5"/>
      <c r="N7" s="6"/>
      <c r="O7" s="8"/>
      <c r="P7" s="5"/>
      <c r="Q7" s="6"/>
      <c r="R7" s="8"/>
    </row>
    <row r="8" spans="1:18" ht="43.15">
      <c r="A8" s="31" t="s">
        <v>40</v>
      </c>
      <c r="B8" s="29" t="s">
        <v>468</v>
      </c>
      <c r="C8" s="31" t="s">
        <v>136</v>
      </c>
      <c r="D8" s="29" t="s">
        <v>533</v>
      </c>
      <c r="E8" s="22">
        <v>5</v>
      </c>
      <c r="F8" s="23" t="str">
        <f>VLOOKUP(E8,Guidelines!$A$2:$B$6,2)</f>
        <v>Must Have. The most critical Functions/Features you cant live without</v>
      </c>
      <c r="G8" s="145">
        <f t="shared" si="0"/>
        <v>0</v>
      </c>
      <c r="H8" s="145">
        <f t="shared" si="1"/>
        <v>0</v>
      </c>
      <c r="I8" s="145">
        <f t="shared" si="2"/>
        <v>0</v>
      </c>
      <c r="J8" s="5"/>
      <c r="K8" s="6"/>
      <c r="L8" s="7"/>
      <c r="M8" s="5"/>
      <c r="N8" s="6"/>
      <c r="O8" s="8"/>
      <c r="P8" s="5"/>
      <c r="Q8" s="6"/>
      <c r="R8" s="8"/>
    </row>
    <row r="9" spans="1:18" ht="28.9">
      <c r="A9" s="31" t="s">
        <v>40</v>
      </c>
      <c r="B9" s="29" t="s">
        <v>534</v>
      </c>
      <c r="C9" s="31" t="s">
        <v>139</v>
      </c>
      <c r="D9" s="168" t="s">
        <v>535</v>
      </c>
      <c r="E9" s="22">
        <v>4</v>
      </c>
      <c r="F9" s="23" t="str">
        <f>VLOOKUP(E9,Guidelines!$A$2:$B$6,2)</f>
        <v>Should Have. Functions/Features you consider as Very Important, but not Critical.</v>
      </c>
      <c r="G9" s="145">
        <f t="shared" si="0"/>
        <v>0</v>
      </c>
      <c r="H9" s="145">
        <f t="shared" si="1"/>
        <v>0</v>
      </c>
      <c r="I9" s="145">
        <f t="shared" si="2"/>
        <v>0</v>
      </c>
      <c r="J9" s="5"/>
      <c r="K9" s="6"/>
      <c r="L9" s="11"/>
      <c r="M9" s="5"/>
      <c r="N9" s="6"/>
      <c r="O9" s="12"/>
      <c r="P9" s="5"/>
      <c r="Q9" s="6"/>
      <c r="R9" s="12"/>
    </row>
    <row r="10" spans="1:18" ht="28.9">
      <c r="A10" s="31" t="s">
        <v>40</v>
      </c>
      <c r="B10" s="29" t="s">
        <v>536</v>
      </c>
      <c r="C10" s="31" t="s">
        <v>141</v>
      </c>
      <c r="D10" s="159" t="s">
        <v>537</v>
      </c>
      <c r="E10" s="22">
        <v>5</v>
      </c>
      <c r="F10" s="23" t="str">
        <f>VLOOKUP(E10,Guidelines!$A$2:$B$6,2)</f>
        <v>Must Have. The most critical Functions/Features you cant live without</v>
      </c>
      <c r="G10" s="145">
        <f t="shared" si="0"/>
        <v>0</v>
      </c>
      <c r="H10" s="145">
        <f t="shared" si="1"/>
        <v>0</v>
      </c>
      <c r="I10" s="145">
        <f t="shared" si="2"/>
        <v>0</v>
      </c>
      <c r="J10" s="5"/>
      <c r="K10" s="6"/>
      <c r="L10" s="7"/>
      <c r="M10" s="5"/>
      <c r="N10" s="6"/>
      <c r="O10" s="8"/>
      <c r="P10" s="5"/>
      <c r="Q10" s="6"/>
      <c r="R10" s="8"/>
    </row>
    <row r="11" spans="1:18" s="3" customFormat="1" ht="28.9">
      <c r="A11" s="31" t="s">
        <v>40</v>
      </c>
      <c r="B11" s="29" t="s">
        <v>538</v>
      </c>
      <c r="C11" s="31" t="s">
        <v>143</v>
      </c>
      <c r="D11" s="159" t="s">
        <v>539</v>
      </c>
      <c r="E11" s="22">
        <v>4</v>
      </c>
      <c r="F11" s="23" t="str">
        <f>VLOOKUP(E11,Guidelines!$A$2:$B$6,2)</f>
        <v>Should Have. Functions/Features you consider as Very Important, but not Critical.</v>
      </c>
      <c r="G11" s="145">
        <f t="shared" si="0"/>
        <v>0</v>
      </c>
      <c r="H11" s="145">
        <f t="shared" si="1"/>
        <v>0</v>
      </c>
      <c r="I11" s="145">
        <f t="shared" si="2"/>
        <v>0</v>
      </c>
      <c r="J11" s="5"/>
      <c r="K11" s="6"/>
      <c r="L11" s="14"/>
      <c r="M11" s="5"/>
      <c r="N11" s="6"/>
      <c r="O11" s="13"/>
      <c r="P11" s="5"/>
      <c r="Q11" s="6"/>
      <c r="R11" s="13"/>
    </row>
    <row r="12" spans="1:18" ht="28.9">
      <c r="A12" s="31" t="s">
        <v>40</v>
      </c>
      <c r="B12" s="29" t="s">
        <v>540</v>
      </c>
      <c r="C12" s="31" t="s">
        <v>145</v>
      </c>
      <c r="D12" s="161" t="s">
        <v>541</v>
      </c>
      <c r="E12" s="22">
        <v>5</v>
      </c>
      <c r="F12" s="23" t="str">
        <f>VLOOKUP(E12,Guidelines!$A$2:$B$6,2)</f>
        <v>Must Have. The most critical Functions/Features you cant live without</v>
      </c>
      <c r="G12" s="145">
        <f t="shared" si="0"/>
        <v>0</v>
      </c>
      <c r="H12" s="145">
        <f t="shared" si="1"/>
        <v>0</v>
      </c>
      <c r="I12" s="145">
        <f t="shared" si="2"/>
        <v>0</v>
      </c>
      <c r="J12" s="5"/>
      <c r="K12" s="6"/>
      <c r="L12" s="8"/>
      <c r="M12" s="5"/>
      <c r="N12" s="6"/>
      <c r="O12" s="8"/>
      <c r="P12" s="5"/>
      <c r="Q12" s="6"/>
      <c r="R12" s="8"/>
    </row>
    <row r="13" spans="1:18" ht="28.9">
      <c r="A13" s="31" t="s">
        <v>40</v>
      </c>
      <c r="B13" s="29" t="s">
        <v>542</v>
      </c>
      <c r="C13" s="31" t="s">
        <v>147</v>
      </c>
      <c r="D13" s="161" t="s">
        <v>543</v>
      </c>
      <c r="E13" s="22">
        <v>5</v>
      </c>
      <c r="F13" s="23" t="str">
        <f>VLOOKUP(E13,Guidelines!$A$2:$B$6,2)</f>
        <v>Must Have. The most critical Functions/Features you cant live without</v>
      </c>
      <c r="G13" s="145">
        <f t="shared" si="0"/>
        <v>0</v>
      </c>
      <c r="H13" s="145">
        <f t="shared" si="1"/>
        <v>0</v>
      </c>
      <c r="I13" s="145">
        <f t="shared" si="2"/>
        <v>0</v>
      </c>
      <c r="J13" s="5"/>
      <c r="K13" s="6"/>
      <c r="L13" s="7"/>
      <c r="M13" s="5"/>
      <c r="N13" s="6"/>
      <c r="O13" s="8"/>
      <c r="P13" s="5"/>
      <c r="Q13" s="6"/>
      <c r="R13" s="8"/>
    </row>
    <row r="14" spans="1:18" ht="28.9">
      <c r="A14" s="31" t="s">
        <v>40</v>
      </c>
      <c r="B14" s="29" t="s">
        <v>544</v>
      </c>
      <c r="C14" s="31" t="s">
        <v>149</v>
      </c>
      <c r="D14" s="159" t="s">
        <v>545</v>
      </c>
      <c r="E14" s="22">
        <v>4</v>
      </c>
      <c r="F14" s="23" t="str">
        <f>VLOOKUP(E14,Guidelines!$A$2:$B$6,2)</f>
        <v>Should Have. Functions/Features you consider as Very Important, but not Critical.</v>
      </c>
      <c r="G14" s="145">
        <f t="shared" si="0"/>
        <v>0</v>
      </c>
      <c r="H14" s="145">
        <f t="shared" si="1"/>
        <v>0</v>
      </c>
      <c r="I14" s="145">
        <f t="shared" si="2"/>
        <v>0</v>
      </c>
      <c r="J14" s="5"/>
      <c r="K14" s="6"/>
      <c r="L14" s="7"/>
      <c r="M14" s="5"/>
      <c r="N14" s="6"/>
      <c r="O14" s="8"/>
      <c r="P14" s="5"/>
      <c r="Q14" s="6"/>
      <c r="R14" s="8"/>
    </row>
    <row r="15" spans="1:18" ht="28.9">
      <c r="A15" s="31" t="s">
        <v>40</v>
      </c>
      <c r="B15" s="29" t="s">
        <v>546</v>
      </c>
      <c r="C15" s="31" t="s">
        <v>151</v>
      </c>
      <c r="D15" s="159" t="s">
        <v>547</v>
      </c>
      <c r="E15" s="22">
        <v>5</v>
      </c>
      <c r="F15" s="23" t="str">
        <f>VLOOKUP(E15,Guidelines!$A$2:$B$6,2)</f>
        <v>Must Have. The most critical Functions/Features you cant live without</v>
      </c>
      <c r="G15" s="145">
        <f t="shared" si="0"/>
        <v>0</v>
      </c>
      <c r="H15" s="145">
        <f t="shared" si="1"/>
        <v>0</v>
      </c>
      <c r="I15" s="145">
        <f t="shared" si="2"/>
        <v>0</v>
      </c>
      <c r="J15" s="5"/>
      <c r="K15" s="6"/>
      <c r="L15" s="7"/>
      <c r="M15" s="5"/>
      <c r="N15" s="6"/>
      <c r="O15" s="8"/>
      <c r="P15" s="5"/>
      <c r="Q15" s="6"/>
      <c r="R15" s="8"/>
    </row>
    <row r="16" spans="1:18" ht="28.9">
      <c r="A16" s="31" t="s">
        <v>40</v>
      </c>
      <c r="B16" s="29" t="s">
        <v>424</v>
      </c>
      <c r="C16" s="31" t="s">
        <v>153</v>
      </c>
      <c r="D16" s="159" t="s">
        <v>425</v>
      </c>
      <c r="E16" s="22">
        <v>4</v>
      </c>
      <c r="F16" s="23" t="str">
        <f>VLOOKUP(E16,Guidelines!$A$2:$B$6,2)</f>
        <v>Should Have. Functions/Features you consider as Very Important, but not Critical.</v>
      </c>
      <c r="G16" s="145">
        <f t="shared" si="0"/>
        <v>0</v>
      </c>
      <c r="H16" s="145">
        <f t="shared" si="1"/>
        <v>0</v>
      </c>
      <c r="I16" s="145">
        <f t="shared" si="2"/>
        <v>0</v>
      </c>
      <c r="J16" s="5"/>
      <c r="K16" s="6"/>
      <c r="L16" s="7"/>
      <c r="M16" s="5"/>
      <c r="N16" s="6"/>
      <c r="O16" s="8"/>
      <c r="P16" s="5"/>
      <c r="Q16" s="6"/>
      <c r="R16" s="8"/>
    </row>
    <row r="17" spans="1:18" ht="28.9">
      <c r="A17" s="31" t="s">
        <v>40</v>
      </c>
      <c r="B17" s="29" t="s">
        <v>288</v>
      </c>
      <c r="C17" s="31" t="s">
        <v>155</v>
      </c>
      <c r="D17" s="159" t="s">
        <v>548</v>
      </c>
      <c r="E17" s="22">
        <v>4</v>
      </c>
      <c r="F17" s="23" t="str">
        <f>VLOOKUP(E17,Guidelines!$A$2:$B$6,2)</f>
        <v>Should Have. Functions/Features you consider as Very Important, but not Critical.</v>
      </c>
      <c r="G17" s="145">
        <f t="shared" si="0"/>
        <v>0</v>
      </c>
      <c r="H17" s="145">
        <f t="shared" si="1"/>
        <v>0</v>
      </c>
      <c r="I17" s="145">
        <f t="shared" si="2"/>
        <v>0</v>
      </c>
      <c r="J17" s="5"/>
      <c r="K17" s="6"/>
      <c r="L17" s="7"/>
      <c r="M17" s="5"/>
      <c r="N17" s="6"/>
      <c r="O17" s="8"/>
      <c r="P17" s="5"/>
      <c r="Q17" s="6"/>
      <c r="R17" s="8"/>
    </row>
    <row r="18" spans="1:18" s="3" customFormat="1">
      <c r="A18" s="31"/>
      <c r="B18" s="29"/>
      <c r="C18" s="31"/>
      <c r="D18" s="159"/>
      <c r="E18" s="22"/>
      <c r="F18" s="23" t="e">
        <f>VLOOKUP(E18,Guidelines!$A$2:$B$6,2)</f>
        <v>#N/A</v>
      </c>
      <c r="G18" s="145">
        <f t="shared" si="0"/>
        <v>0</v>
      </c>
      <c r="H18" s="145">
        <f t="shared" si="1"/>
        <v>0</v>
      </c>
      <c r="I18" s="145">
        <f t="shared" si="2"/>
        <v>0</v>
      </c>
      <c r="J18" s="5"/>
      <c r="K18" s="6"/>
      <c r="L18" s="14"/>
      <c r="M18" s="5"/>
      <c r="N18" s="6"/>
      <c r="O18" s="13"/>
      <c r="P18" s="5"/>
      <c r="Q18" s="6"/>
      <c r="R18" s="13"/>
    </row>
    <row r="19" spans="1:18">
      <c r="A19" s="31"/>
      <c r="B19" s="29"/>
      <c r="C19" s="31"/>
      <c r="D19" s="159"/>
      <c r="E19" s="22"/>
      <c r="F19" s="23" t="e">
        <f>VLOOKUP(E19,Guidelines!$A$2:$B$6,2)</f>
        <v>#N/A</v>
      </c>
      <c r="G19" s="145">
        <f t="shared" si="0"/>
        <v>0</v>
      </c>
      <c r="H19" s="145">
        <f t="shared" si="1"/>
        <v>0</v>
      </c>
      <c r="I19" s="145">
        <f t="shared" si="2"/>
        <v>0</v>
      </c>
      <c r="J19" s="5"/>
      <c r="K19" s="6"/>
      <c r="L19" s="8"/>
      <c r="M19" s="5"/>
      <c r="N19" s="6"/>
      <c r="O19" s="8"/>
      <c r="P19" s="5"/>
      <c r="Q19" s="6"/>
      <c r="R19" s="8"/>
    </row>
    <row r="20" spans="1:18" s="3" customFormat="1">
      <c r="A20" s="31"/>
      <c r="B20" s="29"/>
      <c r="C20" s="31"/>
      <c r="D20" s="159"/>
      <c r="E20" s="22"/>
      <c r="F20" s="23" t="e">
        <f>VLOOKUP(E20,Guidelines!$A$2:$B$6,2)</f>
        <v>#N/A</v>
      </c>
      <c r="G20" s="145">
        <f t="shared" si="0"/>
        <v>0</v>
      </c>
      <c r="H20" s="145">
        <f t="shared" si="1"/>
        <v>0</v>
      </c>
      <c r="I20" s="145">
        <f t="shared" si="2"/>
        <v>0</v>
      </c>
      <c r="J20" s="5"/>
      <c r="K20" s="6"/>
      <c r="L20" s="14"/>
      <c r="M20" s="5"/>
      <c r="N20" s="6"/>
      <c r="O20" s="13"/>
      <c r="P20" s="5"/>
      <c r="Q20" s="6"/>
      <c r="R20" s="13"/>
    </row>
    <row r="21" spans="1:18">
      <c r="A21" s="31"/>
      <c r="B21" s="29"/>
      <c r="C21" s="31"/>
      <c r="D21" s="159"/>
      <c r="E21" s="22"/>
      <c r="F21" s="23" t="e">
        <f>VLOOKUP(E21,Guidelines!$A$2:$B$6,2)</f>
        <v>#N/A</v>
      </c>
      <c r="G21" s="145">
        <f t="shared" si="0"/>
        <v>0</v>
      </c>
      <c r="H21" s="145">
        <f t="shared" si="1"/>
        <v>0</v>
      </c>
      <c r="I21" s="145">
        <f t="shared" si="2"/>
        <v>0</v>
      </c>
      <c r="J21" s="5"/>
      <c r="K21" s="6"/>
      <c r="L21" s="8"/>
      <c r="M21" s="5"/>
      <c r="N21" s="6"/>
      <c r="O21" s="8"/>
      <c r="P21" s="5"/>
      <c r="Q21" s="6"/>
      <c r="R21" s="8"/>
    </row>
    <row r="22" spans="1:18">
      <c r="A22" s="31"/>
      <c r="B22" s="29"/>
      <c r="C22" s="31"/>
      <c r="D22" s="159"/>
      <c r="E22" s="22"/>
      <c r="F22" s="23" t="e">
        <f>VLOOKUP(E22,Guidelines!$A$2:$B$6,2)</f>
        <v>#N/A</v>
      </c>
      <c r="G22" s="145">
        <f t="shared" si="0"/>
        <v>0</v>
      </c>
      <c r="H22" s="145">
        <f t="shared" si="1"/>
        <v>0</v>
      </c>
      <c r="I22" s="145">
        <f t="shared" si="2"/>
        <v>0</v>
      </c>
      <c r="J22" s="5"/>
      <c r="K22" s="6"/>
      <c r="L22" s="7"/>
      <c r="M22" s="5"/>
      <c r="N22" s="6"/>
      <c r="O22" s="8"/>
      <c r="P22" s="5"/>
      <c r="Q22" s="6"/>
      <c r="R22" s="8"/>
    </row>
    <row r="23" spans="1:18">
      <c r="A23" s="31"/>
      <c r="B23" s="29"/>
      <c r="C23" s="31"/>
      <c r="D23" s="159"/>
      <c r="E23" s="22"/>
      <c r="F23" s="23" t="e">
        <f>VLOOKUP(E23,Guidelines!$A$2:$B$6,2)</f>
        <v>#N/A</v>
      </c>
      <c r="G23" s="145">
        <f t="shared" si="0"/>
        <v>0</v>
      </c>
      <c r="H23" s="145">
        <f t="shared" si="1"/>
        <v>0</v>
      </c>
      <c r="I23" s="145">
        <f t="shared" si="2"/>
        <v>0</v>
      </c>
      <c r="J23" s="5"/>
      <c r="K23" s="6"/>
      <c r="L23" s="7"/>
      <c r="M23" s="5"/>
      <c r="N23" s="6"/>
      <c r="O23" s="8"/>
      <c r="P23" s="5"/>
      <c r="Q23" s="6"/>
      <c r="R23" s="8"/>
    </row>
    <row r="24" spans="1:18">
      <c r="A24" s="31"/>
      <c r="B24" s="29"/>
      <c r="C24" s="31"/>
      <c r="D24" s="159"/>
      <c r="E24" s="22"/>
      <c r="F24" s="23" t="e">
        <f>VLOOKUP(E24,Guidelines!$A$2:$B$6,2)</f>
        <v>#N/A</v>
      </c>
      <c r="G24" s="145">
        <f t="shared" si="0"/>
        <v>0</v>
      </c>
      <c r="H24" s="145">
        <f t="shared" si="1"/>
        <v>0</v>
      </c>
      <c r="I24" s="145">
        <f t="shared" si="2"/>
        <v>0</v>
      </c>
      <c r="J24" s="5"/>
      <c r="K24" s="6"/>
      <c r="L24" s="8"/>
      <c r="M24" s="5"/>
      <c r="N24" s="6"/>
      <c r="O24" s="8"/>
      <c r="P24" s="5"/>
      <c r="Q24" s="6"/>
      <c r="R24" s="8"/>
    </row>
    <row r="25" spans="1:18">
      <c r="A25" s="31"/>
      <c r="B25" s="29"/>
      <c r="C25" s="31"/>
      <c r="D25" s="32"/>
      <c r="E25" s="22"/>
      <c r="F25" s="23" t="e">
        <f>VLOOKUP(E25,Guidelines!$A$2:$B$6,2)</f>
        <v>#N/A</v>
      </c>
      <c r="G25" s="145">
        <f t="shared" si="0"/>
        <v>0</v>
      </c>
      <c r="H25" s="145">
        <f t="shared" si="1"/>
        <v>0</v>
      </c>
      <c r="I25" s="145">
        <f t="shared" si="2"/>
        <v>0</v>
      </c>
      <c r="J25" s="5"/>
      <c r="K25" s="6"/>
      <c r="L25" s="7"/>
      <c r="M25" s="5"/>
      <c r="N25" s="6"/>
      <c r="O25" s="8"/>
      <c r="P25" s="5"/>
      <c r="Q25" s="6"/>
      <c r="R25" s="8"/>
    </row>
    <row r="26" spans="1:18" s="3" customFormat="1">
      <c r="A26" s="31"/>
      <c r="B26" s="29"/>
      <c r="C26" s="31"/>
      <c r="D26" s="159"/>
      <c r="E26" s="22"/>
      <c r="F26" s="23" t="e">
        <f>VLOOKUP(E26,Guidelines!$A$2:$B$6,2)</f>
        <v>#N/A</v>
      </c>
      <c r="G26" s="145">
        <f t="shared" si="0"/>
        <v>0</v>
      </c>
      <c r="H26" s="145">
        <f t="shared" si="1"/>
        <v>0</v>
      </c>
      <c r="I26" s="145">
        <f t="shared" si="2"/>
        <v>0</v>
      </c>
      <c r="J26" s="5"/>
      <c r="K26" s="6"/>
      <c r="L26" s="14"/>
      <c r="M26" s="5"/>
      <c r="N26" s="6"/>
      <c r="O26" s="13"/>
      <c r="P26" s="5"/>
      <c r="Q26" s="6"/>
      <c r="R26" s="13"/>
    </row>
    <row r="27" spans="1:18" s="3" customFormat="1">
      <c r="A27" s="31"/>
      <c r="B27" s="29"/>
      <c r="C27" s="31"/>
      <c r="D27" s="161"/>
      <c r="E27" s="22"/>
      <c r="F27" s="23" t="e">
        <f>VLOOKUP(E27,Guidelines!$A$2:$B$6,2)</f>
        <v>#N/A</v>
      </c>
      <c r="G27" s="145">
        <f t="shared" si="0"/>
        <v>0</v>
      </c>
      <c r="H27" s="145">
        <f t="shared" si="1"/>
        <v>0</v>
      </c>
      <c r="I27" s="145">
        <f t="shared" si="2"/>
        <v>0</v>
      </c>
      <c r="J27" s="5"/>
      <c r="K27" s="6"/>
      <c r="L27" s="14"/>
      <c r="M27" s="5"/>
      <c r="N27" s="6"/>
      <c r="O27" s="13"/>
      <c r="P27" s="5"/>
      <c r="Q27" s="6"/>
      <c r="R27" s="13"/>
    </row>
    <row r="28" spans="1:18">
      <c r="A28" s="31"/>
      <c r="B28" s="29"/>
      <c r="C28" s="31"/>
      <c r="D28" s="161"/>
      <c r="E28" s="22"/>
      <c r="F28" s="23" t="e">
        <f>VLOOKUP(E28,Guidelines!$A$2:$B$6,2)</f>
        <v>#N/A</v>
      </c>
      <c r="G28" s="145">
        <f t="shared" si="0"/>
        <v>0</v>
      </c>
      <c r="H28" s="145">
        <f t="shared" si="1"/>
        <v>0</v>
      </c>
      <c r="I28" s="145">
        <f t="shared" si="2"/>
        <v>0</v>
      </c>
      <c r="J28" s="5"/>
      <c r="K28" s="6"/>
      <c r="L28" s="8"/>
      <c r="M28" s="5"/>
      <c r="N28" s="6"/>
      <c r="O28" s="8"/>
      <c r="P28" s="5"/>
      <c r="Q28" s="6"/>
      <c r="R28" s="8"/>
    </row>
    <row r="29" spans="1:18">
      <c r="A29" s="31"/>
      <c r="B29" s="29"/>
      <c r="C29" s="31"/>
      <c r="D29" s="159"/>
      <c r="E29" s="22"/>
      <c r="F29" s="23" t="e">
        <f>VLOOKUP(E29,Guidelines!$A$2:$B$6,2)</f>
        <v>#N/A</v>
      </c>
      <c r="G29" s="145">
        <f t="shared" si="0"/>
        <v>0</v>
      </c>
      <c r="H29" s="145">
        <f t="shared" si="1"/>
        <v>0</v>
      </c>
      <c r="I29" s="145">
        <f t="shared" si="2"/>
        <v>0</v>
      </c>
      <c r="J29" s="5"/>
      <c r="K29" s="6"/>
      <c r="L29" s="7"/>
      <c r="M29" s="5"/>
      <c r="N29" s="6"/>
      <c r="O29" s="8"/>
      <c r="P29" s="5"/>
      <c r="Q29" s="6"/>
      <c r="R29" s="8"/>
    </row>
    <row r="30" spans="1:18">
      <c r="A30" s="31"/>
      <c r="B30" s="29"/>
      <c r="C30" s="31"/>
      <c r="D30" s="161"/>
      <c r="E30" s="22"/>
      <c r="F30" s="23" t="e">
        <f>VLOOKUP(E30,Guidelines!$A$2:$B$6,2)</f>
        <v>#N/A</v>
      </c>
      <c r="G30" s="145">
        <f t="shared" si="0"/>
        <v>0</v>
      </c>
      <c r="H30" s="145">
        <f t="shared" si="1"/>
        <v>0</v>
      </c>
      <c r="I30" s="145">
        <f t="shared" si="2"/>
        <v>0</v>
      </c>
      <c r="J30" s="5"/>
      <c r="K30" s="6"/>
      <c r="L30" s="8"/>
      <c r="M30" s="5"/>
      <c r="N30" s="6"/>
      <c r="O30" s="8"/>
      <c r="P30" s="5"/>
      <c r="Q30" s="6"/>
      <c r="R30" s="8"/>
    </row>
    <row r="31" spans="1:18">
      <c r="A31" s="31"/>
      <c r="B31" s="29"/>
      <c r="C31" s="31"/>
      <c r="D31" s="163"/>
      <c r="E31" s="22"/>
      <c r="F31" s="23" t="e">
        <f>VLOOKUP(E31,Guidelines!$A$2:$B$6,2)</f>
        <v>#N/A</v>
      </c>
      <c r="G31" s="145">
        <f t="shared" si="0"/>
        <v>0</v>
      </c>
      <c r="H31" s="145">
        <f t="shared" si="1"/>
        <v>0</v>
      </c>
      <c r="I31" s="145">
        <f t="shared" si="2"/>
        <v>0</v>
      </c>
      <c r="J31" s="5"/>
      <c r="K31" s="6"/>
      <c r="L31" s="10"/>
      <c r="M31" s="5"/>
      <c r="N31" s="6"/>
      <c r="O31" s="10"/>
      <c r="P31" s="5"/>
      <c r="Q31" s="6"/>
      <c r="R31" s="10"/>
    </row>
    <row r="32" spans="1:18">
      <c r="A32" s="31"/>
      <c r="B32" s="29"/>
      <c r="C32" s="31"/>
      <c r="D32" s="159"/>
      <c r="E32" s="22"/>
      <c r="F32" s="23" t="e">
        <f>VLOOKUP(E32,Guidelines!$A$2:$B$6,2)</f>
        <v>#N/A</v>
      </c>
      <c r="G32" s="145">
        <f t="shared" si="0"/>
        <v>0</v>
      </c>
      <c r="H32" s="145">
        <f t="shared" si="1"/>
        <v>0</v>
      </c>
      <c r="I32" s="145">
        <f t="shared" si="2"/>
        <v>0</v>
      </c>
      <c r="J32" s="5"/>
      <c r="K32" s="6"/>
      <c r="L32" s="10"/>
      <c r="M32" s="5"/>
      <c r="N32" s="6"/>
      <c r="O32" s="10"/>
      <c r="P32" s="5"/>
      <c r="Q32" s="6"/>
      <c r="R32" s="10"/>
    </row>
    <row r="33" spans="1:18">
      <c r="A33" s="31"/>
      <c r="B33" s="29"/>
      <c r="C33" s="31"/>
      <c r="D33" s="32"/>
      <c r="E33" s="22"/>
      <c r="F33" s="23" t="e">
        <f>VLOOKUP(E33,Guidelines!$A$2:$B$6,2)</f>
        <v>#N/A</v>
      </c>
      <c r="G33" s="145">
        <f t="shared" si="0"/>
        <v>0</v>
      </c>
      <c r="H33" s="145">
        <f t="shared" si="1"/>
        <v>0</v>
      </c>
      <c r="I33" s="145">
        <f t="shared" si="2"/>
        <v>0</v>
      </c>
      <c r="J33" s="5"/>
      <c r="K33" s="6"/>
      <c r="L33" s="10"/>
      <c r="M33" s="5"/>
      <c r="N33" s="6"/>
      <c r="O33" s="10"/>
      <c r="P33" s="5"/>
      <c r="Q33" s="6"/>
      <c r="R33" s="10"/>
    </row>
    <row r="34" spans="1:18">
      <c r="A34" s="31"/>
      <c r="B34" s="29"/>
      <c r="C34" s="31"/>
      <c r="D34" s="159"/>
      <c r="E34" s="22"/>
      <c r="F34" s="23" t="e">
        <f>VLOOKUP(E34,Guidelines!$A$2:$B$6,2)</f>
        <v>#N/A</v>
      </c>
      <c r="G34" s="145">
        <f t="shared" ref="G34:G56" si="3">E34*J34</f>
        <v>0</v>
      </c>
      <c r="H34" s="145">
        <f t="shared" ref="H34:H56" si="4">E34*M34</f>
        <v>0</v>
      </c>
      <c r="I34" s="145">
        <f t="shared" ref="I34:I56" si="5">E34*P34</f>
        <v>0</v>
      </c>
      <c r="J34" s="5"/>
      <c r="K34" s="6"/>
      <c r="L34" s="7"/>
      <c r="M34" s="5"/>
      <c r="N34" s="6"/>
      <c r="O34" s="8"/>
      <c r="P34" s="5"/>
      <c r="Q34" s="6"/>
      <c r="R34" s="8"/>
    </row>
    <row r="35" spans="1:18">
      <c r="A35" s="31"/>
      <c r="B35" s="29"/>
      <c r="C35" s="31"/>
      <c r="D35" s="159"/>
      <c r="E35" s="22"/>
      <c r="F35" s="23" t="e">
        <f>VLOOKUP(E35,Guidelines!$A$2:$B$6,2)</f>
        <v>#N/A</v>
      </c>
      <c r="G35" s="145">
        <f t="shared" si="3"/>
        <v>0</v>
      </c>
      <c r="H35" s="145">
        <f t="shared" si="4"/>
        <v>0</v>
      </c>
      <c r="I35" s="145">
        <f t="shared" si="5"/>
        <v>0</v>
      </c>
      <c r="J35" s="5"/>
      <c r="K35" s="6"/>
      <c r="L35" s="8"/>
      <c r="M35" s="5"/>
      <c r="N35" s="6"/>
      <c r="O35" s="8"/>
      <c r="P35" s="5"/>
      <c r="Q35" s="6"/>
      <c r="R35" s="8"/>
    </row>
    <row r="36" spans="1:18">
      <c r="A36" s="31"/>
      <c r="B36" s="29"/>
      <c r="C36" s="31"/>
      <c r="D36" s="32"/>
      <c r="E36" s="22"/>
      <c r="F36" s="23" t="e">
        <f>VLOOKUP(E36,Guidelines!$A$2:$B$6,2)</f>
        <v>#N/A</v>
      </c>
      <c r="G36" s="145">
        <f t="shared" si="3"/>
        <v>0</v>
      </c>
      <c r="H36" s="145">
        <f t="shared" si="4"/>
        <v>0</v>
      </c>
      <c r="I36" s="145">
        <f t="shared" si="5"/>
        <v>0</v>
      </c>
      <c r="J36" s="5"/>
      <c r="K36" s="6"/>
      <c r="L36" s="7"/>
      <c r="M36" s="5"/>
      <c r="N36" s="6"/>
      <c r="O36" s="8"/>
      <c r="P36" s="5"/>
      <c r="Q36" s="6"/>
      <c r="R36" s="8"/>
    </row>
    <row r="37" spans="1:18" s="3" customFormat="1">
      <c r="A37" s="31"/>
      <c r="B37" s="29"/>
      <c r="C37" s="31"/>
      <c r="D37" s="159"/>
      <c r="E37" s="22"/>
      <c r="F37" s="23" t="e">
        <f>VLOOKUP(E37,Guidelines!$A$2:$B$6,2)</f>
        <v>#N/A</v>
      </c>
      <c r="G37" s="145">
        <f t="shared" si="3"/>
        <v>0</v>
      </c>
      <c r="H37" s="145">
        <f t="shared" si="4"/>
        <v>0</v>
      </c>
      <c r="I37" s="145">
        <f t="shared" si="5"/>
        <v>0</v>
      </c>
      <c r="J37" s="5"/>
      <c r="K37" s="6"/>
      <c r="L37" s="14"/>
      <c r="M37" s="5"/>
      <c r="N37" s="6"/>
      <c r="O37" s="13"/>
      <c r="P37" s="5"/>
      <c r="Q37" s="6"/>
      <c r="R37" s="13"/>
    </row>
    <row r="38" spans="1:18" s="3" customFormat="1">
      <c r="A38" s="31"/>
      <c r="B38" s="29"/>
      <c r="C38" s="31"/>
      <c r="D38" s="161"/>
      <c r="E38" s="22"/>
      <c r="F38" s="23" t="e">
        <f>VLOOKUP(E38,Guidelines!$A$2:$B$6,2)</f>
        <v>#N/A</v>
      </c>
      <c r="G38" s="145">
        <f t="shared" si="3"/>
        <v>0</v>
      </c>
      <c r="H38" s="145">
        <f t="shared" si="4"/>
        <v>0</v>
      </c>
      <c r="I38" s="145">
        <f t="shared" si="5"/>
        <v>0</v>
      </c>
      <c r="J38" s="5"/>
      <c r="K38" s="6"/>
      <c r="L38" s="14"/>
      <c r="M38" s="5"/>
      <c r="N38" s="6"/>
      <c r="O38" s="13"/>
      <c r="P38" s="5"/>
      <c r="Q38" s="6"/>
      <c r="R38" s="13"/>
    </row>
    <row r="39" spans="1:18">
      <c r="A39" s="31"/>
      <c r="B39" s="29"/>
      <c r="C39" s="31"/>
      <c r="D39" s="161"/>
      <c r="E39" s="22"/>
      <c r="F39" s="23" t="e">
        <f>VLOOKUP(E39,Guidelines!$A$2:$B$6,2)</f>
        <v>#N/A</v>
      </c>
      <c r="G39" s="145">
        <f t="shared" si="3"/>
        <v>0</v>
      </c>
      <c r="H39" s="145">
        <f t="shared" si="4"/>
        <v>0</v>
      </c>
      <c r="I39" s="145">
        <f t="shared" si="5"/>
        <v>0</v>
      </c>
      <c r="J39" s="5"/>
      <c r="K39" s="6"/>
      <c r="L39" s="8"/>
      <c r="M39" s="5"/>
      <c r="N39" s="6"/>
      <c r="O39" s="8"/>
      <c r="P39" s="5"/>
      <c r="Q39" s="6"/>
      <c r="R39" s="8"/>
    </row>
    <row r="40" spans="1:18">
      <c r="A40" s="31"/>
      <c r="B40" s="29"/>
      <c r="C40" s="31"/>
      <c r="D40" s="159"/>
      <c r="E40" s="22"/>
      <c r="F40" s="23" t="e">
        <f>VLOOKUP(E40,Guidelines!$A$2:$B$6,2)</f>
        <v>#N/A</v>
      </c>
      <c r="G40" s="145">
        <f t="shared" si="3"/>
        <v>0</v>
      </c>
      <c r="H40" s="145">
        <f t="shared" si="4"/>
        <v>0</v>
      </c>
      <c r="I40" s="145">
        <f t="shared" si="5"/>
        <v>0</v>
      </c>
      <c r="J40" s="5"/>
      <c r="K40" s="6"/>
      <c r="L40" s="7"/>
      <c r="M40" s="5"/>
      <c r="N40" s="6"/>
      <c r="O40" s="8"/>
      <c r="P40" s="5"/>
      <c r="Q40" s="6"/>
      <c r="R40" s="8"/>
    </row>
    <row r="41" spans="1:18">
      <c r="A41" s="31"/>
      <c r="B41" s="29"/>
      <c r="C41" s="31"/>
      <c r="D41" s="161"/>
      <c r="E41" s="22"/>
      <c r="F41" s="23" t="e">
        <f>VLOOKUP(E41,Guidelines!$A$2:$B$6,2)</f>
        <v>#N/A</v>
      </c>
      <c r="G41" s="145">
        <f t="shared" si="3"/>
        <v>0</v>
      </c>
      <c r="H41" s="145">
        <f t="shared" si="4"/>
        <v>0</v>
      </c>
      <c r="I41" s="145">
        <f t="shared" si="5"/>
        <v>0</v>
      </c>
      <c r="J41" s="5"/>
      <c r="K41" s="6"/>
      <c r="L41" s="8"/>
      <c r="M41" s="5"/>
      <c r="N41" s="6"/>
      <c r="O41" s="8"/>
      <c r="P41" s="5"/>
      <c r="Q41" s="6"/>
      <c r="R41" s="8"/>
    </row>
    <row r="42" spans="1:18">
      <c r="A42" s="31"/>
      <c r="B42" s="29"/>
      <c r="C42" s="31"/>
      <c r="D42" s="163"/>
      <c r="E42" s="22"/>
      <c r="F42" s="23" t="e">
        <f>VLOOKUP(E42,Guidelines!$A$2:$B$6,2)</f>
        <v>#N/A</v>
      </c>
      <c r="G42" s="145">
        <f t="shared" si="3"/>
        <v>0</v>
      </c>
      <c r="H42" s="145">
        <f t="shared" si="4"/>
        <v>0</v>
      </c>
      <c r="I42" s="145">
        <f t="shared" si="5"/>
        <v>0</v>
      </c>
      <c r="J42" s="5"/>
      <c r="K42" s="6"/>
      <c r="L42" s="15"/>
      <c r="M42" s="5"/>
      <c r="N42" s="6"/>
      <c r="O42" s="15"/>
      <c r="P42" s="5"/>
      <c r="Q42" s="6"/>
      <c r="R42" s="15"/>
    </row>
    <row r="43" spans="1:18">
      <c r="A43" s="31"/>
      <c r="B43" s="29"/>
      <c r="C43" s="31"/>
      <c r="D43" s="159"/>
      <c r="E43" s="22"/>
      <c r="F43" s="23" t="e">
        <f>VLOOKUP(E43,Guidelines!$A$2:$B$6,2)</f>
        <v>#N/A</v>
      </c>
      <c r="G43" s="145">
        <f t="shared" si="3"/>
        <v>0</v>
      </c>
      <c r="H43" s="145">
        <f t="shared" si="4"/>
        <v>0</v>
      </c>
      <c r="I43" s="145">
        <f t="shared" si="5"/>
        <v>0</v>
      </c>
      <c r="J43" s="5"/>
      <c r="K43" s="6"/>
      <c r="L43" s="15"/>
      <c r="M43" s="5"/>
      <c r="N43" s="6"/>
      <c r="O43" s="15"/>
      <c r="P43" s="5"/>
      <c r="Q43" s="6"/>
      <c r="R43" s="15"/>
    </row>
    <row r="44" spans="1:18">
      <c r="A44" s="31"/>
      <c r="B44" s="29"/>
      <c r="C44" s="31"/>
      <c r="D44" s="32"/>
      <c r="E44" s="22"/>
      <c r="F44" s="23" t="e">
        <f>VLOOKUP(E44,Guidelines!$A$2:$B$6,2)</f>
        <v>#N/A</v>
      </c>
      <c r="G44" s="145">
        <f t="shared" si="3"/>
        <v>0</v>
      </c>
      <c r="H44" s="145">
        <f t="shared" si="4"/>
        <v>0</v>
      </c>
      <c r="I44" s="145">
        <f t="shared" si="5"/>
        <v>0</v>
      </c>
      <c r="J44" s="5"/>
      <c r="K44" s="6"/>
      <c r="L44" s="15"/>
      <c r="M44" s="5"/>
      <c r="N44" s="6"/>
      <c r="O44" s="15"/>
      <c r="P44" s="5"/>
      <c r="Q44" s="6"/>
      <c r="R44" s="15"/>
    </row>
    <row r="45" spans="1:18">
      <c r="A45" s="31"/>
      <c r="B45" s="29"/>
      <c r="C45" s="31"/>
      <c r="D45" s="159"/>
      <c r="E45" s="22"/>
      <c r="F45" s="23" t="e">
        <f>VLOOKUP(E45,Guidelines!$A$2:$B$6,2)</f>
        <v>#N/A</v>
      </c>
      <c r="G45" s="145">
        <f t="shared" si="3"/>
        <v>0</v>
      </c>
      <c r="H45" s="145">
        <f t="shared" si="4"/>
        <v>0</v>
      </c>
      <c r="I45" s="145">
        <f t="shared" si="5"/>
        <v>0</v>
      </c>
      <c r="J45" s="5"/>
      <c r="K45" s="6"/>
      <c r="L45" s="7"/>
      <c r="M45" s="5"/>
      <c r="N45" s="6"/>
      <c r="O45" s="8"/>
      <c r="P45" s="5"/>
      <c r="Q45" s="6"/>
      <c r="R45" s="8"/>
    </row>
    <row r="46" spans="1:18">
      <c r="A46" s="31"/>
      <c r="B46" s="29"/>
      <c r="C46" s="31"/>
      <c r="D46" s="159"/>
      <c r="E46" s="22"/>
      <c r="F46" s="23" t="e">
        <f>VLOOKUP(E46,Guidelines!$A$2:$B$6,2)</f>
        <v>#N/A</v>
      </c>
      <c r="G46" s="145">
        <f t="shared" si="3"/>
        <v>0</v>
      </c>
      <c r="H46" s="145">
        <f t="shared" si="4"/>
        <v>0</v>
      </c>
      <c r="I46" s="145">
        <f t="shared" si="5"/>
        <v>0</v>
      </c>
      <c r="J46" s="5"/>
      <c r="K46" s="6"/>
      <c r="L46" s="8"/>
      <c r="M46" s="5"/>
      <c r="N46" s="6"/>
      <c r="O46" s="8"/>
      <c r="P46" s="5"/>
      <c r="Q46" s="6"/>
      <c r="R46" s="8"/>
    </row>
    <row r="47" spans="1:18">
      <c r="A47" s="31"/>
      <c r="B47" s="29"/>
      <c r="C47" s="31"/>
      <c r="D47" s="32"/>
      <c r="E47" s="22"/>
      <c r="F47" s="23" t="e">
        <f>VLOOKUP(E47,Guidelines!$A$2:$B$6,2)</f>
        <v>#N/A</v>
      </c>
      <c r="G47" s="145">
        <f t="shared" si="3"/>
        <v>0</v>
      </c>
      <c r="H47" s="145">
        <f t="shared" si="4"/>
        <v>0</v>
      </c>
      <c r="I47" s="145">
        <f t="shared" si="5"/>
        <v>0</v>
      </c>
      <c r="J47" s="5"/>
      <c r="K47" s="6"/>
      <c r="L47" s="7"/>
      <c r="M47" s="5"/>
      <c r="N47" s="6"/>
      <c r="O47" s="8"/>
      <c r="P47" s="5"/>
      <c r="Q47" s="6"/>
      <c r="R47" s="8"/>
    </row>
    <row r="48" spans="1:18" s="3" customFormat="1">
      <c r="A48" s="31"/>
      <c r="B48" s="29"/>
      <c r="C48" s="31"/>
      <c r="D48" s="159"/>
      <c r="E48" s="22"/>
      <c r="F48" s="23" t="e">
        <f>VLOOKUP(E48,Guidelines!$A$2:$B$6,2)</f>
        <v>#N/A</v>
      </c>
      <c r="G48" s="145">
        <f t="shared" si="3"/>
        <v>0</v>
      </c>
      <c r="H48" s="145">
        <f t="shared" si="4"/>
        <v>0</v>
      </c>
      <c r="I48" s="145">
        <f t="shared" si="5"/>
        <v>0</v>
      </c>
      <c r="J48" s="5"/>
      <c r="K48" s="6"/>
      <c r="L48" s="14"/>
      <c r="M48" s="5"/>
      <c r="N48" s="6"/>
      <c r="O48" s="13"/>
      <c r="P48" s="5"/>
      <c r="Q48" s="6"/>
      <c r="R48" s="13"/>
    </row>
    <row r="49" spans="1:18" s="3" customFormat="1">
      <c r="A49" s="31"/>
      <c r="B49" s="29"/>
      <c r="C49" s="31"/>
      <c r="D49" s="161"/>
      <c r="E49" s="22"/>
      <c r="F49" s="23" t="e">
        <f>VLOOKUP(E49,Guidelines!$A$2:$B$6,2)</f>
        <v>#N/A</v>
      </c>
      <c r="G49" s="145">
        <f t="shared" si="3"/>
        <v>0</v>
      </c>
      <c r="H49" s="145">
        <f t="shared" si="4"/>
        <v>0</v>
      </c>
      <c r="I49" s="145">
        <f t="shared" si="5"/>
        <v>0</v>
      </c>
      <c r="J49" s="5"/>
      <c r="K49" s="6"/>
      <c r="L49" s="14"/>
      <c r="M49" s="5"/>
      <c r="N49" s="6"/>
      <c r="O49" s="13"/>
      <c r="P49" s="5"/>
      <c r="Q49" s="6"/>
      <c r="R49" s="13"/>
    </row>
    <row r="50" spans="1:18">
      <c r="A50" s="31"/>
      <c r="B50" s="29"/>
      <c r="C50" s="31"/>
      <c r="D50" s="161"/>
      <c r="E50" s="22"/>
      <c r="F50" s="23" t="e">
        <f>VLOOKUP(E50,Guidelines!$A$2:$B$6,2)</f>
        <v>#N/A</v>
      </c>
      <c r="G50" s="145">
        <f t="shared" si="3"/>
        <v>0</v>
      </c>
      <c r="H50" s="145">
        <f t="shared" si="4"/>
        <v>0</v>
      </c>
      <c r="I50" s="145">
        <f t="shared" si="5"/>
        <v>0</v>
      </c>
      <c r="J50" s="5"/>
      <c r="K50" s="6"/>
      <c r="L50" s="8"/>
      <c r="M50" s="5"/>
      <c r="N50" s="6"/>
      <c r="O50" s="8"/>
      <c r="P50" s="5"/>
      <c r="Q50" s="6"/>
      <c r="R50" s="8"/>
    </row>
    <row r="51" spans="1:18">
      <c r="A51" s="31"/>
      <c r="B51" s="29"/>
      <c r="C51" s="31"/>
      <c r="D51" s="159"/>
      <c r="E51" s="22"/>
      <c r="F51" s="23" t="e">
        <f>VLOOKUP(E51,Guidelines!$A$2:$B$6,2)</f>
        <v>#N/A</v>
      </c>
      <c r="G51" s="145">
        <f t="shared" si="3"/>
        <v>0</v>
      </c>
      <c r="H51" s="145">
        <f t="shared" si="4"/>
        <v>0</v>
      </c>
      <c r="I51" s="145">
        <f t="shared" si="5"/>
        <v>0</v>
      </c>
      <c r="J51" s="5"/>
      <c r="K51" s="6"/>
      <c r="L51" s="7"/>
      <c r="M51" s="5"/>
      <c r="N51" s="6"/>
      <c r="O51" s="8"/>
      <c r="P51" s="5"/>
      <c r="Q51" s="6"/>
      <c r="R51" s="8"/>
    </row>
    <row r="52" spans="1:18">
      <c r="A52" s="31"/>
      <c r="B52" s="29"/>
      <c r="C52" s="31"/>
      <c r="D52" s="161"/>
      <c r="E52" s="22"/>
      <c r="F52" s="23" t="e">
        <f>VLOOKUP(E52,Guidelines!$A$2:$B$6,2)</f>
        <v>#N/A</v>
      </c>
      <c r="G52" s="145">
        <f t="shared" si="3"/>
        <v>0</v>
      </c>
      <c r="H52" s="145">
        <f t="shared" si="4"/>
        <v>0</v>
      </c>
      <c r="I52" s="145">
        <f t="shared" si="5"/>
        <v>0</v>
      </c>
      <c r="J52" s="5"/>
      <c r="K52" s="6"/>
      <c r="L52" s="8"/>
      <c r="M52" s="5"/>
      <c r="N52" s="6"/>
      <c r="O52" s="8"/>
      <c r="P52" s="5"/>
      <c r="Q52" s="6"/>
      <c r="R52" s="8"/>
    </row>
    <row r="53" spans="1:18">
      <c r="A53" s="31"/>
      <c r="B53" s="29"/>
      <c r="C53" s="31"/>
      <c r="D53" s="163"/>
      <c r="E53" s="22"/>
      <c r="F53" s="23" t="e">
        <f>VLOOKUP(E53,Guidelines!$A$2:$B$6,2)</f>
        <v>#N/A</v>
      </c>
      <c r="G53" s="145">
        <f t="shared" si="3"/>
        <v>0</v>
      </c>
      <c r="H53" s="145">
        <f t="shared" si="4"/>
        <v>0</v>
      </c>
      <c r="I53" s="145">
        <f t="shared" si="5"/>
        <v>0</v>
      </c>
      <c r="J53" s="5"/>
      <c r="K53" s="6"/>
      <c r="L53" s="15"/>
      <c r="M53" s="5"/>
      <c r="N53" s="6"/>
      <c r="O53" s="15"/>
      <c r="P53" s="5"/>
      <c r="Q53" s="6"/>
      <c r="R53" s="15"/>
    </row>
    <row r="54" spans="1:18">
      <c r="A54" s="31"/>
      <c r="B54" s="29"/>
      <c r="C54" s="31"/>
      <c r="D54" s="159"/>
      <c r="E54" s="22"/>
      <c r="F54" s="23" t="e">
        <f>VLOOKUP(E54,Guidelines!$A$2:$B$6,2)</f>
        <v>#N/A</v>
      </c>
      <c r="G54" s="145">
        <f t="shared" si="3"/>
        <v>0</v>
      </c>
      <c r="H54" s="145">
        <f t="shared" si="4"/>
        <v>0</v>
      </c>
      <c r="I54" s="145">
        <f t="shared" si="5"/>
        <v>0</v>
      </c>
      <c r="J54" s="5"/>
      <c r="K54" s="6"/>
      <c r="L54" s="15"/>
      <c r="M54" s="5"/>
      <c r="N54" s="6"/>
      <c r="O54" s="15"/>
      <c r="P54" s="5"/>
      <c r="Q54" s="6"/>
      <c r="R54" s="15"/>
    </row>
    <row r="55" spans="1:18">
      <c r="A55" s="31"/>
      <c r="B55" s="29"/>
      <c r="C55" s="31"/>
      <c r="D55" s="32"/>
      <c r="E55" s="22"/>
      <c r="F55" s="23" t="e">
        <f>VLOOKUP(E55,Guidelines!$A$2:$B$6,2)</f>
        <v>#N/A</v>
      </c>
      <c r="G55" s="145">
        <f t="shared" si="3"/>
        <v>0</v>
      </c>
      <c r="H55" s="145">
        <f t="shared" si="4"/>
        <v>0</v>
      </c>
      <c r="I55" s="145">
        <f t="shared" si="5"/>
        <v>0</v>
      </c>
      <c r="J55" s="5"/>
      <c r="K55" s="6"/>
      <c r="L55" s="15"/>
      <c r="M55" s="5"/>
      <c r="N55" s="6"/>
      <c r="O55" s="15"/>
      <c r="P55" s="5"/>
      <c r="Q55" s="6"/>
      <c r="R55" s="15"/>
    </row>
    <row r="56" spans="1:18">
      <c r="A56" s="31"/>
      <c r="B56" s="29"/>
      <c r="C56" s="31"/>
      <c r="D56" s="32"/>
      <c r="E56" s="22"/>
      <c r="F56" s="23" t="e">
        <f>VLOOKUP(E56,Guidelines!$A$2:$B$6,2)</f>
        <v>#N/A</v>
      </c>
      <c r="G56" s="145">
        <f t="shared" si="3"/>
        <v>0</v>
      </c>
      <c r="H56" s="145">
        <f t="shared" si="4"/>
        <v>0</v>
      </c>
      <c r="I56" s="145">
        <f t="shared" si="5"/>
        <v>0</v>
      </c>
      <c r="J56" s="5"/>
      <c r="K56" s="6"/>
      <c r="L56" s="15"/>
      <c r="M56" s="5"/>
      <c r="N56" s="6"/>
      <c r="O56" s="15"/>
      <c r="P56" s="5"/>
      <c r="Q56" s="6"/>
      <c r="R56" s="15"/>
    </row>
    <row r="57" spans="1:18" ht="18">
      <c r="A57" s="149" t="s">
        <v>238</v>
      </c>
      <c r="B57" s="149"/>
      <c r="C57" s="149"/>
      <c r="D57" s="149"/>
      <c r="E57" s="16">
        <f>AVERAGE(E3:E56)</f>
        <v>4.4000000000000004</v>
      </c>
      <c r="F57" s="17"/>
      <c r="G57" s="147">
        <f t="shared" ref="G57:I57" si="6">AVERAGE(G3:G56)*4</f>
        <v>0</v>
      </c>
      <c r="H57" s="147">
        <f t="shared" si="6"/>
        <v>0</v>
      </c>
      <c r="I57" s="147">
        <f t="shared" si="6"/>
        <v>0</v>
      </c>
      <c r="J57" s="18" t="e">
        <f>AVERAGE(J3:J56)</f>
        <v>#DIV/0!</v>
      </c>
      <c r="K57" s="17"/>
      <c r="L57" s="8"/>
      <c r="M57" s="18" t="e">
        <f>AVERAGE(M3:M56)</f>
        <v>#DIV/0!</v>
      </c>
      <c r="N57" s="17"/>
      <c r="O57" s="9"/>
      <c r="P57" s="18" t="e">
        <f>AVERAGE(P3:P56)</f>
        <v>#DIV/0!</v>
      </c>
      <c r="Q57" s="17"/>
      <c r="R57" s="9"/>
    </row>
    <row r="62" spans="1:18">
      <c r="E62"/>
    </row>
  </sheetData>
  <conditionalFormatting sqref="C3:C56">
    <cfRule type="cellIs" dxfId="97" priority="573" operator="equal">
      <formula>#REF!</formula>
    </cfRule>
    <cfRule type="cellIs" dxfId="96" priority="574" operator="equal">
      <formula>#REF!</formula>
    </cfRule>
    <cfRule type="cellIs" dxfId="95" priority="576" operator="equal">
      <formula>#REF!</formula>
    </cfRule>
    <cfRule type="cellIs" dxfId="94" priority="575" operator="equal">
      <formula>#REF!</formula>
    </cfRule>
  </conditionalFormatting>
  <conditionalFormatting sqref="E3:E56 J42:K44 M42:N44 P42:Q44">
    <cfRule type="cellIs" dxfId="93" priority="50" operator="equal">
      <formula>#REF!</formula>
    </cfRule>
    <cfRule type="cellIs" dxfId="92" priority="48" operator="equal">
      <formula>#REF!</formula>
    </cfRule>
    <cfRule type="cellIs" dxfId="91" priority="49" operator="equal">
      <formula>#REF!</formula>
    </cfRule>
    <cfRule type="cellIs" dxfId="90" priority="51" operator="equal">
      <formula>#REF!</formula>
    </cfRule>
  </conditionalFormatting>
  <conditionalFormatting sqref="E7">
    <cfRule type="cellIs" dxfId="89" priority="1012" operator="equal">
      <formula>#REF!</formula>
    </cfRule>
    <cfRule type="cellIs" dxfId="88" priority="1015" operator="equal">
      <formula>#REF!</formula>
    </cfRule>
    <cfRule type="cellIs" dxfId="87" priority="1014" operator="equal">
      <formula>#REF!</formula>
    </cfRule>
    <cfRule type="cellIs" dxfId="86" priority="1013" operator="equal">
      <formula>#REF!</formula>
    </cfRule>
  </conditionalFormatting>
  <conditionalFormatting sqref="J3:J10 M3:M10 P3:P10 O3:O21 Q3:R28">
    <cfRule type="containsBlanks" dxfId="85" priority="954">
      <formula>LEN(TRIM(J3))=0</formula>
    </cfRule>
  </conditionalFormatting>
  <conditionalFormatting sqref="J3:J22">
    <cfRule type="cellIs" dxfId="84" priority="934" operator="equal">
      <formula>#REF!</formula>
    </cfRule>
    <cfRule type="cellIs" dxfId="83" priority="936" operator="equal">
      <formula>#REF!</formula>
    </cfRule>
    <cfRule type="cellIs" dxfId="82" priority="937" operator="equal">
      <formula>#REF!</formula>
    </cfRule>
    <cfRule type="cellIs" dxfId="81" priority="935" operator="equal">
      <formula>#REF!</formula>
    </cfRule>
  </conditionalFormatting>
  <conditionalFormatting sqref="J7 M3:M22 K3:K28">
    <cfRule type="cellIs" dxfId="80" priority="950" operator="equal">
      <formula>#REF!</formula>
    </cfRule>
  </conditionalFormatting>
  <conditionalFormatting sqref="J11:J28">
    <cfRule type="containsBlanks" dxfId="79" priority="938">
      <formula>LEN(TRIM(J11))=0</formula>
    </cfRule>
  </conditionalFormatting>
  <conditionalFormatting sqref="J23:J28">
    <cfRule type="cellIs" dxfId="78" priority="386" operator="equal">
      <formula>#REF!</formula>
    </cfRule>
    <cfRule type="cellIs" dxfId="77" priority="384" operator="equal">
      <formula>#REF!</formula>
    </cfRule>
    <cfRule type="cellIs" dxfId="76" priority="385" operator="equal">
      <formula>#REF!</formula>
    </cfRule>
    <cfRule type="cellIs" dxfId="75" priority="387" operator="equal">
      <formula>#REF!</formula>
    </cfRule>
  </conditionalFormatting>
  <conditionalFormatting sqref="J45:J50 J51:R56 J29:R30 J34:J39 J40:R44">
    <cfRule type="notContainsBlanks" dxfId="74" priority="975">
      <formula>LEN(TRIM(J29))&gt;0</formula>
    </cfRule>
  </conditionalFormatting>
  <conditionalFormatting sqref="J29:K41">
    <cfRule type="cellIs" dxfId="73" priority="108" operator="equal">
      <formula>#REF!</formula>
    </cfRule>
    <cfRule type="cellIs" dxfId="72" priority="109" operator="equal">
      <formula>#REF!</formula>
    </cfRule>
    <cfRule type="cellIs" dxfId="71" priority="110" operator="equal">
      <formula>#REF!</formula>
    </cfRule>
    <cfRule type="cellIs" dxfId="70" priority="111" operator="equal">
      <formula>#REF!</formula>
    </cfRule>
  </conditionalFormatting>
  <conditionalFormatting sqref="J31:K33 M31:N33 P31:Q33">
    <cfRule type="containsBlanks" dxfId="69" priority="302">
      <formula>LEN(TRIM(J31))=0</formula>
    </cfRule>
  </conditionalFormatting>
  <conditionalFormatting sqref="J45:K50">
    <cfRule type="cellIs" dxfId="68" priority="608" operator="equal">
      <formula>#REF!</formula>
    </cfRule>
    <cfRule type="cellIs" dxfId="67" priority="610" operator="equal">
      <formula>#REF!</formula>
    </cfRule>
    <cfRule type="cellIs" dxfId="66" priority="609" operator="equal">
      <formula>#REF!</formula>
    </cfRule>
    <cfRule type="cellIs" dxfId="65" priority="611" operator="equal">
      <formula>#REF!</formula>
    </cfRule>
  </conditionalFormatting>
  <conditionalFormatting sqref="J51:K52 M51:N52 P51:Q52 J56:K56 M56:N56 P56:Q56">
    <cfRule type="cellIs" dxfId="64" priority="1010" operator="equal">
      <formula>#REF!</formula>
    </cfRule>
    <cfRule type="cellIs" dxfId="63" priority="1011" operator="equal">
      <formula>#REF!</formula>
    </cfRule>
    <cfRule type="cellIs" dxfId="62" priority="1008" operator="equal">
      <formula>#REF!</formula>
    </cfRule>
    <cfRule type="cellIs" dxfId="61" priority="1009" operator="equal">
      <formula>#REF!</formula>
    </cfRule>
  </conditionalFormatting>
  <conditionalFormatting sqref="J53:K55 M53:N55 P53:Q55">
    <cfRule type="cellIs" dxfId="60" priority="548" operator="equal">
      <formula>#REF!</formula>
    </cfRule>
    <cfRule type="cellIs" dxfId="59" priority="549" operator="equal">
      <formula>#REF!</formula>
    </cfRule>
    <cfRule type="cellIs" dxfId="58" priority="550" operator="equal">
      <formula>#REF!</formula>
    </cfRule>
    <cfRule type="cellIs" dxfId="57" priority="551" operator="equal">
      <formula>#REF!</formula>
    </cfRule>
  </conditionalFormatting>
  <conditionalFormatting sqref="J31:R33">
    <cfRule type="notContainsBlanks" dxfId="56" priority="7">
      <formula>LEN(TRIM(J31))&gt;0</formula>
    </cfRule>
  </conditionalFormatting>
  <conditionalFormatting sqref="J51:R56 J29:R30 J34:J39 J40:R44 J45:J50">
    <cfRule type="containsBlanks" dxfId="55" priority="1016">
      <formula>LEN(TRIM(J29))=0</formula>
    </cfRule>
  </conditionalFormatting>
  <conditionalFormatting sqref="K3:L28">
    <cfRule type="notContainsBlanks" dxfId="54" priority="357">
      <formula>LEN(TRIM(K3))&gt;0</formula>
    </cfRule>
    <cfRule type="containsBlanks" dxfId="53" priority="362">
      <formula>LEN(TRIM(K3))=0</formula>
    </cfRule>
  </conditionalFormatting>
  <conditionalFormatting sqref="K34:M39">
    <cfRule type="notContainsBlanks" dxfId="52" priority="107">
      <formula>LEN(TRIM(K34))&gt;0</formula>
    </cfRule>
    <cfRule type="containsBlanks" dxfId="51" priority="112">
      <formula>LEN(TRIM(K34))=0</formula>
    </cfRule>
  </conditionalFormatting>
  <conditionalFormatting sqref="K45:M50">
    <cfRule type="containsBlanks" dxfId="50" priority="612">
      <formula>LEN(TRIM(K45))=0</formula>
    </cfRule>
    <cfRule type="notContainsBlanks" dxfId="49" priority="607">
      <formula>LEN(TRIM(K45))&gt;0</formula>
    </cfRule>
  </conditionalFormatting>
  <conditionalFormatting sqref="L31:L33">
    <cfRule type="containsBlanks" dxfId="48" priority="32">
      <formula>LEN(TRIM(L31))=0</formula>
    </cfRule>
  </conditionalFormatting>
  <conditionalFormatting sqref="M3:M22 K3:K28 J7">
    <cfRule type="cellIs" dxfId="47" priority="951" operator="equal">
      <formula>#REF!</formula>
    </cfRule>
    <cfRule type="cellIs" dxfId="46" priority="952" operator="equal">
      <formula>#REF!</formula>
    </cfRule>
    <cfRule type="cellIs" dxfId="45" priority="953" operator="equal">
      <formula>#REF!</formula>
    </cfRule>
  </conditionalFormatting>
  <conditionalFormatting sqref="M7">
    <cfRule type="cellIs" dxfId="44" priority="887" operator="equal">
      <formula>#REF!</formula>
    </cfRule>
    <cfRule type="cellIs" dxfId="43" priority="886" operator="equal">
      <formula>#REF!</formula>
    </cfRule>
    <cfRule type="cellIs" dxfId="42" priority="885" operator="equal">
      <formula>#REF!</formula>
    </cfRule>
    <cfRule type="cellIs" dxfId="41" priority="884" operator="equal">
      <formula>#REF!</formula>
    </cfRule>
  </conditionalFormatting>
  <conditionalFormatting sqref="M11:M28">
    <cfRule type="containsBlanks" dxfId="40" priority="872">
      <formula>LEN(TRIM(M11))=0</formula>
    </cfRule>
  </conditionalFormatting>
  <conditionalFormatting sqref="M23:M28">
    <cfRule type="cellIs" dxfId="39" priority="375" operator="equal">
      <formula>#REF!</formula>
    </cfRule>
    <cfRule type="cellIs" dxfId="38" priority="374" operator="equal">
      <formula>#REF!</formula>
    </cfRule>
    <cfRule type="cellIs" dxfId="37" priority="373" operator="equal">
      <formula>#REF!</formula>
    </cfRule>
    <cfRule type="cellIs" dxfId="36" priority="372" operator="equal">
      <formula>#REF!</formula>
    </cfRule>
  </conditionalFormatting>
  <conditionalFormatting sqref="M29:N41">
    <cfRule type="cellIs" dxfId="35" priority="90" operator="equal">
      <formula>#REF!</formula>
    </cfRule>
    <cfRule type="cellIs" dxfId="34" priority="92" operator="equal">
      <formula>#REF!</formula>
    </cfRule>
    <cfRule type="cellIs" dxfId="33" priority="93" operator="equal">
      <formula>#REF!</formula>
    </cfRule>
    <cfRule type="cellIs" dxfId="32" priority="91" operator="equal">
      <formula>#REF!</formula>
    </cfRule>
  </conditionalFormatting>
  <conditionalFormatting sqref="M45:N50">
    <cfRule type="cellIs" dxfId="31" priority="593" operator="equal">
      <formula>#REF!</formula>
    </cfRule>
    <cfRule type="cellIs" dxfId="30" priority="590" operator="equal">
      <formula>#REF!</formula>
    </cfRule>
    <cfRule type="cellIs" dxfId="29" priority="591" operator="equal">
      <formula>#REF!</formula>
    </cfRule>
    <cfRule type="cellIs" dxfId="28" priority="592" operator="equal">
      <formula>#REF!</formula>
    </cfRule>
  </conditionalFormatting>
  <conditionalFormatting sqref="M3:R28 J3:J28">
    <cfRule type="notContainsBlanks" dxfId="27" priority="933">
      <formula>LEN(TRIM(J3))&gt;0</formula>
    </cfRule>
  </conditionalFormatting>
  <conditionalFormatting sqref="N3:N28">
    <cfRule type="containsBlanks" dxfId="26" priority="344">
      <formula>LEN(TRIM(N3))=0</formula>
    </cfRule>
    <cfRule type="cellIs" dxfId="25" priority="343" operator="equal">
      <formula>#REF!</formula>
    </cfRule>
    <cfRule type="cellIs" dxfId="24" priority="342" operator="equal">
      <formula>#REF!</formula>
    </cfRule>
    <cfRule type="cellIs" dxfId="23" priority="341" operator="equal">
      <formula>#REF!</formula>
    </cfRule>
    <cfRule type="cellIs" dxfId="22" priority="340" operator="equal">
      <formula>#REF!</formula>
    </cfRule>
  </conditionalFormatting>
  <conditionalFormatting sqref="N34:P39">
    <cfRule type="containsBlanks" dxfId="21" priority="94">
      <formula>LEN(TRIM(N34))=0</formula>
    </cfRule>
  </conditionalFormatting>
  <conditionalFormatting sqref="N45:P50">
    <cfRule type="containsBlanks" dxfId="20" priority="594">
      <formula>LEN(TRIM(N45))=0</formula>
    </cfRule>
  </conditionalFormatting>
  <conditionalFormatting sqref="N34:R39">
    <cfRule type="notContainsBlanks" dxfId="19" priority="83">
      <formula>LEN(TRIM(N34))&gt;0</formula>
    </cfRule>
  </conditionalFormatting>
  <conditionalFormatting sqref="N45:R50">
    <cfRule type="notContainsBlanks" dxfId="18" priority="583">
      <formula>LEN(TRIM(N45))&gt;0</formula>
    </cfRule>
  </conditionalFormatting>
  <conditionalFormatting sqref="O31:O33">
    <cfRule type="containsBlanks" dxfId="17" priority="14">
      <formula>LEN(TRIM(O31))=0</formula>
    </cfRule>
  </conditionalFormatting>
  <conditionalFormatting sqref="O22:P28">
    <cfRule type="containsBlanks" dxfId="16" priority="396">
      <formula>LEN(TRIM(O22))=0</formula>
    </cfRule>
  </conditionalFormatting>
  <conditionalFormatting sqref="P7">
    <cfRule type="cellIs" dxfId="15" priority="862" operator="equal">
      <formula>#REF!</formula>
    </cfRule>
    <cfRule type="cellIs" dxfId="14" priority="863" operator="equal">
      <formula>#REF!</formula>
    </cfRule>
    <cfRule type="cellIs" dxfId="13" priority="864" operator="equal">
      <formula>#REF!</formula>
    </cfRule>
    <cfRule type="cellIs" dxfId="12" priority="865" operator="equal">
      <formula>#REF!</formula>
    </cfRule>
  </conditionalFormatting>
  <conditionalFormatting sqref="P11:P21">
    <cfRule type="containsBlanks" dxfId="11" priority="850">
      <formula>LEN(TRIM(P11))=0</formula>
    </cfRule>
  </conditionalFormatting>
  <conditionalFormatting sqref="P3:Q41">
    <cfRule type="cellIs" dxfId="10" priority="87" operator="equal">
      <formula>#REF!</formula>
    </cfRule>
    <cfRule type="cellIs" dxfId="9" priority="86" operator="equal">
      <formula>#REF!</formula>
    </cfRule>
    <cfRule type="cellIs" dxfId="8" priority="85" operator="equal">
      <formula>#REF!</formula>
    </cfRule>
    <cfRule type="cellIs" dxfId="7" priority="84" operator="equal">
      <formula>#REF!</formula>
    </cfRule>
  </conditionalFormatting>
  <conditionalFormatting sqref="P45:Q50">
    <cfRule type="cellIs" dxfId="6" priority="585" operator="equal">
      <formula>#REF!</formula>
    </cfRule>
    <cfRule type="cellIs" dxfId="5" priority="586" operator="equal">
      <formula>#REF!</formula>
    </cfRule>
    <cfRule type="cellIs" dxfId="4" priority="584" operator="equal">
      <formula>#REF!</formula>
    </cfRule>
    <cfRule type="cellIs" dxfId="3" priority="587" operator="equal">
      <formula>#REF!</formula>
    </cfRule>
  </conditionalFormatting>
  <conditionalFormatting sqref="Q34:R39">
    <cfRule type="containsBlanks" dxfId="2" priority="88">
      <formula>LEN(TRIM(Q34))=0</formula>
    </cfRule>
  </conditionalFormatting>
  <conditionalFormatting sqref="Q45:R50">
    <cfRule type="containsBlanks" dxfId="1" priority="588">
      <formula>LEN(TRIM(Q45))=0</formula>
    </cfRule>
  </conditionalFormatting>
  <conditionalFormatting sqref="R31:R33">
    <cfRule type="containsBlanks" dxfId="0" priority="8">
      <formula>LEN(TRIM(R31))=0</formula>
    </cfRule>
  </conditionalFormatting>
  <dataValidations count="1">
    <dataValidation type="list" allowBlank="1" showInputMessage="1" showErrorMessage="1" sqref="J3:J56 M3:M56 P3:P56" xr:uid="{0F20021B-12D6-4FC6-967C-FB6EF00DA509}">
      <formula1>"0,1,2,3,4,5"</formula1>
    </dataValidation>
  </dataValidations>
  <pageMargins left="0.7" right="0.7" top="0.75" bottom="0.75" header="0.3" footer="0.3"/>
  <pageSetup paperSize="9" orientation="portrait" verticalDpi="0" r:id="rId1"/>
  <headerFooter>
    <oddHeader xml:space="preserve">&amp;C&amp;12Classification: &amp;KFFA500Confidential&amp;8&amp;K000000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50EBB55-EB8B-4BE4-A6EE-25A0DFB64206}">
          <x14:formula1>
            <xm:f>Guidelines!$A$2:$A$6</xm:f>
          </x14:formula1>
          <xm:sqref>E3:E56</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titus xmlns="http://schemas.titus.com/TitusProperties/">
  <TitusGUID xmlns="">a476d615-cc04-4325-b906-c68bc3d1272c</TitusGUID>
  <TitusMetadata xmlns="">eyJucyI6Imh0dHA6XC9cL3d3dy50aXR1cy5jb21cL25zXC9UVExUSVRVUyIsInByb3BzIjpbeyJuIjoiQ2xhc3NpZmljYXRpb24iLCJ2YWxzIjpbeyJ2YWx1ZSI6IkNvbmZpZGVudGlhbCJ9XX1dfQ==</TitusMetadata>
</titus>
</file>

<file path=customXml/item4.xml><?xml version="1.0" encoding="utf-8"?>
<ct:contentTypeSchema xmlns:ct="http://schemas.microsoft.com/office/2006/metadata/contentType" xmlns:ma="http://schemas.microsoft.com/office/2006/metadata/properties/metaAttributes" ct:_="" ma:_="" ma:contentTypeName="Document" ma:contentTypeID="0x0101005D330D32DB20E24FBC7F521E96BB7489" ma:contentTypeVersion="17" ma:contentTypeDescription="Create a new document." ma:contentTypeScope="" ma:versionID="2a2d4ae22de4f80e3308f9c8134611a5">
  <xsd:schema xmlns:xsd="http://www.w3.org/2001/XMLSchema" xmlns:xs="http://www.w3.org/2001/XMLSchema" xmlns:p="http://schemas.microsoft.com/office/2006/metadata/properties" xmlns:ns2="46190948-0901-4e70-8faf-5a452bb1d0f2" xmlns:ns3="09fe4e16-4260-4b00-9084-76eb96007109" targetNamespace="http://schemas.microsoft.com/office/2006/metadata/properties" ma:root="true" ma:fieldsID="e52853a0450b0f29995bf0fb8076e6c8" ns2:_="" ns3:_="">
    <xsd:import namespace="46190948-0901-4e70-8faf-5a452bb1d0f2"/>
    <xsd:import namespace="09fe4e16-4260-4b00-9084-76eb96007109"/>
    <xsd:element name="properties">
      <xsd:complexType>
        <xsd:sequence>
          <xsd:element name="documentManagement">
            <xsd:complexType>
              <xsd:all>
                <xsd:element ref="ns2:_dlc_DocId" minOccurs="0"/>
                <xsd:element ref="ns2:_dlc_DocIdUrl" minOccurs="0"/>
                <xsd:element ref="ns2:_dlc_DocIdPersistId"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LengthInSeconds" minOccurs="0"/>
                <xsd:element ref="ns3:MediaServiceDateTaken" minOccurs="0"/>
                <xsd:element ref="ns3:MediaServiceOCR" minOccurs="0"/>
                <xsd:element ref="ns3:MediaServiceGenerationTime" minOccurs="0"/>
                <xsd:element ref="ns3:MediaServiceEventHashCode"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190948-0901-4e70-8faf-5a452bb1d0f2"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0279055e-12b4-4828-9e74-6aa5932d16b8}" ma:internalName="TaxCatchAll" ma:showField="CatchAllData" ma:web="46190948-0901-4e70-8faf-5a452bb1d0f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9fe4e16-4260-4b00-9084-76eb96007109"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AutoTags" ma:index="17" nillable="true" ma:displayName="Tags" ma:internalName="MediaServiceAutoTags"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DateTaken" ma:index="19" nillable="true" ma:displayName="MediaServiceDateTaken" ma:hidden="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111f8b2a-cd79-47dd-889c-3fa2f186233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lcf76f155ced4ddcb4097134ff3c332f xmlns="09fe4e16-4260-4b00-9084-76eb96007109">
      <Terms xmlns="http://schemas.microsoft.com/office/infopath/2007/PartnerControls"/>
    </lcf76f155ced4ddcb4097134ff3c332f>
    <TaxCatchAll xmlns="46190948-0901-4e70-8faf-5a452bb1d0f2" xsi:nil="true"/>
    <_dlc_DocId xmlns="46190948-0901-4e70-8faf-5a452bb1d0f2">K6AQ2RF63SEX-1782947771-2465</_dlc_DocId>
    <_dlc_DocIdUrl xmlns="46190948-0901-4e70-8faf-5a452bb1d0f2">
      <Url>https://tatatechnologies.sharepoint.com/MBSELab/_layouts/15/DocIdRedir.aspx?ID=K6AQ2RF63SEX-1782947771-2465</Url>
      <Description>K6AQ2RF63SEX-1782947771-2465</Description>
    </_dlc_DocIdUrl>
  </documentManagement>
</p:properties>
</file>

<file path=customXml/itemProps1.xml><?xml version="1.0" encoding="utf-8"?>
<ds:datastoreItem xmlns:ds="http://schemas.openxmlformats.org/officeDocument/2006/customXml" ds:itemID="{3E5559AE-7C45-4C36-A19D-C96EB4064FFC}"/>
</file>

<file path=customXml/itemProps2.xml><?xml version="1.0" encoding="utf-8"?>
<ds:datastoreItem xmlns:ds="http://schemas.openxmlformats.org/officeDocument/2006/customXml" ds:itemID="{57C005CF-6A62-4D9A-B371-8E26BA3CF0C2}"/>
</file>

<file path=customXml/itemProps3.xml><?xml version="1.0" encoding="utf-8"?>
<ds:datastoreItem xmlns:ds="http://schemas.openxmlformats.org/officeDocument/2006/customXml" ds:itemID="{8A5DB93A-F20A-40E0-B525-CDE15403138B}"/>
</file>

<file path=customXml/itemProps4.xml><?xml version="1.0" encoding="utf-8"?>
<ds:datastoreItem xmlns:ds="http://schemas.openxmlformats.org/officeDocument/2006/customXml" ds:itemID="{AD560314-8004-462D-AE85-762B3F65D5DF}"/>
</file>

<file path=customXml/itemProps5.xml><?xml version="1.0" encoding="utf-8"?>
<ds:datastoreItem xmlns:ds="http://schemas.openxmlformats.org/officeDocument/2006/customXml" ds:itemID="{119C5B57-049B-4AC7-9BF2-A52C9FEFB84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Dabade, Vijaykumar</dc:creator>
  <cp:keywords/>
  <dc:description/>
  <cp:lastModifiedBy>Jaiswal, Harshit</cp:lastModifiedBy>
  <cp:revision/>
  <dcterms:created xsi:type="dcterms:W3CDTF">2022-11-28T12:44:39Z</dcterms:created>
  <dcterms:modified xsi:type="dcterms:W3CDTF">2025-05-13T08:54:45Z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0x0101005D330D32DB20E24FBC7F521E96BB7489</vt:lpwstr>
  </property>
  <property fmtid="{D5CDD505-2E9C-101B-9397-08002B2CF9AE}" pid="3" name="MediaServiceImageTags">
    <vt:lpwstr/>
  </property>
  <property fmtid="{D5CDD505-2E9C-101B-9397-08002B2CF9AE}" pid="4" name="TitusGUID">
    <vt:lpwstr>a476d615-cc04-4325-b906-c68bc3d1272c</vt:lpwstr>
  </property>
  <property fmtid="{D5CDD505-2E9C-101B-9397-08002B2CF9AE}" pid="5" name="OriginalClassifier">
    <vt:lpwstr>sgg930654</vt:lpwstr>
  </property>
  <property fmtid="{D5CDD505-2E9C-101B-9397-08002B2CF9AE}" pid="6" name="Group">
    <vt:lpwstr>CN=AzureAD_SSPR_Prod,OU=Security Groups,OU=APAC,OU=All Groups,DC=tatatechnologies,DC=com;CN=AzureAD_CA_Limited_Access,OU=Security Groups,OU=APAC,OU=All Groups,DC=tatatechnologies,DC=com;CN=GP_Exclusion_China,OU=APAC Groups,OU=APAC,OU=PERMANENT,DC=tatatechnologies,DC=com;CN=AzureAD_MAM_Production,OU=Security Groups,OU=APAC,OU=All Groups,DC=tatatechnologies,DC=com;CN=Permanent,OU=Security Groups,OU=NA,OU=All Groups,DC=tatatechnologies,DC=com</vt:lpwstr>
  </property>
  <property fmtid="{D5CDD505-2E9C-101B-9397-08002B2CF9AE}" pid="7" name="Classification">
    <vt:lpwstr>Confidential</vt:lpwstr>
  </property>
  <property fmtid="{D5CDD505-2E9C-101B-9397-08002B2CF9AE}" pid="8" name="TitusClassification">
    <vt:lpwstr>Confidential</vt:lpwstr>
  </property>
  <property fmtid="{D5CDD505-2E9C-101B-9397-08002B2CF9AE}" pid="9" name="_dlc_DocIdItemGuid">
    <vt:lpwstr>59b1565b-3475-4430-88dd-db2412432f26</vt:lpwstr>
  </property>
</Properties>
</file>