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worksheets/sheet3.xml" ContentType="application/vnd.openxmlformats-officedocument.spreadsheetml.worksheet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Shared/AION/Data/Msquared 689nm/"/>
    </mc:Choice>
  </mc:AlternateContent>
  <xr:revisionPtr revIDLastSave="0" documentId="13_ncr:1_{B0D65DA1-10F2-9D48-839A-5F2D526246F8}" xr6:coauthVersionLast="47" xr6:coauthVersionMax="47" xr10:uidLastSave="{00000000-0000-0000-0000-000000000000}"/>
  <bookViews>
    <workbookView xWindow="-12520" yWindow="-31500" windowWidth="51200" windowHeight="31500" tabRatio="760" firstSheet="13" activeTab="18" xr2:uid="{5CE707D8-8230-459E-8F65-1F9B655A2B17}"/>
  </bookViews>
  <sheets>
    <sheet name="Specifications" sheetId="6" r:id="rId1"/>
    <sheet name="160322 P" sheetId="1" r:id="rId2"/>
    <sheet name="180322 P" sheetId="3" r:id="rId3"/>
    <sheet name="250322 P" sheetId="4" r:id="rId4"/>
    <sheet name="250322 λ" sheetId="7" r:id="rId5"/>
    <sheet name="050422 P" sheetId="8" r:id="rId6"/>
    <sheet name="070422" sheetId="9" r:id="rId7"/>
    <sheet name="070422 pre-opt" sheetId="10" r:id="rId8"/>
    <sheet name="070422 post-opt" sheetId="11" r:id="rId9"/>
    <sheet name="070422 λ1" sheetId="12" r:id="rId10"/>
    <sheet name="070422 λ2" sheetId="13" r:id="rId11"/>
    <sheet name="080422" sheetId="14" r:id="rId12"/>
    <sheet name="200422" sheetId="15" r:id="rId13"/>
    <sheet name="260422" sheetId="16" r:id="rId14"/>
    <sheet name="040522" sheetId="18" r:id="rId15"/>
    <sheet name="050522" sheetId="19" r:id="rId16"/>
    <sheet name="150622" sheetId="20" r:id="rId17"/>
    <sheet name="170622" sheetId="21" r:id="rId18"/>
    <sheet name="280722" sheetId="2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22" l="1"/>
  <c r="G12" i="22"/>
  <c r="G13" i="22"/>
  <c r="G14" i="22"/>
  <c r="G15" i="22"/>
  <c r="G16" i="22"/>
  <c r="G17" i="22"/>
  <c r="G18" i="22"/>
  <c r="G19" i="22"/>
  <c r="G10" i="22"/>
  <c r="D23" i="22"/>
  <c r="E23" i="22" s="1"/>
  <c r="D22" i="22"/>
  <c r="E22" i="22" s="1"/>
  <c r="D21" i="22"/>
  <c r="E21" i="22" s="1"/>
  <c r="D20" i="22"/>
  <c r="E20" i="22" s="1"/>
  <c r="D19" i="22"/>
  <c r="E19" i="22" s="1"/>
  <c r="D18" i="22"/>
  <c r="E18" i="22" s="1"/>
  <c r="D17" i="22"/>
  <c r="E17" i="22" s="1"/>
  <c r="D16" i="22"/>
  <c r="E16" i="22" s="1"/>
  <c r="D15" i="22"/>
  <c r="E15" i="22" s="1"/>
  <c r="D14" i="22"/>
  <c r="E14" i="22" s="1"/>
  <c r="D13" i="22"/>
  <c r="E13" i="22" s="1"/>
  <c r="D12" i="22"/>
  <c r="E12" i="22" s="1"/>
  <c r="D11" i="22"/>
  <c r="E11" i="22" s="1"/>
  <c r="D10" i="22"/>
  <c r="E10" i="22" s="1"/>
  <c r="B5" i="21"/>
  <c r="F60" i="20"/>
  <c r="G60" i="20" s="1"/>
  <c r="F59" i="20"/>
  <c r="G59" i="20"/>
  <c r="F58" i="20"/>
  <c r="G58" i="20"/>
  <c r="F57" i="20"/>
  <c r="G57" i="20" s="1"/>
  <c r="F56" i="20"/>
  <c r="G56" i="20" s="1"/>
  <c r="F55" i="20"/>
  <c r="G55" i="20" s="1"/>
  <c r="F54" i="20"/>
  <c r="G54" i="20" s="1"/>
  <c r="F53" i="20"/>
  <c r="G53" i="20" s="1"/>
  <c r="F52" i="20"/>
  <c r="G52" i="20" s="1"/>
  <c r="F51" i="20"/>
  <c r="G51" i="20" s="1"/>
  <c r="F50" i="20"/>
  <c r="G50" i="20" s="1"/>
  <c r="F49" i="20"/>
  <c r="G49" i="20" s="1"/>
  <c r="F48" i="20"/>
  <c r="G48" i="20" s="1"/>
  <c r="F47" i="20"/>
  <c r="G47" i="20" s="1"/>
  <c r="F46" i="20"/>
  <c r="G46" i="20" s="1"/>
  <c r="F45" i="20"/>
  <c r="G45" i="20" s="1"/>
  <c r="F44" i="20"/>
  <c r="G44" i="20" s="1"/>
  <c r="F43" i="20"/>
  <c r="G43" i="20" s="1"/>
  <c r="F42" i="20"/>
  <c r="G42" i="20" s="1"/>
  <c r="F41" i="20"/>
  <c r="G41" i="20" s="1"/>
  <c r="F27" i="20"/>
  <c r="G27" i="20" s="1"/>
  <c r="F28" i="20"/>
  <c r="G28" i="20" s="1"/>
  <c r="F29" i="20"/>
  <c r="G29" i="20" s="1"/>
  <c r="F30" i="20"/>
  <c r="G30" i="20" s="1"/>
  <c r="F31" i="20"/>
  <c r="G31" i="20" s="1"/>
  <c r="F32" i="20"/>
  <c r="G32" i="20" s="1"/>
  <c r="F33" i="20"/>
  <c r="G33" i="20" s="1"/>
  <c r="F34" i="20"/>
  <c r="G34" i="20" s="1"/>
  <c r="F35" i="20"/>
  <c r="G35" i="20" s="1"/>
  <c r="F36" i="20"/>
  <c r="G36" i="20" s="1"/>
  <c r="F37" i="20"/>
  <c r="G37" i="20" s="1"/>
  <c r="F38" i="20"/>
  <c r="G38" i="20" s="1"/>
  <c r="F39" i="20"/>
  <c r="G39" i="20" s="1"/>
  <c r="F40" i="20"/>
  <c r="G40" i="20" s="1"/>
  <c r="F26" i="20"/>
  <c r="G26" i="20" s="1"/>
  <c r="C5" i="20"/>
  <c r="D13" i="20" s="1"/>
  <c r="D50" i="16"/>
  <c r="D52" i="16" s="1"/>
  <c r="C52" i="16"/>
  <c r="C50" i="16"/>
  <c r="B52" i="16"/>
  <c r="B50" i="16"/>
  <c r="R45" i="16"/>
  <c r="Q45" i="16"/>
  <c r="C45" i="16"/>
  <c r="B45" i="16"/>
  <c r="C40" i="16"/>
  <c r="B40" i="16"/>
  <c r="D29" i="16"/>
  <c r="D30" i="16"/>
  <c r="D31" i="16"/>
  <c r="D32" i="16"/>
  <c r="D33" i="16"/>
  <c r="D34" i="16"/>
  <c r="D35" i="16"/>
  <c r="D28" i="16"/>
  <c r="H23" i="16"/>
  <c r="H22" i="16"/>
  <c r="G23" i="16"/>
  <c r="G22" i="16"/>
  <c r="E23" i="16"/>
  <c r="F23" i="16"/>
  <c r="D23" i="16"/>
  <c r="D22" i="16"/>
  <c r="D59" i="14"/>
  <c r="B59" i="14"/>
  <c r="B60" i="14"/>
  <c r="B61" i="14"/>
  <c r="B58" i="1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8" i="4"/>
  <c r="D15" i="20" l="1"/>
  <c r="D26" i="20"/>
  <c r="D17" i="20"/>
  <c r="D38" i="20"/>
  <c r="D11" i="20"/>
  <c r="D8" i="20"/>
  <c r="D10" i="20"/>
  <c r="D22" i="20"/>
  <c r="D28" i="20"/>
  <c r="D35" i="20"/>
  <c r="D37" i="20"/>
  <c r="D14" i="20"/>
  <c r="D31" i="20"/>
  <c r="D19" i="20"/>
  <c r="D29" i="20"/>
  <c r="D34" i="20"/>
  <c r="D40" i="20"/>
  <c r="D16" i="20"/>
  <c r="D9" i="20"/>
  <c r="D21" i="20"/>
  <c r="D27" i="20"/>
  <c r="D36" i="20"/>
  <c r="D20" i="20"/>
  <c r="D32" i="20"/>
  <c r="D12" i="20"/>
  <c r="D18" i="20"/>
  <c r="D30" i="20"/>
  <c r="D33" i="20"/>
  <c r="D39" i="20"/>
</calcChain>
</file>

<file path=xl/sharedStrings.xml><?xml version="1.0" encoding="utf-8"?>
<sst xmlns="http://schemas.openxmlformats.org/spreadsheetml/2006/main" count="315" uniqueCount="170">
  <si>
    <t>Pump Power / W</t>
  </si>
  <si>
    <t>Output power (powermeter readout) /W</t>
  </si>
  <si>
    <t>Internal diode  output PD / V</t>
  </si>
  <si>
    <t>red color</t>
  </si>
  <si>
    <t>green color</t>
  </si>
  <si>
    <t>green color(?)</t>
  </si>
  <si>
    <t>160322 for comparison</t>
  </si>
  <si>
    <t>Model</t>
  </si>
  <si>
    <t>IO-5-670-HP</t>
  </si>
  <si>
    <t>Serial No</t>
  </si>
  <si>
    <t>TP02542152-1</t>
  </si>
  <si>
    <t>Test Conditions</t>
  </si>
  <si>
    <t>Temp</t>
  </si>
  <si>
    <t>Laser ID#</t>
  </si>
  <si>
    <t>Power</t>
  </si>
  <si>
    <t>mW</t>
  </si>
  <si>
    <t>C</t>
  </si>
  <si>
    <t>Faraday Rotator</t>
  </si>
  <si>
    <t>Tranmission</t>
  </si>
  <si>
    <t>Wavelength</t>
  </si>
  <si>
    <t>%</t>
  </si>
  <si>
    <t>Rotation</t>
  </si>
  <si>
    <t>deg</t>
  </si>
  <si>
    <t>Isolator</t>
  </si>
  <si>
    <t>Transmission</t>
  </si>
  <si>
    <t>Isolation</t>
  </si>
  <si>
    <t>dB</t>
  </si>
  <si>
    <t>Optical Isolator (Thorlabs)</t>
  </si>
  <si>
    <t>Wavelength on wavemeter / nm</t>
  </si>
  <si>
    <t>Pump power / W</t>
  </si>
  <si>
    <t>Powermeter reading / W</t>
  </si>
  <si>
    <t>Pump temperature / C</t>
  </si>
  <si>
    <t>Pump - pump diode Tempearture / C</t>
  </si>
  <si>
    <t>Solstis Internal diode output PD / V</t>
  </si>
  <si>
    <t>Diode current / A</t>
  </si>
  <si>
    <t>High power PM&lt;40 W</t>
  </si>
  <si>
    <t xml:space="preserve">Low Power PM </t>
  </si>
  <si>
    <t>Meter: PM100A, P100379</t>
  </si>
  <si>
    <t>Meter: PM100A, P1003607</t>
  </si>
  <si>
    <t>Head:</t>
  </si>
  <si>
    <t>Head: S130C, 210909102</t>
  </si>
  <si>
    <t>Output power (High power PM) /W</t>
  </si>
  <si>
    <t>High power PM placed ~10 cm from Solstis output aperture</t>
  </si>
  <si>
    <t>chiller set temperature 20 deg C - during entire measurement wasa 19.98 to 19.99 deg C</t>
  </si>
  <si>
    <t>Distance from 689 output to powermeter 10m *edit from 05/04 this should have been cm</t>
  </si>
  <si>
    <t>Distance from 689 to high power powermeter 10cm</t>
  </si>
  <si>
    <t>Head: kagome direct fibre plug-in (SN covered)</t>
  </si>
  <si>
    <t>Meter: PM100A, P1004556</t>
  </si>
  <si>
    <t>Meter: PM100A, P1002607</t>
  </si>
  <si>
    <t>Chiller set temp</t>
  </si>
  <si>
    <t>Fibre launch module fibre output - with Low Power PM/ uW</t>
  </si>
  <si>
    <t>lambda change]</t>
  </si>
  <si>
    <t>One shot optimisation now</t>
  </si>
  <si>
    <t>After one shot optimisation:</t>
  </si>
  <si>
    <t>Second shot optimisation now</t>
  </si>
  <si>
    <t>After second shot optimisation</t>
  </si>
  <si>
    <t>lambda 689 slightly visible again</t>
  </si>
  <si>
    <t>this time the Y adjustment dropped below 20 percent -&gt; will do as in instructions manual: manual optimisation steps.</t>
  </si>
  <si>
    <t>after manual adjustment</t>
  </si>
  <si>
    <t>then setting this as reference and starting again one shot optimisation</t>
  </si>
  <si>
    <t>after optimisation</t>
  </si>
  <si>
    <t>red light visible! Still have to verify that it is 689 nm</t>
  </si>
  <si>
    <t>Wavelength measurment</t>
  </si>
  <si>
    <t>High power PM placed ~9 cm from Solstis output aperture. It is placed between the two folding mirrors.</t>
  </si>
  <si>
    <t>first folding mirror is ~5 cm away from laser aperture</t>
  </si>
  <si>
    <t>beam is located horizontally  ~1/4 from right edge. The power head cannot be further moved into the beam path</t>
  </si>
  <si>
    <t>Output power / W</t>
  </si>
  <si>
    <t>Wavelength / nm</t>
  </si>
  <si>
    <t>-</t>
  </si>
  <si>
    <t>one shot optimisation</t>
  </si>
  <si>
    <t>after one shot optimisation --&gt; rewrote wavelength.</t>
  </si>
  <si>
    <t>repeat measuremetn:</t>
  </si>
  <si>
    <t>red clearly visible</t>
  </si>
  <si>
    <t>lambda red slightly visible</t>
  </si>
  <si>
    <t>wavelength</t>
  </si>
  <si>
    <t>we now adjusted fibre launch to underexpose (Y direction) by turning the knob near the fibre launch</t>
  </si>
  <si>
    <t>underexposed/ now red light obvious -&gt; 740 nm?</t>
  </si>
  <si>
    <t>wavemeter exposure at 155/105 (automatically adjusted)</t>
  </si>
  <si>
    <t>repeat wavelength measuremetn:</t>
  </si>
  <si>
    <t>Pump/W</t>
  </si>
  <si>
    <t>Output/W</t>
  </si>
  <si>
    <t>PD / V</t>
  </si>
  <si>
    <t>noticed 12W suddenly jump, then I went back to 9W and got 0.223W weird.. Going to retake measurements now.</t>
  </si>
  <si>
    <t>can clearly see red dot</t>
  </si>
  <si>
    <t>no wavelength but can still see red light</t>
  </si>
  <si>
    <t>very low power, suspect alignment is off because the x and y alignment % is not the same as ytd</t>
  </si>
  <si>
    <t>power is now 4.3W at 18W pump power, good</t>
  </si>
  <si>
    <t>repeat measuerment again going donwards instead</t>
  </si>
  <si>
    <t>so w hen I reached 18W, I initiate one shot to give (aligment 3.png)</t>
  </si>
  <si>
    <t>note that wavelength underexposed more easily at low power cos of our adjustments ytd</t>
  </si>
  <si>
    <t>measure efficiency after optical isolator</t>
  </si>
  <si>
    <t>efficiency is:</t>
  </si>
  <si>
    <t>average:</t>
  </si>
  <si>
    <t>EDIT 200422: actually distance is 6cm, not 10cm, since the PM is now placed in between the two mirrors</t>
  </si>
  <si>
    <t>Distance from 689 to high power powermeter 9cm</t>
  </si>
  <si>
    <t>Before I decided to do one shot, I pressed up on the web interface (689.0-&gt;689.1) then down again (689.1-&gt;689.0) for the wavelength to make sure it's right, then suddenly it was okay…?? Nani -&gt; I don'thave the ss but the% was like 52% and 40%  so it just magically changed just by my touching the wave;ength...</t>
  </si>
  <si>
    <t>One shot but it suddenly jumped wayy higher than before… not sure why?</t>
  </si>
  <si>
    <t>so apparently the power was 20.8W somehow..</t>
  </si>
  <si>
    <t>also maybe we should plot PD and Output, wavelength just find cutoff then draw vertical line when plotting or smth</t>
  </si>
  <si>
    <t>around 11 we see a sudden jump in power, that's when lasing happens</t>
  </si>
  <si>
    <t>So even though the PD is higher than 080422 at max pump, the output PM is lower..</t>
  </si>
  <si>
    <t>One shot again</t>
  </si>
  <si>
    <t>Exceeded80%, need to do the thing again</t>
  </si>
  <si>
    <t>one shot again</t>
  </si>
  <si>
    <t>try4</t>
  </si>
  <si>
    <t>…</t>
  </si>
  <si>
    <t>discuss w tiffany..</t>
  </si>
  <si>
    <t>do new one shot alignment w corect procedure…</t>
  </si>
  <si>
    <t>742 max and not 780…</t>
  </si>
  <si>
    <t>when ref after setting 742, system uses 740…</t>
  </si>
  <si>
    <t>now, after fully reoptimizing, we got this. What I did was set 742, set both to 50%, align knobs max PD V and PM power, then press reference, then override (cos not 780…), then it references, then starts auto aligning and optmize</t>
  </si>
  <si>
    <t>now I set wavelength at 689, then press one shot, giving this</t>
  </si>
  <si>
    <t>Power / W @ before optik1 (A)</t>
  </si>
  <si>
    <t>Power / W @ after optik1 (B)</t>
  </si>
  <si>
    <t xml:space="preserve">Power / W @ after optik2 (C) </t>
  </si>
  <si>
    <t>one mirror ratio</t>
  </si>
  <si>
    <t>two mirror ratio</t>
  </si>
  <si>
    <t>First HWP+PBS pair</t>
  </si>
  <si>
    <t>Angle (deg)</t>
  </si>
  <si>
    <t>PM1/W (lower)</t>
  </si>
  <si>
    <t>PM2/W (right)</t>
  </si>
  <si>
    <t>Extinction ratio</t>
  </si>
  <si>
    <t>Second HWP+PBS</t>
  </si>
  <si>
    <t>min</t>
  </si>
  <si>
    <t>max</t>
  </si>
  <si>
    <t>ratio</t>
  </si>
  <si>
    <t>Third HWP+PBS</t>
  </si>
  <si>
    <t>Added QWP to uncircularise incident beam</t>
  </si>
  <si>
    <t>Pair 1 HWP+PBS</t>
  </si>
  <si>
    <t>Pair 2 HWP+PBS</t>
  </si>
  <si>
    <t>Pair 3 HWP+PBS</t>
  </si>
  <si>
    <t>BEAM PROFILE</t>
  </si>
  <si>
    <t>distance</t>
  </si>
  <si>
    <t>pump power / W</t>
  </si>
  <si>
    <t>dump PM / W</t>
  </si>
  <si>
    <t>CCD PM / mW</t>
  </si>
  <si>
    <t>exp time (ms)</t>
  </si>
  <si>
    <t>realigned and reoptimised</t>
  </si>
  <si>
    <t>Set SolsTIS to reference wavelength: on SolsTiS ‘Control’ interface type ‘780’ into ‘Target (nm)’ and press enter.
open Beam Alignment Settings and select "reference".
Tune to 689nm by changing target wavelength</t>
  </si>
  <si>
    <t>obtained:</t>
  </si>
  <si>
    <t>alignment x</t>
  </si>
  <si>
    <t>aligment y</t>
  </si>
  <si>
    <t>after pressing one shot once</t>
  </si>
  <si>
    <t>After realising above pump power was 18.2W (it tends to overshoot 18W when realigning at 18W)</t>
  </si>
  <si>
    <t>Datetime</t>
  </si>
  <si>
    <t>AOM characterisation</t>
  </si>
  <si>
    <t>efficiency</t>
  </si>
  <si>
    <t>Optical input power / W :</t>
  </si>
  <si>
    <t>RF frequency / MHz</t>
  </si>
  <si>
    <t>power diffracted into 1st order /W</t>
  </si>
  <si>
    <t>rf input power/ W:</t>
  </si>
  <si>
    <t>attenuation as a fct of rf power at 350 MHz</t>
  </si>
  <si>
    <t>checking beam position as a fct of rf frequency</t>
  </si>
  <si>
    <t>freq / MHz</t>
  </si>
  <si>
    <t>Hor pos / um</t>
  </si>
  <si>
    <t>distance from AOM to camera: 250mm</t>
  </si>
  <si>
    <t>clippinh</t>
  </si>
  <si>
    <t>clipping</t>
  </si>
  <si>
    <t>camera died</t>
  </si>
  <si>
    <t xml:space="preserve">didn’t take </t>
  </si>
  <si>
    <t>Height of camera was elevated slightly by about 3-4mm for better viewing.</t>
  </si>
  <si>
    <t>spec analy power / dBm</t>
  </si>
  <si>
    <t>corrected rf input power (12db attn accounted for)</t>
  </si>
  <si>
    <t>rf power / W</t>
  </si>
  <si>
    <t>Fibre launch module output - with Low Power PM/ mW</t>
  </si>
  <si>
    <t>aom efficiency check</t>
  </si>
  <si>
    <t>before AOM</t>
  </si>
  <si>
    <t>after AOM</t>
  </si>
  <si>
    <t>first order</t>
  </si>
  <si>
    <t>power first order beam/mW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</si>
</sst>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1" fontId="0" fillId="0" borderId="0" xfId="0" applyNumberFormat="1"/>
    <xf numFmtId="11" fontId="0" fillId="2" borderId="0" xfId="0" applyNumberFormat="1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0" fillId="0" borderId="0" xfId="0" applyAlignment="1"/>
    <xf numFmtId="1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curve for msquared 689nm laser beam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Internal Diode Ouptut PD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'160322 P'!$B$3:$B$26</c:f>
              <c:numCache>
                <c:formatCode>General</c:formatCode>
                <c:ptCount val="2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</c:numCache>
            </c:numRef>
          </c:xVal>
          <c:yVal>
            <c:numRef>
              <c:f>'160322 P'!$C$3:$C$26</c:f>
              <c:numCache>
                <c:formatCode>General</c:formatCode>
                <c:ptCount val="2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6.0000000000000001E-3</c:v>
                </c:pt>
                <c:pt idx="5">
                  <c:v>8.0000000000000002E-3</c:v>
                </c:pt>
                <c:pt idx="6">
                  <c:v>0.01</c:v>
                </c:pt>
                <c:pt idx="7">
                  <c:v>1.2E-2</c:v>
                </c:pt>
                <c:pt idx="8">
                  <c:v>3.5000000000000003E-2</c:v>
                </c:pt>
                <c:pt idx="9">
                  <c:v>1.2999999999999999E-2</c:v>
                </c:pt>
                <c:pt idx="10">
                  <c:v>4.2999999999999997E-2</c:v>
                </c:pt>
                <c:pt idx="11">
                  <c:v>5.1999999999999998E-2</c:v>
                </c:pt>
                <c:pt idx="12">
                  <c:v>5.8000000000000003E-2</c:v>
                </c:pt>
                <c:pt idx="13">
                  <c:v>9.6000000000000002E-2</c:v>
                </c:pt>
                <c:pt idx="14">
                  <c:v>0.13500000000000001</c:v>
                </c:pt>
                <c:pt idx="15">
                  <c:v>0.317</c:v>
                </c:pt>
                <c:pt idx="16">
                  <c:v>0.442</c:v>
                </c:pt>
                <c:pt idx="17">
                  <c:v>0.54400000000000004</c:v>
                </c:pt>
                <c:pt idx="18">
                  <c:v>0.622</c:v>
                </c:pt>
                <c:pt idx="19">
                  <c:v>0.66400000000000003</c:v>
                </c:pt>
                <c:pt idx="20">
                  <c:v>0.74299999999999999</c:v>
                </c:pt>
                <c:pt idx="21">
                  <c:v>0.83299999999999996</c:v>
                </c:pt>
                <c:pt idx="22">
                  <c:v>0.92300000000000004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7F-4FE2-9AA9-C0A3AD8AB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69872"/>
        <c:axId val="274061968"/>
      </c:scatterChart>
      <c:scatterChart>
        <c:scatterStyle val="lineMarker"/>
        <c:varyColors val="0"/>
        <c:ser>
          <c:idx val="1"/>
          <c:order val="1"/>
          <c:tx>
            <c:v>Output Power (Powermeter readout)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'160322 P'!$B$3:$B$26</c:f>
              <c:numCache>
                <c:formatCode>General</c:formatCode>
                <c:ptCount val="2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</c:numCache>
            </c:numRef>
          </c:xVal>
          <c:yVal>
            <c:numRef>
              <c:f>'160322 P'!$D$3:$D$26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0.01</c:v>
                </c:pt>
                <c:pt idx="10">
                  <c:v>0.11</c:v>
                </c:pt>
                <c:pt idx="11">
                  <c:v>0.1</c:v>
                </c:pt>
                <c:pt idx="12">
                  <c:v>0.17</c:v>
                </c:pt>
                <c:pt idx="13">
                  <c:v>0.28000000000000003</c:v>
                </c:pt>
                <c:pt idx="14">
                  <c:v>0.42</c:v>
                </c:pt>
                <c:pt idx="15">
                  <c:v>1.38</c:v>
                </c:pt>
                <c:pt idx="16">
                  <c:v>1.93</c:v>
                </c:pt>
                <c:pt idx="17">
                  <c:v>2.37</c:v>
                </c:pt>
                <c:pt idx="18">
                  <c:v>2.74</c:v>
                </c:pt>
                <c:pt idx="19">
                  <c:v>2.97</c:v>
                </c:pt>
                <c:pt idx="20">
                  <c:v>3.33</c:v>
                </c:pt>
                <c:pt idx="21">
                  <c:v>3.75</c:v>
                </c:pt>
                <c:pt idx="22">
                  <c:v>4.17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7F-4FE2-9AA9-C0A3AD8AB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650176"/>
        <c:axId val="974651424"/>
      </c:scatterChart>
      <c:valAx>
        <c:axId val="2740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Pump Power / 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1968"/>
        <c:crosses val="autoZero"/>
        <c:crossBetween val="midCat"/>
      </c:valAx>
      <c:valAx>
        <c:axId val="2740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Internal diode output PD /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9872"/>
        <c:crosses val="autoZero"/>
        <c:crossBetween val="midCat"/>
      </c:valAx>
      <c:valAx>
        <c:axId val="974651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  <a:r>
                  <a:rPr lang="en-GB" baseline="0"/>
                  <a:t> power (powermeter) / 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50176"/>
        <c:crosses val="max"/>
        <c:crossBetween val="midCat"/>
      </c:valAx>
      <c:valAx>
        <c:axId val="97465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465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'150622'!$B$8:$B$22</c:f>
              <c:numCache>
                <c:formatCode>General</c:formatCode>
                <c:ptCount val="15"/>
                <c:pt idx="0">
                  <c:v>350</c:v>
                </c:pt>
                <c:pt idx="1">
                  <c:v>340</c:v>
                </c:pt>
                <c:pt idx="2">
                  <c:v>330</c:v>
                </c:pt>
                <c:pt idx="3">
                  <c:v>320</c:v>
                </c:pt>
                <c:pt idx="4">
                  <c:v>310</c:v>
                </c:pt>
                <c:pt idx="5">
                  <c:v>300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355</c:v>
                </c:pt>
                <c:pt idx="12">
                  <c:v>345</c:v>
                </c:pt>
                <c:pt idx="13">
                  <c:v>335</c:v>
                </c:pt>
                <c:pt idx="14">
                  <c:v>365</c:v>
                </c:pt>
              </c:numCache>
            </c:numRef>
          </c:xVal>
          <c:yVal>
            <c:numRef>
              <c:f>'150622'!$D$8:$D$22</c:f>
              <c:numCache>
                <c:formatCode>0.00E+00</c:formatCode>
                <c:ptCount val="15"/>
                <c:pt idx="0">
                  <c:v>0.68344007319304667</c:v>
                </c:pt>
                <c:pt idx="1">
                  <c:v>0.32570905763952424</c:v>
                </c:pt>
                <c:pt idx="2">
                  <c:v>6.5873741994510529E-2</c:v>
                </c:pt>
                <c:pt idx="3">
                  <c:v>1.0795974382433668E-3</c:v>
                </c:pt>
                <c:pt idx="4">
                  <c:v>4.3915827996340348E-2</c:v>
                </c:pt>
                <c:pt idx="5">
                  <c:v>6.4043915827996338E-3</c:v>
                </c:pt>
                <c:pt idx="6">
                  <c:v>0.28636779505946935</c:v>
                </c:pt>
                <c:pt idx="7">
                  <c:v>5.9469350411710885E-2</c:v>
                </c:pt>
                <c:pt idx="8">
                  <c:v>3.110704483074108E-2</c:v>
                </c:pt>
                <c:pt idx="9">
                  <c:v>6.4043915827996338E-3</c:v>
                </c:pt>
                <c:pt idx="10">
                  <c:v>3.659652333028362E-3</c:v>
                </c:pt>
                <c:pt idx="11">
                  <c:v>0.56816102470265328</c:v>
                </c:pt>
                <c:pt idx="12">
                  <c:v>0.55992680695333941</c:v>
                </c:pt>
                <c:pt idx="13">
                  <c:v>0.14181152790484905</c:v>
                </c:pt>
                <c:pt idx="14">
                  <c:v>0.10247026532479414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D-4043-A9D4-150350D3A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34527"/>
        <c:axId val="656936191"/>
      </c:scatterChart>
      <c:valAx>
        <c:axId val="65693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36191"/>
        <c:crosses val="autoZero"/>
        <c:crossBetween val="midCat"/>
      </c:valAx>
      <c:valAx>
        <c:axId val="65693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3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'150622'!$B$26:$B$56</c:f>
              <c:numCache>
                <c:formatCode>General</c:formatCode>
                <c:ptCount val="31"/>
                <c:pt idx="0">
                  <c:v>8</c:v>
                </c:pt>
                <c:pt idx="1">
                  <c:v>8.5</c:v>
                </c:pt>
                <c:pt idx="2">
                  <c:v>7.5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31.5</c:v>
                </c:pt>
                <c:pt idx="27">
                  <c:v>7</c:v>
                </c:pt>
                <c:pt idx="28">
                  <c:v>6</c:v>
                </c:pt>
                <c:pt idx="29">
                  <c:v>5</c:v>
                </c:pt>
                <c:pt idx="30">
                  <c:v>4</c:v>
                </c:pt>
              </c:numCache>
            </c:numRef>
          </c:xVal>
          <c:yVal>
            <c:numRef>
              <c:f>'150622'!$C$26:$C$56</c:f>
              <c:numCache>
                <c:formatCode>0.00E+00</c:formatCode>
                <c:ptCount val="31"/>
                <c:pt idx="0">
                  <c:v>7.6000000000000004E-4</c:v>
                </c:pt>
                <c:pt idx="1">
                  <c:v>7.5500000000000003E-4</c:v>
                </c:pt>
                <c:pt idx="2">
                  <c:v>7.5799999999999999E-4</c:v>
                </c:pt>
                <c:pt idx="3">
                  <c:v>7.3200000000000001E-4</c:v>
                </c:pt>
                <c:pt idx="4">
                  <c:v>6.8499999999999995E-4</c:v>
                </c:pt>
                <c:pt idx="5">
                  <c:v>6.1600000000000001E-4</c:v>
                </c:pt>
                <c:pt idx="6">
                  <c:v>5.31E-4</c:v>
                </c:pt>
                <c:pt idx="7">
                  <c:v>4.6000000000000001E-4</c:v>
                </c:pt>
                <c:pt idx="8">
                  <c:v>3.8900000000000002E-4</c:v>
                </c:pt>
                <c:pt idx="9">
                  <c:v>3.2600000000000001E-4</c:v>
                </c:pt>
                <c:pt idx="10">
                  <c:v>2.5700000000000001E-4</c:v>
                </c:pt>
                <c:pt idx="11">
                  <c:v>2.13E-4</c:v>
                </c:pt>
                <c:pt idx="12">
                  <c:v>1.75E-4</c:v>
                </c:pt>
                <c:pt idx="13">
                  <c:v>1.4300000000000001E-4</c:v>
                </c:pt>
                <c:pt idx="14">
                  <c:v>1.1400000000000001E-4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4-4B27-9DE5-9051A5623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423311"/>
        <c:axId val="719424559"/>
      </c:scatterChart>
      <c:valAx>
        <c:axId val="71942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24559"/>
        <c:crosses val="autoZero"/>
        <c:crossBetween val="midCat"/>
      </c:valAx>
      <c:valAx>
        <c:axId val="71942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2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curve for msquared 689nm laser beam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PD 180322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'180322 P'!$B$3:$B$20</c:f>
              <c:numCache>
                <c:formatCode>General</c:formatCode>
                <c:ptCount val="18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4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15</c:v>
                </c:pt>
                <c:pt idx="17">
                  <c:v>18</c:v>
                </c:pt>
              </c:numCache>
            </c:numRef>
          </c:xVal>
          <c:yVal>
            <c:numRef>
              <c:f>'180322 P'!$C$3:$C$20</c:f>
              <c:numCache>
                <c:formatCode>General</c:formatCode>
                <c:ptCount val="18"/>
                <c:pt idx="0">
                  <c:v>6.0000000000000001E-3</c:v>
                </c:pt>
                <c:pt idx="1">
                  <c:v>6.0999999999999999E-2</c:v>
                </c:pt>
                <c:pt idx="2">
                  <c:v>7.2999999999999995E-2</c:v>
                </c:pt>
                <c:pt idx="3">
                  <c:v>0.112</c:v>
                </c:pt>
                <c:pt idx="4">
                  <c:v>0.14599999999999999</c:v>
                </c:pt>
                <c:pt idx="5">
                  <c:v>0.309</c:v>
                </c:pt>
                <c:pt idx="6">
                  <c:v>0.42499999999999999</c:v>
                </c:pt>
                <c:pt idx="7">
                  <c:v>0.66</c:v>
                </c:pt>
                <c:pt idx="8">
                  <c:v>0.91</c:v>
                </c:pt>
                <c:pt idx="9">
                  <c:v>6.0000000000000001E-3</c:v>
                </c:pt>
                <c:pt idx="10">
                  <c:v>6.3E-2</c:v>
                </c:pt>
                <c:pt idx="11">
                  <c:v>7.0999999999999994E-2</c:v>
                </c:pt>
                <c:pt idx="12">
                  <c:v>0.108</c:v>
                </c:pt>
                <c:pt idx="13">
                  <c:v>0.14099999999999999</c:v>
                </c:pt>
                <c:pt idx="14">
                  <c:v>0.30299999999999999</c:v>
                </c:pt>
                <c:pt idx="15">
                  <c:v>0.41799999999999998</c:v>
                </c:pt>
                <c:pt idx="16">
                  <c:v>0.63700000000000001</c:v>
                </c:pt>
                <c:pt idx="17">
                  <c:v>0.86699999999999999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1-440C-B2B4-365DCA0E0BAA}"/>
            </c:ext>
          </c:extLst>
        </c:ser>
        <c:ser>
          <c:idx val="2"/>
          <c:order val="2"/>
          <c:tx>
            <c:v>PD 160322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'180322 P'!$B$22:$B$39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'180322 P'!$C$22:$C$39</c:f>
              <c:numCache>
                <c:formatCode>General</c:formatCode>
                <c:ptCount val="18"/>
                <c:pt idx="0">
                  <c:v>8.0000000000000002E-3</c:v>
                </c:pt>
                <c:pt idx="1">
                  <c:v>0.01</c:v>
                </c:pt>
                <c:pt idx="2">
                  <c:v>1.2E-2</c:v>
                </c:pt>
                <c:pt idx="3">
                  <c:v>3.5000000000000003E-2</c:v>
                </c:pt>
                <c:pt idx="4">
                  <c:v>1.2999999999999999E-2</c:v>
                </c:pt>
                <c:pt idx="5">
                  <c:v>4.2999999999999997E-2</c:v>
                </c:pt>
                <c:pt idx="6">
                  <c:v>5.1999999999999998E-2</c:v>
                </c:pt>
                <c:pt idx="7">
                  <c:v>5.8000000000000003E-2</c:v>
                </c:pt>
                <c:pt idx="8">
                  <c:v>9.6000000000000002E-2</c:v>
                </c:pt>
                <c:pt idx="9">
                  <c:v>0.13500000000000001</c:v>
                </c:pt>
                <c:pt idx="10">
                  <c:v>0.317</c:v>
                </c:pt>
                <c:pt idx="11">
                  <c:v>0.442</c:v>
                </c:pt>
                <c:pt idx="12">
                  <c:v>0.54400000000000004</c:v>
                </c:pt>
                <c:pt idx="13">
                  <c:v>0.622</c:v>
                </c:pt>
                <c:pt idx="14">
                  <c:v>0.66400000000000003</c:v>
                </c:pt>
                <c:pt idx="15">
                  <c:v>0.74299999999999999</c:v>
                </c:pt>
                <c:pt idx="16">
                  <c:v>0.83299999999999996</c:v>
                </c:pt>
                <c:pt idx="17">
                  <c:v>0.92300000000000004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2-4B31-917B-C9992D4A0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69872"/>
        <c:axId val="274061968"/>
      </c:scatterChart>
      <c:scatterChart>
        <c:scatterStyle val="lineMarker"/>
        <c:varyColors val="0"/>
        <c:ser>
          <c:idx val="1"/>
          <c:order val="1"/>
          <c:tx>
            <c:v>Power 180322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'180322 P'!$B$3:$B$20</c:f>
              <c:numCache>
                <c:formatCode>General</c:formatCode>
                <c:ptCount val="18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4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15</c:v>
                </c:pt>
                <c:pt idx="17">
                  <c:v>18</c:v>
                </c:pt>
              </c:numCache>
            </c:numRef>
          </c:xVal>
          <c:yVal>
            <c:numRef>
              <c:f>'180322 P'!$D$3:$D$20</c:f>
              <c:numCache>
                <c:formatCode>General</c:formatCode>
                <c:ptCount val="18"/>
                <c:pt idx="0">
                  <c:v>0</c:v>
                </c:pt>
                <c:pt idx="1">
                  <c:v>0.26</c:v>
                </c:pt>
                <c:pt idx="2">
                  <c:v>0.27</c:v>
                </c:pt>
                <c:pt idx="3">
                  <c:v>0.43</c:v>
                </c:pt>
                <c:pt idx="4">
                  <c:v>0.54</c:v>
                </c:pt>
                <c:pt idx="5">
                  <c:v>1.59</c:v>
                </c:pt>
                <c:pt idx="6">
                  <c:v>2.14</c:v>
                </c:pt>
                <c:pt idx="7">
                  <c:v>3.31</c:v>
                </c:pt>
                <c:pt idx="8">
                  <c:v>4.5599999999999996</c:v>
                </c:pt>
                <c:pt idx="9">
                  <c:v>0</c:v>
                </c:pt>
                <c:pt idx="10">
                  <c:v>0.27</c:v>
                </c:pt>
                <c:pt idx="11">
                  <c:v>0.27</c:v>
                </c:pt>
                <c:pt idx="12">
                  <c:v>0.43</c:v>
                </c:pt>
                <c:pt idx="13">
                  <c:v>0.55000000000000004</c:v>
                </c:pt>
                <c:pt idx="14">
                  <c:v>1.59</c:v>
                </c:pt>
                <c:pt idx="15">
                  <c:v>2.16</c:v>
                </c:pt>
                <c:pt idx="16">
                  <c:v>3.35</c:v>
                </c:pt>
                <c:pt idx="17">
                  <c:v>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81-440C-B2B4-365DCA0E0BAA}"/>
            </c:ext>
          </c:extLst>
        </c:ser>
        <c:ser>
          <c:idx val="3"/>
          <c:order val="3"/>
          <c:tx>
            <c:v>Power 160322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'180322 P'!$B$22:$B$39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'180322 P'!$D$22:$D$39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0.01</c:v>
                </c:pt>
                <c:pt idx="5">
                  <c:v>0.11</c:v>
                </c:pt>
                <c:pt idx="6">
                  <c:v>0.1</c:v>
                </c:pt>
                <c:pt idx="7">
                  <c:v>0.17</c:v>
                </c:pt>
                <c:pt idx="8">
                  <c:v>0.28000000000000003</c:v>
                </c:pt>
                <c:pt idx="9">
                  <c:v>0.42</c:v>
                </c:pt>
                <c:pt idx="10">
                  <c:v>1.38</c:v>
                </c:pt>
                <c:pt idx="11">
                  <c:v>1.93</c:v>
                </c:pt>
                <c:pt idx="12">
                  <c:v>2.37</c:v>
                </c:pt>
                <c:pt idx="13">
                  <c:v>2.74</c:v>
                </c:pt>
                <c:pt idx="14">
                  <c:v>2.97</c:v>
                </c:pt>
                <c:pt idx="15">
                  <c:v>3.33</c:v>
                </c:pt>
                <c:pt idx="16">
                  <c:v>3.75</c:v>
                </c:pt>
                <c:pt idx="17">
                  <c:v>4.17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A2-4B31-917B-C9992D4A0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650176"/>
        <c:axId val="974651424"/>
      </c:scatterChart>
      <c:valAx>
        <c:axId val="2740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Pump Power / 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1968"/>
        <c:crosses val="autoZero"/>
        <c:crossBetween val="midCat"/>
      </c:valAx>
      <c:valAx>
        <c:axId val="2740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Internal diode output PD /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9872"/>
        <c:crosses val="autoZero"/>
        <c:crossBetween val="midCat"/>
      </c:valAx>
      <c:valAx>
        <c:axId val="974651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  <a:r>
                  <a:rPr lang="en-GB" baseline="0"/>
                  <a:t> power (powermeter) / 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50176"/>
        <c:crosses val="max"/>
        <c:crossBetween val="midCat"/>
      </c:valAx>
      <c:valAx>
        <c:axId val="97465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465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Pump Diode Temperature</a:t>
            </a:r>
            <a:r>
              <a:rPr lang="en-GB" baseline="0"/>
              <a:t> and Current Profile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 / 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'250322 P'!$B$8:$B$22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6.5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'250322 P'!$C$8:$C$22</c:f>
              <c:numCache>
                <c:formatCode>General</c:formatCode>
                <c:ptCount val="15"/>
                <c:pt idx="0">
                  <c:v>25.06</c:v>
                </c:pt>
                <c:pt idx="1">
                  <c:v>24.95</c:v>
                </c:pt>
                <c:pt idx="2">
                  <c:v>24.9</c:v>
                </c:pt>
                <c:pt idx="3">
                  <c:v>24.9</c:v>
                </c:pt>
                <c:pt idx="4">
                  <c:v>24.85</c:v>
                </c:pt>
                <c:pt idx="5">
                  <c:v>24.86</c:v>
                </c:pt>
                <c:pt idx="6">
                  <c:v>24.86</c:v>
                </c:pt>
                <c:pt idx="7">
                  <c:v>24.87</c:v>
                </c:pt>
                <c:pt idx="8">
                  <c:v>24.87</c:v>
                </c:pt>
                <c:pt idx="9">
                  <c:v>24.86</c:v>
                </c:pt>
                <c:pt idx="10">
                  <c:v>24.86</c:v>
                </c:pt>
                <c:pt idx="11">
                  <c:v>24.86</c:v>
                </c:pt>
                <c:pt idx="12">
                  <c:v>24.85</c:v>
                </c:pt>
                <c:pt idx="13">
                  <c:v>24.85</c:v>
                </c:pt>
                <c:pt idx="14">
                  <c:v>24.85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E-4948-AAF6-55639AD97211}"/>
            </c:ext>
          </c:extLst>
        </c:ser>
        <c:ser>
          <c:idx val="1"/>
          <c:order val="1"/>
          <c:tx>
            <c:v>Current /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'250322 P'!$B$8:$B$22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6.5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'250322 P'!$D$8:$D$22</c:f>
              <c:numCache>
                <c:formatCode>General</c:formatCode>
                <c:ptCount val="15"/>
                <c:pt idx="0">
                  <c:v>10.08</c:v>
                </c:pt>
                <c:pt idx="1">
                  <c:v>10.08</c:v>
                </c:pt>
                <c:pt idx="2">
                  <c:v>10.08</c:v>
                </c:pt>
                <c:pt idx="3">
                  <c:v>10.08</c:v>
                </c:pt>
                <c:pt idx="4">
                  <c:v>10.06</c:v>
                </c:pt>
                <c:pt idx="5">
                  <c:v>10.06</c:v>
                </c:pt>
                <c:pt idx="6">
                  <c:v>10.06</c:v>
                </c:pt>
                <c:pt idx="7">
                  <c:v>10.06</c:v>
                </c:pt>
                <c:pt idx="8">
                  <c:v>10.06</c:v>
                </c:pt>
                <c:pt idx="9">
                  <c:v>10.06</c:v>
                </c:pt>
                <c:pt idx="10">
                  <c:v>10.06</c:v>
                </c:pt>
                <c:pt idx="11">
                  <c:v>10.06</c:v>
                </c:pt>
                <c:pt idx="12">
                  <c:v>10.06</c:v>
                </c:pt>
                <c:pt idx="13">
                  <c:v>10.06</c:v>
                </c:pt>
                <c:pt idx="14">
                  <c:v>10.06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AE-4948-AAF6-55639AD97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13264"/>
        <c:axId val="292814912"/>
      </c:scatterChart>
      <c:valAx>
        <c:axId val="2928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Pump</a:t>
                </a:r>
                <a:r>
                  <a:rPr lang="en-GB" baseline="0"/>
                  <a:t> Power / 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14912"/>
        <c:crosses val="autoZero"/>
        <c:crossBetween val="midCat"/>
      </c:valAx>
      <c:valAx>
        <c:axId val="2928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curve measurements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Photodiode PD / 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'250322 P'!$B$8:$B$22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6.5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'250322 P'!$E$8:$E$22</c:f>
              <c:numCache>
                <c:formatCode>General</c:formatCode>
                <c:ptCount val="15"/>
                <c:pt idx="0">
                  <c:v>0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0.04</c:v>
                </c:pt>
                <c:pt idx="4">
                  <c:v>0.06</c:v>
                </c:pt>
                <c:pt idx="5">
                  <c:v>9.1999999999999998E-2</c:v>
                </c:pt>
                <c:pt idx="6">
                  <c:v>0.13200000000000001</c:v>
                </c:pt>
                <c:pt idx="7">
                  <c:v>0.28000000000000003</c:v>
                </c:pt>
                <c:pt idx="8">
                  <c:v>0.38900000000000001</c:v>
                </c:pt>
                <c:pt idx="9">
                  <c:v>0.48299999999999998</c:v>
                </c:pt>
                <c:pt idx="10">
                  <c:v>0.55600000000000005</c:v>
                </c:pt>
                <c:pt idx="11">
                  <c:v>0.61599999999999999</c:v>
                </c:pt>
                <c:pt idx="12">
                  <c:v>0.69</c:v>
                </c:pt>
                <c:pt idx="13">
                  <c:v>0.77100000000000002</c:v>
                </c:pt>
                <c:pt idx="14">
                  <c:v>0.83699999999999997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27-5B4B-B5B9-18763E02FB97}"/>
            </c:ext>
          </c:extLst>
        </c:ser>
        <c:ser>
          <c:idx val="3"/>
          <c:order val="1"/>
          <c:tx>
            <c:v>Output power (high power PM) / 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'250322 P'!$B$8:$B$22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6.5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'250322 P'!$F$8:$F$22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 formatCode="0.00E+00">
                  <c:v>2.0000000000000001E-4</c:v>
                </c:pt>
                <c:pt idx="3" formatCode="0.00E+00">
                  <c:v>0.17599999999999999</c:v>
                </c:pt>
                <c:pt idx="4">
                  <c:v>0.20499999999999999</c:v>
                </c:pt>
                <c:pt idx="5">
                  <c:v>0.34</c:v>
                </c:pt>
                <c:pt idx="6">
                  <c:v>0.48</c:v>
                </c:pt>
                <c:pt idx="7">
                  <c:v>1.49</c:v>
                </c:pt>
                <c:pt idx="8">
                  <c:v>2.0129999999999999</c:v>
                </c:pt>
                <c:pt idx="9">
                  <c:v>2.4700000000000002</c:v>
                </c:pt>
                <c:pt idx="10">
                  <c:v>2.835</c:v>
                </c:pt>
                <c:pt idx="11">
                  <c:v>3.15</c:v>
                </c:pt>
                <c:pt idx="12">
                  <c:v>3.53</c:v>
                </c:pt>
                <c:pt idx="13">
                  <c:v>3.96</c:v>
                </c:pt>
                <c:pt idx="14">
                  <c:v>4.3499999999999996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27-5B4B-B5B9-18763E02F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453952"/>
        <c:axId val="1948596368"/>
      </c:scatterChart>
      <c:scatterChart>
        <c:scatterStyle val="lineMarker"/>
        <c:varyColors val="0"/>
        <c:ser>
          <c:idx val="4"/>
          <c:order val="2"/>
          <c:tx>
            <c:v>Fibre launch (low power PM) / mW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'250322 P'!$B$8:$B$22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6.5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'250322 P'!$H$8:$H$22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0.5</c:v>
                </c:pt>
                <c:pt idx="5">
                  <c:v>0.7</c:v>
                </c:pt>
                <c:pt idx="6">
                  <c:v>1.4</c:v>
                </c:pt>
                <c:pt idx="7">
                  <c:v>2.8</c:v>
                </c:pt>
                <c:pt idx="8">
                  <c:v>3.8</c:v>
                </c:pt>
                <c:pt idx="9">
                  <c:v>4.7</c:v>
                </c:pt>
                <c:pt idx="10">
                  <c:v>5.4</c:v>
                </c:pt>
                <c:pt idx="11">
                  <c:v>6</c:v>
                </c:pt>
                <c:pt idx="12">
                  <c:v>6.7</c:v>
                </c:pt>
                <c:pt idx="13">
                  <c:v>7.6</c:v>
                </c:pt>
                <c:pt idx="14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27-5B4B-B5B9-18763E02F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38079"/>
        <c:axId val="1951354512"/>
      </c:scatterChart>
      <c:valAx>
        <c:axId val="194845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596368"/>
        <c:crosses val="autoZero"/>
        <c:crossBetween val="midCat"/>
      </c:valAx>
      <c:valAx>
        <c:axId val="19485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  <a:r>
                  <a:rPr lang="en-GB" baseline="0"/>
                  <a:t> power / 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453952"/>
        <c:crosses val="autoZero"/>
        <c:crossBetween val="midCat"/>
      </c:valAx>
      <c:valAx>
        <c:axId val="1951354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Fibre launch power  /</a:t>
                </a:r>
                <a:r>
                  <a:rPr lang="en-GB" baseline="0"/>
                  <a:t> mW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38079"/>
        <c:crosses val="max"/>
        <c:crossBetween val="midCat"/>
      </c:valAx>
      <c:valAx>
        <c:axId val="99738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135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Msquared</a:t>
            </a:r>
            <a:r>
              <a:rPr lang="en-GB" baseline="0"/>
              <a:t> laser w</a:t>
            </a:r>
            <a:r>
              <a:rPr lang="en-GB"/>
              <a:t>avelength at</a:t>
            </a:r>
            <a:r>
              <a:rPr lang="en-GB" baseline="0"/>
              <a:t> different pump powers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'250322 λ'!$B$4:$B$11</c:f>
              <c:numCache>
                <c:formatCode>General</c:formatCode>
                <c:ptCount val="8"/>
                <c:pt idx="0">
                  <c:v>18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</c:numCache>
            </c:numRef>
          </c:xVal>
          <c:yVal>
            <c:numRef>
              <c:f>'250322 λ'!$E$4:$E$11</c:f>
              <c:numCache>
                <c:formatCode>General</c:formatCode>
                <c:ptCount val="8"/>
                <c:pt idx="0">
                  <c:v>689.42100000000005</c:v>
                </c:pt>
                <c:pt idx="1">
                  <c:v>689.423</c:v>
                </c:pt>
                <c:pt idx="2">
                  <c:v>689.423</c:v>
                </c:pt>
                <c:pt idx="3">
                  <c:v>689.42399999999998</c:v>
                </c:pt>
                <c:pt idx="4">
                  <c:v>781.86400000000003</c:v>
                </c:pt>
                <c:pt idx="5">
                  <c:v>781.86500000000001</c:v>
                </c:pt>
                <c:pt idx="6">
                  <c:v>756.20899999999995</c:v>
                </c:pt>
                <c:pt idx="7">
                  <c:v>689.42200000000003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8-8441-B466-9D0A4B2D8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168480"/>
        <c:axId val="293170128"/>
      </c:scatterChar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49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'250322 λ'!$B$4:$B$11</c:f>
              <c:numCache>
                <c:formatCode>General</c:formatCode>
                <c:ptCount val="8"/>
                <c:pt idx="0">
                  <c:v>18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</c:numCache>
            </c:numRef>
          </c:xVal>
          <c:yVal>
            <c:numRef>
              <c:f>'250322 λ'!$D$4:$D$11</c:f>
              <c:numCache>
                <c:formatCode>General</c:formatCode>
                <c:ptCount val="8"/>
                <c:pt idx="0">
                  <c:v>4.0410000000000004</c:v>
                </c:pt>
                <c:pt idx="1">
                  <c:v>2.9430000000000001</c:v>
                </c:pt>
                <c:pt idx="2">
                  <c:v>1.62</c:v>
                </c:pt>
                <c:pt idx="3">
                  <c:v>1.0389999999999999</c:v>
                </c:pt>
                <c:pt idx="4">
                  <c:v>0.40600000000000003</c:v>
                </c:pt>
                <c:pt idx="5">
                  <c:v>0.27800000000000002</c:v>
                </c:pt>
                <c:pt idx="6">
                  <c:v>0.14499999999999999</c:v>
                </c:pt>
                <c:pt idx="7">
                  <c:v>6.8000000000000005E-2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8-8441-B466-9D0A4B2D8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993072"/>
        <c:axId val="293050560"/>
      </c:scatterChart>
      <c:valAx>
        <c:axId val="29316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Pump power / 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70128"/>
        <c:crosses val="autoZero"/>
        <c:crossBetween val="midCat"/>
      </c:valAx>
      <c:valAx>
        <c:axId val="293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 /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68480"/>
        <c:crosses val="autoZero"/>
        <c:crossBetween val="midCat"/>
      </c:valAx>
      <c:valAx>
        <c:axId val="293050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  <a:r>
                  <a:rPr lang="en-GB" baseline="0"/>
                  <a:t> power / 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93072"/>
        <c:crosses val="max"/>
        <c:crossBetween val="midCat"/>
      </c:valAx>
      <c:valAx>
        <c:axId val="29299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05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power high power PM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'050422 P'!$A$8:$A$19</c:f>
              <c:numCache>
                <c:formatCode>General</c:formatCode>
                <c:ptCount val="12"/>
                <c:pt idx="0">
                  <c:v>7</c:v>
                </c:pt>
                <c:pt idx="1">
                  <c:v>12</c:v>
                </c:pt>
                <c:pt idx="2">
                  <c:v>18</c:v>
                </c:pt>
                <c:pt idx="3">
                  <c:v>11</c:v>
                </c:pt>
                <c:pt idx="4">
                  <c:v>14</c:v>
                </c:pt>
                <c:pt idx="5">
                  <c:v>10</c:v>
                </c:pt>
                <c:pt idx="6">
                  <c:v>18</c:v>
                </c:pt>
                <c:pt idx="7">
                  <c:v>11</c:v>
                </c:pt>
                <c:pt idx="8">
                  <c:v>10</c:v>
                </c:pt>
                <c:pt idx="9">
                  <c:v>14</c:v>
                </c:pt>
                <c:pt idx="10">
                  <c:v>7</c:v>
                </c:pt>
                <c:pt idx="11">
                  <c:v>12</c:v>
                </c:pt>
              </c:numCache>
            </c:numRef>
          </c:xVal>
          <c:yVal>
            <c:numRef>
              <c:f>'050422 P'!$E$8:$E$19</c:f>
              <c:numCache>
                <c:formatCode>General</c:formatCode>
                <c:ptCount val="12"/>
                <c:pt idx="0">
                  <c:v>1E-3</c:v>
                </c:pt>
                <c:pt idx="1">
                  <c:v>1.2749999999999999</c:v>
                </c:pt>
                <c:pt idx="2">
                  <c:v>3.472</c:v>
                </c:pt>
                <c:pt idx="3">
                  <c:v>1.02</c:v>
                </c:pt>
                <c:pt idx="4">
                  <c:v>2.1800000000000002</c:v>
                </c:pt>
                <c:pt idx="5">
                  <c:v>0.33300000000000002</c:v>
                </c:pt>
                <c:pt idx="6">
                  <c:v>3.44</c:v>
                </c:pt>
                <c:pt idx="7">
                  <c:v>1.19</c:v>
                </c:pt>
                <c:pt idx="8">
                  <c:v>0.36499999999999999</c:v>
                </c:pt>
                <c:pt idx="9">
                  <c:v>2.38</c:v>
                </c:pt>
                <c:pt idx="10">
                  <c:v>1E-3</c:v>
                </c:pt>
                <c:pt idx="11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F-4F59-B715-6AC034FCF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340512"/>
        <c:axId val="1650340096"/>
      </c:scatterChart>
      <c:scatterChart>
        <c:scatterStyle val="lineMarker"/>
        <c:varyColors val="0"/>
        <c:ser>
          <c:idx val="1"/>
          <c:order val="1"/>
          <c:tx>
            <c:v>Fibre Launch Low Power 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'050422 P'!$A$8:$A$19</c:f>
              <c:numCache>
                <c:formatCode>General</c:formatCode>
                <c:ptCount val="12"/>
                <c:pt idx="0">
                  <c:v>7</c:v>
                </c:pt>
                <c:pt idx="1">
                  <c:v>12</c:v>
                </c:pt>
                <c:pt idx="2">
                  <c:v>18</c:v>
                </c:pt>
                <c:pt idx="3">
                  <c:v>11</c:v>
                </c:pt>
                <c:pt idx="4">
                  <c:v>14</c:v>
                </c:pt>
                <c:pt idx="5">
                  <c:v>10</c:v>
                </c:pt>
                <c:pt idx="6">
                  <c:v>18</c:v>
                </c:pt>
                <c:pt idx="7">
                  <c:v>11</c:v>
                </c:pt>
                <c:pt idx="8">
                  <c:v>10</c:v>
                </c:pt>
                <c:pt idx="9">
                  <c:v>14</c:v>
                </c:pt>
                <c:pt idx="10">
                  <c:v>7</c:v>
                </c:pt>
                <c:pt idx="11">
                  <c:v>12</c:v>
                </c:pt>
              </c:numCache>
            </c:numRef>
          </c:xVal>
          <c:yVal>
            <c:numRef>
              <c:f>'050422 P'!$F$8:$F$19</c:f>
              <c:numCache>
                <c:formatCode>General</c:formatCode>
                <c:ptCount val="12"/>
                <c:pt idx="0">
                  <c:v>0</c:v>
                </c:pt>
                <c:pt idx="1">
                  <c:v>6.8</c:v>
                </c:pt>
                <c:pt idx="2">
                  <c:v>15.5</c:v>
                </c:pt>
                <c:pt idx="3">
                  <c:v>5.5</c:v>
                </c:pt>
                <c:pt idx="4">
                  <c:v>11.3</c:v>
                </c:pt>
                <c:pt idx="5">
                  <c:v>1.6</c:v>
                </c:pt>
                <c:pt idx="6">
                  <c:v>15.7</c:v>
                </c:pt>
                <c:pt idx="7">
                  <c:v>5.2</c:v>
                </c:pt>
                <c:pt idx="8">
                  <c:v>1.8</c:v>
                </c:pt>
                <c:pt idx="9">
                  <c:v>11.5</c:v>
                </c:pt>
                <c:pt idx="10">
                  <c:v>0</c:v>
                </c:pt>
                <c:pt idx="11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2F-4F59-B715-6AC034FCF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147040"/>
        <c:axId val="1738145376"/>
      </c:scatterChart>
      <c:valAx>
        <c:axId val="165034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Pump Power / 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40096"/>
        <c:crosses val="autoZero"/>
        <c:crossBetween val="midCat"/>
      </c:valAx>
      <c:valAx>
        <c:axId val="16503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 power / 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40512"/>
        <c:crosses val="autoZero"/>
        <c:crossBetween val="midCat"/>
      </c:valAx>
      <c:valAx>
        <c:axId val="1738145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Fibre launch power / uW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47040"/>
        <c:crosses val="max"/>
        <c:crossBetween val="midCat"/>
      </c:valAx>
      <c:valAx>
        <c:axId val="173814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814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Internal PD against pump power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'050422 P'!$A$8:$A$19</c:f>
              <c:numCache>
                <c:formatCode>General</c:formatCode>
                <c:ptCount val="12"/>
                <c:pt idx="0">
                  <c:v>7</c:v>
                </c:pt>
                <c:pt idx="1">
                  <c:v>12</c:v>
                </c:pt>
                <c:pt idx="2">
                  <c:v>18</c:v>
                </c:pt>
                <c:pt idx="3">
                  <c:v>11</c:v>
                </c:pt>
                <c:pt idx="4">
                  <c:v>14</c:v>
                </c:pt>
                <c:pt idx="5">
                  <c:v>10</c:v>
                </c:pt>
                <c:pt idx="6">
                  <c:v>18</c:v>
                </c:pt>
                <c:pt idx="7">
                  <c:v>11</c:v>
                </c:pt>
                <c:pt idx="8">
                  <c:v>10</c:v>
                </c:pt>
                <c:pt idx="9">
                  <c:v>14</c:v>
                </c:pt>
                <c:pt idx="10">
                  <c:v>7</c:v>
                </c:pt>
                <c:pt idx="11">
                  <c:v>12</c:v>
                </c:pt>
              </c:numCache>
            </c:numRef>
          </c:xVal>
          <c:yVal>
            <c:numRef>
              <c:f>'050422 P'!$D$8:$D$19</c:f>
              <c:numCache>
                <c:formatCode>General</c:formatCode>
                <c:ptCount val="12"/>
                <c:pt idx="0">
                  <c:v>1.0999999999999999E-2</c:v>
                </c:pt>
                <c:pt idx="1">
                  <c:v>0.24299999999999999</c:v>
                </c:pt>
                <c:pt idx="2">
                  <c:v>0.625</c:v>
                </c:pt>
                <c:pt idx="3">
                  <c:v>0.19600000000000001</c:v>
                </c:pt>
                <c:pt idx="4">
                  <c:v>0.39600000000000002</c:v>
                </c:pt>
                <c:pt idx="5">
                  <c:v>0.09</c:v>
                </c:pt>
                <c:pt idx="6">
                  <c:v>0.62</c:v>
                </c:pt>
                <c:pt idx="7">
                  <c:v>0.19700000000000001</c:v>
                </c:pt>
                <c:pt idx="8">
                  <c:v>9.8000000000000004E-2</c:v>
                </c:pt>
                <c:pt idx="9">
                  <c:v>0.44</c:v>
                </c:pt>
                <c:pt idx="10">
                  <c:v>1.0999999999999999E-2</c:v>
                </c:pt>
                <c:pt idx="11">
                  <c:v>0.29899999999999999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3-436A-9F8F-4CD8FC8FE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676848"/>
        <c:axId val="1644677264"/>
      </c:scatterChart>
      <c:valAx>
        <c:axId val="164467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Pump power / 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677264"/>
        <c:crosses val="autoZero"/>
        <c:crossBetween val="midCat"/>
      </c:valAx>
      <c:valAx>
        <c:axId val="16446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Internal PD /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67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'260422'!$A$28:$A$35</c:f>
              <c:numCache>
                <c:formatCode>General</c:formatCode>
                <c:ptCount val="8"/>
                <c:pt idx="0">
                  <c:v>130</c:v>
                </c:pt>
                <c:pt idx="1">
                  <c:v>170</c:v>
                </c:pt>
                <c:pt idx="2">
                  <c:v>215</c:v>
                </c:pt>
                <c:pt idx="3">
                  <c:v>270</c:v>
                </c:pt>
                <c:pt idx="4">
                  <c:v>310</c:v>
                </c:pt>
                <c:pt idx="5">
                  <c:v>350</c:v>
                </c:pt>
                <c:pt idx="6">
                  <c:v>40</c:v>
                </c:pt>
                <c:pt idx="7">
                  <c:v>80</c:v>
                </c:pt>
              </c:numCache>
            </c:numRef>
          </c:xVal>
          <c:yVal>
            <c:numRef>
              <c:f>'260422'!$B$28:$B$35</c:f>
              <c:numCache>
                <c:formatCode>General</c:formatCode>
                <c:ptCount val="8"/>
                <c:pt idx="0">
                  <c:v>0.23200000000000001</c:v>
                </c:pt>
                <c:pt idx="1">
                  <c:v>0.90200000000000002</c:v>
                </c:pt>
                <c:pt idx="2">
                  <c:v>0.23899999999999999</c:v>
                </c:pt>
                <c:pt idx="3">
                  <c:v>0.89100000000000001</c:v>
                </c:pt>
                <c:pt idx="4">
                  <c:v>0.23100000000000001</c:v>
                </c:pt>
                <c:pt idx="5">
                  <c:v>0.89400000000000002</c:v>
                </c:pt>
                <c:pt idx="6">
                  <c:v>0.23400000000000001</c:v>
                </c:pt>
                <c:pt idx="7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8-4EB4-9B44-8AAA31DBFF9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'260422'!$A$28:$A$35</c:f>
              <c:numCache>
                <c:formatCode>General</c:formatCode>
                <c:ptCount val="8"/>
                <c:pt idx="0">
                  <c:v>130</c:v>
                </c:pt>
                <c:pt idx="1">
                  <c:v>170</c:v>
                </c:pt>
                <c:pt idx="2">
                  <c:v>215</c:v>
                </c:pt>
                <c:pt idx="3">
                  <c:v>270</c:v>
                </c:pt>
                <c:pt idx="4">
                  <c:v>310</c:v>
                </c:pt>
                <c:pt idx="5">
                  <c:v>350</c:v>
                </c:pt>
                <c:pt idx="6">
                  <c:v>40</c:v>
                </c:pt>
                <c:pt idx="7">
                  <c:v>80</c:v>
                </c:pt>
              </c:numCache>
            </c:numRef>
          </c:xVal>
          <c:yVal>
            <c:numRef>
              <c:f>'260422'!$C$28:$C$35</c:f>
              <c:numCache>
                <c:formatCode>General</c:formatCode>
                <c:ptCount val="8"/>
                <c:pt idx="0">
                  <c:v>0.85699999999999998</c:v>
                </c:pt>
                <c:pt idx="1">
                  <c:v>0.21</c:v>
                </c:pt>
                <c:pt idx="2">
                  <c:v>0.84899999999999998</c:v>
                </c:pt>
                <c:pt idx="3">
                  <c:v>0.223</c:v>
                </c:pt>
                <c:pt idx="4">
                  <c:v>0.85899999999999999</c:v>
                </c:pt>
                <c:pt idx="5">
                  <c:v>0.21299999999999999</c:v>
                </c:pt>
                <c:pt idx="6">
                  <c:v>0.84799999999999998</c:v>
                </c:pt>
                <c:pt idx="7">
                  <c:v>0.224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08-4EB4-9B44-8AAA31DBF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038703"/>
        <c:axId val="1457039119"/>
      </c:scatterChart>
      <c:valAx>
        <c:axId val="145703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039119"/>
        <c:crosses val="autoZero"/>
        <c:crossBetween val="midCat"/>
      </c:valAx>
      <c:valAx>
        <c:axId val="145703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03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'150622'!$B$8:$B$22</c:f>
              <c:numCache>
                <c:formatCode>General</c:formatCode>
                <c:ptCount val="15"/>
                <c:pt idx="0">
                  <c:v>350</c:v>
                </c:pt>
                <c:pt idx="1">
                  <c:v>340</c:v>
                </c:pt>
                <c:pt idx="2">
                  <c:v>330</c:v>
                </c:pt>
                <c:pt idx="3">
                  <c:v>320</c:v>
                </c:pt>
                <c:pt idx="4">
                  <c:v>310</c:v>
                </c:pt>
                <c:pt idx="5">
                  <c:v>300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355</c:v>
                </c:pt>
                <c:pt idx="12">
                  <c:v>345</c:v>
                </c:pt>
                <c:pt idx="13">
                  <c:v>335</c:v>
                </c:pt>
                <c:pt idx="14">
                  <c:v>365</c:v>
                </c:pt>
              </c:numCache>
            </c:numRef>
          </c:xVal>
          <c:yVal>
            <c:numRef>
              <c:f>'150622'!$C$8:$C$22</c:f>
              <c:numCache>
                <c:formatCode>0.00E+00</c:formatCode>
                <c:ptCount val="15"/>
                <c:pt idx="0">
                  <c:v>7.4700000000000005E-4</c:v>
                </c:pt>
                <c:pt idx="1">
                  <c:v>3.5599999999999998E-4</c:v>
                </c:pt>
                <c:pt idx="2">
                  <c:v>7.2000000000000002E-5</c:v>
                </c:pt>
                <c:pt idx="3">
                  <c:v>1.1799999999999999E-6</c:v>
                </c:pt>
                <c:pt idx="4">
                  <c:v>4.8000000000000001E-5</c:v>
                </c:pt>
                <c:pt idx="5">
                  <c:v>6.9999999999999999E-6</c:v>
                </c:pt>
                <c:pt idx="6">
                  <c:v>3.1300000000000002E-4</c:v>
                </c:pt>
                <c:pt idx="7">
                  <c:v>6.4999999999999994E-5</c:v>
                </c:pt>
                <c:pt idx="8">
                  <c:v>3.4E-5</c:v>
                </c:pt>
                <c:pt idx="9">
                  <c:v>6.9999999999999999E-6</c:v>
                </c:pt>
                <c:pt idx="10">
                  <c:v>3.9999999999999998E-6</c:v>
                </c:pt>
                <c:pt idx="11">
                  <c:v>6.2100000000000002E-4</c:v>
                </c:pt>
                <c:pt idx="12">
                  <c:v>6.1200000000000002E-4</c:v>
                </c:pt>
                <c:pt idx="13">
                  <c:v>1.55E-4</c:v>
                </c:pt>
                <c:pt idx="14">
                  <c:v>1.12E-4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6-4227-8171-54DD228E1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088783"/>
        <c:axId val="724087951"/>
      </c:scatterChart>
      <c:valAx>
        <c:axId val="72408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87951"/>
        <c:crosses val="autoZero"/>
        <c:crossBetween val="midCat"/>
      </c:valAx>
      <c:valAx>
        <c:axId val="72408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8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2</xdr:row>
      <xdr:rowOff>87630</xdr:rowOff>
    </xdr:from>
    <xdr:to>
      <xdr:col>14</xdr:col>
      <xdr:colOff>480060</xdr:colOff>
      <xdr:row>17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7251E-1293-478D-BCEF-B9E96DB81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3</xdr:row>
      <xdr:rowOff>80010</xdr:rowOff>
    </xdr:from>
    <xdr:to>
      <xdr:col>15</xdr:col>
      <xdr:colOff>292100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8DC61-2A41-42BB-A9E2-12791C972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833783</xdr:colOff>
      <xdr:row>26</xdr:row>
      <xdr:rowOff>185530</xdr:rowOff>
    </xdr:from>
    <xdr:to>
      <xdr:col>3</xdr:col>
      <xdr:colOff>977348</xdr:colOff>
      <xdr:row>41</xdr:row>
      <xdr:rowOff>112643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A137AA-04A1-6342-A8AC-209A2972A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375478</xdr:colOff>
      <xdr:row>25</xdr:row>
      <xdr:rowOff>119268</xdr:rowOff>
    </xdr:from>
    <xdr:to>
      <xdr:col>6</xdr:col>
      <xdr:colOff>1192695</xdr:colOff>
      <xdr:row>43</xdr:row>
      <xdr:rowOff>165650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D2C3AB-CE9B-844D-BEBB-F36DEBE26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1168400</xdr:colOff>
      <xdr:row>12</xdr:row>
      <xdr:rowOff>57150</xdr:rowOff>
    </xdr:from>
    <xdr:to>
      <xdr:col>8</xdr:col>
      <xdr:colOff>335280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FE79B-14EF-5146-92AC-1D793C09D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2918460</xdr:colOff>
      <xdr:row>20</xdr:row>
      <xdr:rowOff>72390</xdr:rowOff>
    </xdr:from>
    <xdr:to>
      <xdr:col>3</xdr:col>
      <xdr:colOff>883920</xdr:colOff>
      <xdr:row>35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6125E8-AEEB-43F8-8553-F04C5B52C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1219200</xdr:colOff>
      <xdr:row>20</xdr:row>
      <xdr:rowOff>34290</xdr:rowOff>
    </xdr:from>
    <xdr:to>
      <xdr:col>5</xdr:col>
      <xdr:colOff>335280</xdr:colOff>
      <xdr:row>35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DCDF2C-F60F-4164-9A5F-07BC355A9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529982</xdr:colOff>
      <xdr:row>24</xdr:row>
      <xdr:rowOff>44938</xdr:rowOff>
    </xdr:from>
    <xdr:to>
      <xdr:col>11</xdr:col>
      <xdr:colOff>102578</xdr:colOff>
      <xdr:row>36</xdr:row>
      <xdr:rowOff>48846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5EDB2-65BD-42DA-B295-CF8E5FD90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5</xdr:row>
      <xdr:rowOff>148590</xdr:rowOff>
    </xdr:from>
    <xdr:to>
      <xdr:col>12</xdr:col>
      <xdr:colOff>68580</xdr:colOff>
      <xdr:row>20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50EF4-62AF-86E1-2413-185207474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365760</xdr:colOff>
      <xdr:row>5</xdr:row>
      <xdr:rowOff>87630</xdr:rowOff>
    </xdr:from>
    <xdr:to>
      <xdr:col>19</xdr:col>
      <xdr:colOff>60960</xdr:colOff>
      <xdr:row>20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89DF97-CA03-7768-4150-13F60069C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312420</xdr:colOff>
      <xdr:row>24</xdr:row>
      <xdr:rowOff>49530</xdr:rowOff>
    </xdr:from>
    <xdr:to>
      <xdr:col>15</xdr:col>
      <xdr:colOff>7620</xdr:colOff>
      <xdr:row>39</xdr:row>
      <xdr:rowOff>49530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357842-270C-C8DF-42E9-5C826B240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AC67-4BB3-49F1-B1DB-89C0B3E99D09}">
  <dimension ref="B2:F14"/>
  <sheetViews>
    <sheetView workbookViewId="0">
      <selection activeCell="B18" sqref="B18"/>
    </sheetView>
  </sheetViews>
  <sheetFormatPr baseColWidth="10" defaultColWidth="8.83203125" defaultRowHeight="15" x14ac:dyDescent="0.2"/>
  <cols>
    <col min="2" max="2" width="8.83203125" customWidth="1"/>
  </cols>
  <sheetData>
    <row r="2" spans="2:6" x14ac:dyDescent="0.2">
      <c r="B2" s="1" t="s">
        <v>27</v>
      </c>
      <c r="C2" s="1"/>
      <c r="D2" s="1"/>
    </row>
    <row r="4" spans="2:6" x14ac:dyDescent="0.2">
      <c r="B4" t="s">
        <v>7</v>
      </c>
      <c r="C4" t="s">
        <v>8</v>
      </c>
    </row>
    <row r="5" spans="2:6" x14ac:dyDescent="0.2">
      <c r="B5" t="s">
        <v>9</v>
      </c>
      <c r="C5" t="s">
        <v>10</v>
      </c>
    </row>
    <row r="7" spans="2:6" x14ac:dyDescent="0.2">
      <c r="B7" t="s">
        <v>11</v>
      </c>
      <c r="D7" t="s">
        <v>12</v>
      </c>
      <c r="E7">
        <v>22</v>
      </c>
      <c r="F7" t="s">
        <v>16</v>
      </c>
    </row>
    <row r="8" spans="2:6" x14ac:dyDescent="0.2">
      <c r="D8" t="s">
        <v>13</v>
      </c>
      <c r="E8">
        <v>2493</v>
      </c>
    </row>
    <row r="9" spans="2:6" x14ac:dyDescent="0.2">
      <c r="D9" t="s">
        <v>14</v>
      </c>
      <c r="E9">
        <v>1.5</v>
      </c>
      <c r="F9" t="s">
        <v>15</v>
      </c>
    </row>
    <row r="10" spans="2:6" x14ac:dyDescent="0.2">
      <c r="D10" t="s">
        <v>19</v>
      </c>
      <c r="E10">
        <v>672.3</v>
      </c>
    </row>
    <row r="11" spans="2:6" x14ac:dyDescent="0.2">
      <c r="B11" t="s">
        <v>17</v>
      </c>
      <c r="D11" t="s">
        <v>18</v>
      </c>
      <c r="E11">
        <v>99</v>
      </c>
      <c r="F11" t="s">
        <v>20</v>
      </c>
    </row>
    <row r="12" spans="2:6" x14ac:dyDescent="0.2">
      <c r="D12" t="s">
        <v>21</v>
      </c>
      <c r="E12">
        <v>46</v>
      </c>
      <c r="F12" t="s">
        <v>22</v>
      </c>
    </row>
    <row r="13" spans="2:6" x14ac:dyDescent="0.2">
      <c r="B13" t="s">
        <v>23</v>
      </c>
      <c r="D13" t="s">
        <v>24</v>
      </c>
      <c r="E13">
        <v>93.8</v>
      </c>
      <c r="F13" t="s">
        <v>20</v>
      </c>
    </row>
    <row r="14" spans="2:6" x14ac:dyDescent="0.2">
      <c r="D14" t="s">
        <v>25</v>
      </c>
      <c r="E14">
        <v>-45.2</v>
      </c>
      <c r="F14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33E00-2909-42C8-8F6B-E77691BB2F70}">
  <dimension ref="A1:C19"/>
  <sheetViews>
    <sheetView workbookViewId="0">
      <selection activeCell="C6" sqref="C6"/>
    </sheetView>
  </sheetViews>
  <sheetFormatPr baseColWidth="10" defaultColWidth="8.83203125" defaultRowHeight="15" x14ac:dyDescent="0.2"/>
  <sheetData>
    <row r="1" spans="1:3" x14ac:dyDescent="0.2">
      <c r="A1" t="s">
        <v>62</v>
      </c>
    </row>
    <row r="2" spans="1:3" x14ac:dyDescent="0.2">
      <c r="A2" t="s">
        <v>29</v>
      </c>
      <c r="B2" t="s">
        <v>66</v>
      </c>
      <c r="C2" t="s">
        <v>67</v>
      </c>
    </row>
    <row r="3" spans="1:3" x14ac:dyDescent="0.2">
      <c r="A3">
        <v>0</v>
      </c>
      <c r="B3">
        <v>0</v>
      </c>
    </row>
    <row r="4" spans="1:3" x14ac:dyDescent="0.2">
      <c r="A4">
        <v>1</v>
      </c>
      <c r="B4">
        <v>0</v>
      </c>
    </row>
    <row r="5" spans="1:3" x14ac:dyDescent="0.2">
      <c r="A5">
        <v>2</v>
      </c>
      <c r="B5">
        <v>0</v>
      </c>
    </row>
    <row r="6" spans="1:3" x14ac:dyDescent="0.2">
      <c r="A6">
        <v>3</v>
      </c>
      <c r="B6">
        <v>0</v>
      </c>
    </row>
    <row r="7" spans="1:3" x14ac:dyDescent="0.2">
      <c r="A7">
        <v>4</v>
      </c>
      <c r="B7">
        <v>0</v>
      </c>
    </row>
    <row r="8" spans="1:3" x14ac:dyDescent="0.2">
      <c r="A8">
        <v>4.2</v>
      </c>
      <c r="B8">
        <v>5.3999999999999999E-2</v>
      </c>
      <c r="C8">
        <v>740</v>
      </c>
    </row>
    <row r="9" spans="1:3" x14ac:dyDescent="0.2">
      <c r="A9">
        <v>5</v>
      </c>
      <c r="B9">
        <v>0.312</v>
      </c>
      <c r="C9">
        <v>740</v>
      </c>
    </row>
    <row r="10" spans="1:3" x14ac:dyDescent="0.2">
      <c r="A10">
        <v>6</v>
      </c>
      <c r="B10">
        <v>0.80500000000000005</v>
      </c>
      <c r="C10">
        <v>740</v>
      </c>
    </row>
    <row r="11" spans="1:3" x14ac:dyDescent="0.2">
      <c r="A11">
        <v>7</v>
      </c>
      <c r="B11">
        <v>1.1739999999999999</v>
      </c>
      <c r="C11">
        <v>740</v>
      </c>
    </row>
    <row r="12" spans="1:3" x14ac:dyDescent="0.2">
      <c r="A12">
        <v>8</v>
      </c>
      <c r="B12">
        <v>1.6950000000000001</v>
      </c>
      <c r="C12">
        <v>740</v>
      </c>
    </row>
    <row r="13" spans="1:3" x14ac:dyDescent="0.2">
      <c r="A13">
        <v>9</v>
      </c>
      <c r="B13">
        <v>2.1320000000000001</v>
      </c>
      <c r="C13">
        <v>740</v>
      </c>
    </row>
    <row r="14" spans="1:3" x14ac:dyDescent="0.2">
      <c r="A14">
        <v>10</v>
      </c>
      <c r="B14">
        <v>2.5489999999999999</v>
      </c>
      <c r="C14">
        <v>740</v>
      </c>
    </row>
    <row r="15" spans="1:3" x14ac:dyDescent="0.2">
      <c r="A15">
        <v>11</v>
      </c>
      <c r="B15">
        <v>2.7919999999999998</v>
      </c>
      <c r="C15">
        <v>740</v>
      </c>
    </row>
    <row r="16" spans="1:3" x14ac:dyDescent="0.2">
      <c r="A16">
        <v>12</v>
      </c>
      <c r="B16">
        <v>2.7130000000000001</v>
      </c>
      <c r="C16">
        <v>740</v>
      </c>
    </row>
    <row r="17" spans="1:3" x14ac:dyDescent="0.2">
      <c r="A17">
        <v>12.5</v>
      </c>
      <c r="B17">
        <v>3.09</v>
      </c>
      <c r="C17">
        <v>740</v>
      </c>
    </row>
    <row r="18" spans="1:3" x14ac:dyDescent="0.2">
      <c r="A18">
        <v>13</v>
      </c>
      <c r="B18">
        <v>3.4</v>
      </c>
      <c r="C18">
        <v>740</v>
      </c>
    </row>
    <row r="19" spans="1:3" x14ac:dyDescent="0.2">
      <c r="A19">
        <v>13</v>
      </c>
      <c r="B19">
        <v>2.4900000000000002</v>
      </c>
      <c r="C19">
        <v>689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83390-BC90-4887-9254-F304E763ADDD}">
  <dimension ref="A1:F21"/>
  <sheetViews>
    <sheetView workbookViewId="0">
      <selection activeCell="I17" sqref="I17"/>
    </sheetView>
  </sheetViews>
  <sheetFormatPr baseColWidth="10" defaultColWidth="8.83203125" defaultRowHeight="15" x14ac:dyDescent="0.2"/>
  <sheetData>
    <row r="1" spans="1:6" x14ac:dyDescent="0.2">
      <c r="A1" t="s">
        <v>78</v>
      </c>
    </row>
    <row r="3" spans="1:6" x14ac:dyDescent="0.2">
      <c r="A3" t="s">
        <v>0</v>
      </c>
      <c r="B3" t="s">
        <v>32</v>
      </c>
      <c r="C3" t="s">
        <v>34</v>
      </c>
      <c r="D3" t="s">
        <v>33</v>
      </c>
      <c r="E3" t="s">
        <v>41</v>
      </c>
      <c r="F3" t="s">
        <v>74</v>
      </c>
    </row>
    <row r="4" spans="1:6" x14ac:dyDescent="0.2">
      <c r="A4">
        <v>0</v>
      </c>
      <c r="B4">
        <v>24.9</v>
      </c>
      <c r="C4">
        <v>10</v>
      </c>
      <c r="D4">
        <v>0</v>
      </c>
      <c r="E4">
        <v>0</v>
      </c>
      <c r="F4" t="s">
        <v>68</v>
      </c>
    </row>
    <row r="5" spans="1:6" x14ac:dyDescent="0.2">
      <c r="A5">
        <v>2</v>
      </c>
      <c r="B5">
        <v>24.9</v>
      </c>
      <c r="C5">
        <v>10</v>
      </c>
      <c r="D5">
        <v>4.0000000000000001E-3</v>
      </c>
      <c r="E5">
        <v>0</v>
      </c>
      <c r="F5" t="s">
        <v>68</v>
      </c>
    </row>
    <row r="6" spans="1:6" x14ac:dyDescent="0.2">
      <c r="A6">
        <v>4</v>
      </c>
      <c r="B6">
        <v>24.9</v>
      </c>
      <c r="C6">
        <v>10</v>
      </c>
      <c r="D6">
        <v>7.0000000000000001E-3</v>
      </c>
      <c r="E6">
        <v>0</v>
      </c>
      <c r="F6" t="s">
        <v>68</v>
      </c>
    </row>
    <row r="7" spans="1:6" x14ac:dyDescent="0.2">
      <c r="A7">
        <v>5</v>
      </c>
      <c r="B7">
        <v>24.9</v>
      </c>
      <c r="C7">
        <v>10</v>
      </c>
      <c r="D7">
        <v>8.9999999999999993E-3</v>
      </c>
      <c r="E7">
        <v>0</v>
      </c>
      <c r="F7" t="s">
        <v>68</v>
      </c>
    </row>
    <row r="8" spans="1:6" x14ac:dyDescent="0.2">
      <c r="A8">
        <v>6</v>
      </c>
      <c r="B8">
        <v>24.9</v>
      </c>
      <c r="C8">
        <v>10</v>
      </c>
      <c r="D8">
        <v>1.0999999999999999E-2</v>
      </c>
      <c r="E8">
        <v>0</v>
      </c>
      <c r="F8" t="s">
        <v>68</v>
      </c>
    </row>
    <row r="9" spans="1:6" x14ac:dyDescent="0.2">
      <c r="A9" s="1">
        <v>6.5</v>
      </c>
      <c r="B9" s="1">
        <v>24.9</v>
      </c>
      <c r="C9" s="1">
        <v>10</v>
      </c>
      <c r="D9" s="1">
        <v>0.02</v>
      </c>
      <c r="E9" s="1">
        <v>3.2000000000000001E-2</v>
      </c>
      <c r="F9" s="1">
        <v>689</v>
      </c>
    </row>
    <row r="10" spans="1:6" x14ac:dyDescent="0.2">
      <c r="A10" s="1">
        <v>7</v>
      </c>
      <c r="B10" s="1">
        <v>24.9</v>
      </c>
      <c r="C10" s="1">
        <v>10</v>
      </c>
      <c r="D10" s="1">
        <v>0.05</v>
      </c>
      <c r="E10" s="1">
        <v>0.19600000000000001</v>
      </c>
      <c r="F10" s="1">
        <v>689</v>
      </c>
    </row>
    <row r="11" spans="1:6" x14ac:dyDescent="0.2">
      <c r="A11" s="1">
        <v>8</v>
      </c>
      <c r="B11" s="1">
        <v>24.9</v>
      </c>
      <c r="C11" s="1">
        <v>10</v>
      </c>
      <c r="D11" s="1">
        <v>7.0000000000000007E-2</v>
      </c>
      <c r="E11" s="1">
        <v>0.221</v>
      </c>
      <c r="F11" s="1">
        <v>740</v>
      </c>
    </row>
    <row r="12" spans="1:6" x14ac:dyDescent="0.2">
      <c r="A12" s="1">
        <v>9</v>
      </c>
      <c r="B12" s="1">
        <v>24.9</v>
      </c>
      <c r="C12" s="1">
        <v>10</v>
      </c>
      <c r="D12" s="1">
        <v>0.14399999999999999</v>
      </c>
      <c r="E12" s="1">
        <v>0.38200000000000001</v>
      </c>
      <c r="F12" s="1">
        <v>756</v>
      </c>
    </row>
    <row r="13" spans="1:6" x14ac:dyDescent="0.2">
      <c r="A13" s="1">
        <v>10</v>
      </c>
      <c r="B13" s="1">
        <v>24.9</v>
      </c>
      <c r="C13" s="1">
        <v>10</v>
      </c>
      <c r="D13" s="1">
        <v>0.16500000000000001</v>
      </c>
      <c r="E13" s="1">
        <v>0.501</v>
      </c>
      <c r="F13" s="1">
        <v>781</v>
      </c>
    </row>
    <row r="14" spans="1:6" x14ac:dyDescent="0.2">
      <c r="A14" s="1">
        <v>11</v>
      </c>
      <c r="B14" s="1">
        <v>24.9</v>
      </c>
      <c r="C14" s="1">
        <v>10</v>
      </c>
      <c r="D14" s="1">
        <v>0.27200000000000002</v>
      </c>
      <c r="E14" s="1">
        <v>1.0409999999999999</v>
      </c>
      <c r="F14" s="1">
        <v>689</v>
      </c>
    </row>
    <row r="15" spans="1:6" x14ac:dyDescent="0.2">
      <c r="A15" s="1">
        <v>12</v>
      </c>
      <c r="B15" s="1">
        <v>24.9</v>
      </c>
      <c r="C15" s="1">
        <v>10</v>
      </c>
      <c r="D15" s="1">
        <v>0.41399999999999998</v>
      </c>
      <c r="E15" s="1">
        <v>1.8420000000000001</v>
      </c>
      <c r="F15" s="1">
        <v>689</v>
      </c>
    </row>
    <row r="16" spans="1:6" x14ac:dyDescent="0.2">
      <c r="A16" s="1">
        <v>13</v>
      </c>
      <c r="B16" s="1">
        <v>24.9</v>
      </c>
      <c r="C16" s="1">
        <v>10</v>
      </c>
      <c r="D16" s="1">
        <v>0.53</v>
      </c>
      <c r="E16" s="1">
        <v>2.2719999999999998</v>
      </c>
      <c r="F16" s="1">
        <v>689</v>
      </c>
    </row>
    <row r="17" spans="1:6" x14ac:dyDescent="0.2">
      <c r="A17" s="1">
        <v>14</v>
      </c>
      <c r="B17" s="1">
        <v>24.9</v>
      </c>
      <c r="C17" s="1">
        <v>10</v>
      </c>
      <c r="D17" s="1">
        <v>0.63400000000000001</v>
      </c>
      <c r="E17" s="1">
        <v>2.77</v>
      </c>
      <c r="F17" s="1">
        <v>689</v>
      </c>
    </row>
    <row r="18" spans="1:6" x14ac:dyDescent="0.2">
      <c r="A18" s="1">
        <v>15</v>
      </c>
      <c r="B18" s="1">
        <v>24.9</v>
      </c>
      <c r="C18" s="1">
        <v>10</v>
      </c>
      <c r="D18" s="1">
        <v>0.73299999999999998</v>
      </c>
      <c r="E18" s="1">
        <v>3.1960000000000002</v>
      </c>
      <c r="F18" s="1">
        <v>689</v>
      </c>
    </row>
    <row r="19" spans="1:6" x14ac:dyDescent="0.2">
      <c r="A19" s="1">
        <v>16</v>
      </c>
      <c r="B19" s="1">
        <v>24.9</v>
      </c>
      <c r="C19" s="1">
        <v>10</v>
      </c>
      <c r="D19" s="1">
        <v>0.80100000000000005</v>
      </c>
      <c r="E19" s="1">
        <v>3.54</v>
      </c>
      <c r="F19" s="1">
        <v>689</v>
      </c>
    </row>
    <row r="20" spans="1:6" x14ac:dyDescent="0.2">
      <c r="A20" s="1">
        <v>17</v>
      </c>
      <c r="B20" s="1">
        <v>24.9</v>
      </c>
      <c r="C20" s="1">
        <v>10</v>
      </c>
      <c r="D20" s="1">
        <v>0.92200000000000004</v>
      </c>
      <c r="E20" s="1">
        <v>4</v>
      </c>
      <c r="F20" s="1">
        <v>689</v>
      </c>
    </row>
    <row r="21" spans="1:6" x14ac:dyDescent="0.2">
      <c r="A21" s="1">
        <v>18</v>
      </c>
      <c r="B21" s="1">
        <v>24.9</v>
      </c>
      <c r="C21" s="1">
        <v>10</v>
      </c>
      <c r="D21" s="1">
        <v>1.03</v>
      </c>
      <c r="E21" s="1">
        <v>4.415</v>
      </c>
      <c r="F21" s="1">
        <v>689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736C-175C-434A-BB6F-3054D0B6F628}">
  <dimension ref="A1:F61"/>
  <sheetViews>
    <sheetView workbookViewId="0">
      <selection activeCell="G27" sqref="G27"/>
    </sheetView>
  </sheetViews>
  <sheetFormatPr baseColWidth="10" defaultColWidth="8.83203125" defaultRowHeight="15" x14ac:dyDescent="0.2"/>
  <sheetData>
    <row r="1" spans="1:6" x14ac:dyDescent="0.2">
      <c r="A1" t="s">
        <v>45</v>
      </c>
      <c r="F1" t="s">
        <v>93</v>
      </c>
    </row>
    <row r="2" spans="1:6" x14ac:dyDescent="0.2">
      <c r="A2" t="s">
        <v>49</v>
      </c>
    </row>
    <row r="3" spans="1:6" x14ac:dyDescent="0.2">
      <c r="A3" t="s">
        <v>35</v>
      </c>
      <c r="B3" t="s">
        <v>38</v>
      </c>
      <c r="C3" t="s">
        <v>39</v>
      </c>
      <c r="D3" t="s">
        <v>63</v>
      </c>
    </row>
    <row r="4" spans="1:6" x14ac:dyDescent="0.2">
      <c r="D4" t="s">
        <v>64</v>
      </c>
    </row>
    <row r="5" spans="1:6" x14ac:dyDescent="0.2">
      <c r="D5" t="s">
        <v>65</v>
      </c>
    </row>
    <row r="7" spans="1:6" x14ac:dyDescent="0.2">
      <c r="A7" t="s">
        <v>79</v>
      </c>
      <c r="B7" t="s">
        <v>80</v>
      </c>
      <c r="C7" t="s">
        <v>67</v>
      </c>
      <c r="D7" t="s">
        <v>81</v>
      </c>
    </row>
    <row r="8" spans="1:6" x14ac:dyDescent="0.2">
      <c r="A8">
        <v>9</v>
      </c>
      <c r="B8">
        <v>4.5999999999999999E-2</v>
      </c>
      <c r="D8">
        <v>2.3E-2</v>
      </c>
    </row>
    <row r="9" spans="1:6" x14ac:dyDescent="0.2">
      <c r="A9">
        <v>10</v>
      </c>
      <c r="B9">
        <v>0.121</v>
      </c>
      <c r="D9">
        <v>4.4999999999999998E-2</v>
      </c>
    </row>
    <row r="10" spans="1:6" x14ac:dyDescent="0.2">
      <c r="A10">
        <v>11</v>
      </c>
      <c r="B10">
        <v>0.17499999999999999</v>
      </c>
      <c r="D10">
        <v>0.06</v>
      </c>
    </row>
    <row r="11" spans="1:6" x14ac:dyDescent="0.2">
      <c r="A11">
        <v>12</v>
      </c>
      <c r="B11">
        <v>1.224</v>
      </c>
      <c r="D11">
        <v>0.23400000000000001</v>
      </c>
    </row>
    <row r="12" spans="1:6" x14ac:dyDescent="0.2">
      <c r="A12">
        <v>9</v>
      </c>
      <c r="B12">
        <v>0.224</v>
      </c>
      <c r="D12">
        <v>7.0000000000000007E-2</v>
      </c>
    </row>
    <row r="14" spans="1:6" x14ac:dyDescent="0.2">
      <c r="A14" t="s">
        <v>82</v>
      </c>
    </row>
    <row r="16" spans="1:6" x14ac:dyDescent="0.2">
      <c r="A16">
        <v>7</v>
      </c>
      <c r="B16">
        <v>0</v>
      </c>
      <c r="D16">
        <v>1.0999999999999999E-2</v>
      </c>
    </row>
    <row r="17" spans="1:6" x14ac:dyDescent="0.2">
      <c r="A17">
        <v>8</v>
      </c>
      <c r="B17">
        <v>0.112</v>
      </c>
      <c r="D17">
        <v>3.7999999999999999E-2</v>
      </c>
      <c r="F17" t="s">
        <v>83</v>
      </c>
    </row>
    <row r="18" spans="1:6" x14ac:dyDescent="0.2">
      <c r="A18">
        <v>9</v>
      </c>
      <c r="B18">
        <v>0.23100000000000001</v>
      </c>
      <c r="D18">
        <v>7.1999999999999995E-2</v>
      </c>
    </row>
    <row r="19" spans="1:6" x14ac:dyDescent="0.2">
      <c r="A19">
        <v>10</v>
      </c>
      <c r="B19">
        <v>0.34399999999999997</v>
      </c>
      <c r="C19">
        <v>781</v>
      </c>
      <c r="D19">
        <v>0.10100000000000001</v>
      </c>
    </row>
    <row r="20" spans="1:6" x14ac:dyDescent="0.2">
      <c r="A20">
        <v>11</v>
      </c>
      <c r="B20">
        <v>0.42199999999999999</v>
      </c>
      <c r="C20">
        <v>781</v>
      </c>
      <c r="D20">
        <v>0.11799999999999999</v>
      </c>
    </row>
    <row r="21" spans="1:6" x14ac:dyDescent="0.2">
      <c r="A21">
        <v>12</v>
      </c>
      <c r="B21">
        <v>1.1679999999999999</v>
      </c>
      <c r="C21">
        <v>689</v>
      </c>
      <c r="D21">
        <v>0.23</v>
      </c>
    </row>
    <row r="22" spans="1:6" x14ac:dyDescent="0.2">
      <c r="A22">
        <v>13</v>
      </c>
      <c r="B22">
        <v>0.82</v>
      </c>
      <c r="C22">
        <v>689</v>
      </c>
      <c r="D22">
        <v>0.19500000000000001</v>
      </c>
    </row>
    <row r="23" spans="1:6" x14ac:dyDescent="0.2">
      <c r="A23">
        <v>14</v>
      </c>
      <c r="B23">
        <v>1.0369999999999999</v>
      </c>
      <c r="C23">
        <v>689</v>
      </c>
      <c r="D23">
        <v>0.24399999999999999</v>
      </c>
      <c r="F23" t="s">
        <v>84</v>
      </c>
    </row>
    <row r="24" spans="1:6" x14ac:dyDescent="0.2">
      <c r="A24">
        <v>15</v>
      </c>
      <c r="B24">
        <v>1.121</v>
      </c>
      <c r="C24">
        <v>781</v>
      </c>
      <c r="D24">
        <v>0.28100000000000003</v>
      </c>
    </row>
    <row r="25" spans="1:6" x14ac:dyDescent="0.2">
      <c r="A25">
        <v>16</v>
      </c>
      <c r="B25">
        <v>1.2889999999999999</v>
      </c>
      <c r="C25">
        <v>781</v>
      </c>
      <c r="D25">
        <v>0.32</v>
      </c>
    </row>
    <row r="26" spans="1:6" x14ac:dyDescent="0.2">
      <c r="A26">
        <v>17</v>
      </c>
      <c r="B26">
        <v>1.45</v>
      </c>
      <c r="C26">
        <v>781</v>
      </c>
      <c r="D26">
        <v>0.38800000000000001</v>
      </c>
    </row>
    <row r="27" spans="1:6" x14ac:dyDescent="0.2">
      <c r="A27">
        <v>18</v>
      </c>
      <c r="B27">
        <v>1.59</v>
      </c>
      <c r="C27">
        <v>781</v>
      </c>
      <c r="D27">
        <v>0.41399999999999998</v>
      </c>
    </row>
    <row r="29" spans="1:6" x14ac:dyDescent="0.2">
      <c r="A29" t="s">
        <v>85</v>
      </c>
    </row>
    <row r="30" spans="1:6" x14ac:dyDescent="0.2">
      <c r="A30" t="s">
        <v>88</v>
      </c>
    </row>
    <row r="31" spans="1:6" x14ac:dyDescent="0.2">
      <c r="A31" t="s">
        <v>86</v>
      </c>
    </row>
    <row r="32" spans="1:6" x14ac:dyDescent="0.2">
      <c r="A32" t="s">
        <v>87</v>
      </c>
    </row>
    <row r="34" spans="1:6" x14ac:dyDescent="0.2">
      <c r="A34">
        <v>18</v>
      </c>
      <c r="B34">
        <v>4.327</v>
      </c>
      <c r="C34">
        <v>689</v>
      </c>
      <c r="D34">
        <v>0.86</v>
      </c>
    </row>
    <row r="35" spans="1:6" x14ac:dyDescent="0.2">
      <c r="A35">
        <v>17</v>
      </c>
      <c r="B35">
        <v>3.78</v>
      </c>
      <c r="C35">
        <v>689</v>
      </c>
      <c r="D35">
        <v>0.748</v>
      </c>
    </row>
    <row r="36" spans="1:6" x14ac:dyDescent="0.2">
      <c r="A36">
        <v>16</v>
      </c>
      <c r="B36">
        <v>3.3879999999999999</v>
      </c>
      <c r="C36">
        <v>689</v>
      </c>
      <c r="D36">
        <v>0.65400000000000003</v>
      </c>
    </row>
    <row r="37" spans="1:6" x14ac:dyDescent="0.2">
      <c r="A37">
        <v>15</v>
      </c>
      <c r="B37">
        <v>3.1259999999999999</v>
      </c>
      <c r="C37">
        <v>689</v>
      </c>
      <c r="D37">
        <v>0.6</v>
      </c>
    </row>
    <row r="38" spans="1:6" x14ac:dyDescent="0.2">
      <c r="A38">
        <v>14</v>
      </c>
      <c r="B38">
        <v>2.774</v>
      </c>
      <c r="C38">
        <v>689</v>
      </c>
      <c r="D38">
        <v>0.52900000000000003</v>
      </c>
    </row>
    <row r="39" spans="1:6" x14ac:dyDescent="0.2">
      <c r="A39">
        <v>13</v>
      </c>
      <c r="B39">
        <v>2.23</v>
      </c>
      <c r="C39">
        <v>689</v>
      </c>
      <c r="D39">
        <v>0.42499999999999999</v>
      </c>
    </row>
    <row r="40" spans="1:6" x14ac:dyDescent="0.2">
      <c r="A40">
        <v>12</v>
      </c>
      <c r="B40">
        <v>1.5329999999999999</v>
      </c>
      <c r="C40">
        <v>689</v>
      </c>
      <c r="D40">
        <v>0.29699999999999999</v>
      </c>
    </row>
    <row r="41" spans="1:6" x14ac:dyDescent="0.2">
      <c r="A41">
        <v>11</v>
      </c>
      <c r="B41">
        <v>0.93500000000000005</v>
      </c>
      <c r="C41">
        <v>689</v>
      </c>
      <c r="D41">
        <v>0.20200000000000001</v>
      </c>
    </row>
    <row r="42" spans="1:6" x14ac:dyDescent="0.2">
      <c r="A42" s="1">
        <v>10</v>
      </c>
      <c r="B42" s="1">
        <v>0.41799999999999998</v>
      </c>
      <c r="C42">
        <v>781</v>
      </c>
      <c r="D42">
        <v>0.121</v>
      </c>
    </row>
    <row r="43" spans="1:6" x14ac:dyDescent="0.2">
      <c r="A43" s="1">
        <v>9</v>
      </c>
      <c r="B43" s="1">
        <v>0.30199999999999999</v>
      </c>
      <c r="C43">
        <v>781</v>
      </c>
      <c r="D43">
        <v>0.09</v>
      </c>
    </row>
    <row r="44" spans="1:6" x14ac:dyDescent="0.2">
      <c r="A44" s="1">
        <v>8</v>
      </c>
      <c r="B44" s="1">
        <v>0.17399999999999999</v>
      </c>
      <c r="C44">
        <v>756</v>
      </c>
      <c r="D44">
        <v>0.05</v>
      </c>
    </row>
    <row r="45" spans="1:6" x14ac:dyDescent="0.2">
      <c r="A45" s="1">
        <v>7</v>
      </c>
      <c r="B45" s="1">
        <v>0.113</v>
      </c>
      <c r="D45">
        <v>0.03</v>
      </c>
      <c r="F45" t="s">
        <v>89</v>
      </c>
    </row>
    <row r="46" spans="1:6" x14ac:dyDescent="0.2">
      <c r="A46">
        <v>6.5</v>
      </c>
      <c r="B46">
        <v>0</v>
      </c>
      <c r="D46">
        <v>0.01</v>
      </c>
    </row>
    <row r="47" spans="1:6" x14ac:dyDescent="0.2">
      <c r="A47">
        <v>6</v>
      </c>
      <c r="B47">
        <v>0</v>
      </c>
      <c r="D47">
        <v>0.09</v>
      </c>
    </row>
    <row r="49" spans="1:5" x14ac:dyDescent="0.2">
      <c r="A49" t="s">
        <v>90</v>
      </c>
    </row>
    <row r="51" spans="1:5" x14ac:dyDescent="0.2">
      <c r="A51" s="1">
        <v>10</v>
      </c>
      <c r="B51" s="1">
        <v>0.29599999999999999</v>
      </c>
      <c r="D51">
        <v>0.10299999999999999</v>
      </c>
    </row>
    <row r="52" spans="1:5" x14ac:dyDescent="0.2">
      <c r="A52" s="1">
        <v>9</v>
      </c>
      <c r="B52" s="1">
        <v>0.23899999999999999</v>
      </c>
      <c r="D52">
        <v>7.5999999999999998E-2</v>
      </c>
    </row>
    <row r="53" spans="1:5" x14ac:dyDescent="0.2">
      <c r="A53" s="1">
        <v>8</v>
      </c>
      <c r="B53" s="1">
        <v>9.8000000000000004E-2</v>
      </c>
      <c r="D53">
        <v>3.7999999999999999E-2</v>
      </c>
    </row>
    <row r="54" spans="1:5" x14ac:dyDescent="0.2">
      <c r="A54" s="1">
        <v>7</v>
      </c>
      <c r="B54" s="1">
        <v>8.8999999999999996E-2</v>
      </c>
      <c r="D54">
        <v>2.8000000000000001E-2</v>
      </c>
    </row>
    <row r="56" spans="1:5" x14ac:dyDescent="0.2">
      <c r="A56" t="s">
        <v>91</v>
      </c>
    </row>
    <row r="58" spans="1:5" x14ac:dyDescent="0.2">
      <c r="A58" s="1">
        <v>10</v>
      </c>
      <c r="B58" s="1">
        <f>B51/B42*100</f>
        <v>70.813397129186612</v>
      </c>
    </row>
    <row r="59" spans="1:5" x14ac:dyDescent="0.2">
      <c r="A59" s="1">
        <v>9</v>
      </c>
      <c r="B59" s="1">
        <f t="shared" ref="B59:B61" si="0">B52/B43*100</f>
        <v>79.139072847682129</v>
      </c>
      <c r="C59" s="4" t="s">
        <v>92</v>
      </c>
      <c r="D59" s="4">
        <f>AVERAGE(B58:B61)</f>
        <v>71.258842751057799</v>
      </c>
      <c r="E59" t="s">
        <v>20</v>
      </c>
    </row>
    <row r="60" spans="1:5" x14ac:dyDescent="0.2">
      <c r="A60" s="1">
        <v>8</v>
      </c>
      <c r="B60" s="1">
        <f t="shared" si="0"/>
        <v>56.321839080459782</v>
      </c>
    </row>
    <row r="61" spans="1:5" x14ac:dyDescent="0.2">
      <c r="A61" s="1">
        <v>7</v>
      </c>
      <c r="B61" s="1">
        <f t="shared" si="0"/>
        <v>78.761061946902643</v>
      </c>
    </row>
  </sheetData>
  <sortState xmlns:xlrd2="http://schemas.microsoft.com/office/spreadsheetml/2017/richdata2" ref="A51:D54">
    <sortCondition descending="1" ref="A51:A54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3298D-C116-401B-A492-92E64F398210}">
  <dimension ref="A1:F40"/>
  <sheetViews>
    <sheetView topLeftCell="A36" workbookViewId="0">
      <selection activeCell="K10" sqref="K10"/>
    </sheetView>
  </sheetViews>
  <sheetFormatPr baseColWidth="10" defaultColWidth="8.83203125" defaultRowHeight="15" x14ac:dyDescent="0.2"/>
  <sheetData>
    <row r="1" spans="1:6" x14ac:dyDescent="0.2">
      <c r="A1" t="s">
        <v>94</v>
      </c>
    </row>
    <row r="2" spans="1:6" x14ac:dyDescent="0.2">
      <c r="A2" t="s">
        <v>49</v>
      </c>
    </row>
    <row r="3" spans="1:6" x14ac:dyDescent="0.2">
      <c r="A3" t="s">
        <v>35</v>
      </c>
      <c r="B3" t="s">
        <v>38</v>
      </c>
      <c r="C3" t="s">
        <v>39</v>
      </c>
      <c r="D3" t="s">
        <v>63</v>
      </c>
    </row>
    <row r="4" spans="1:6" x14ac:dyDescent="0.2">
      <c r="D4" t="s">
        <v>64</v>
      </c>
    </row>
    <row r="5" spans="1:6" x14ac:dyDescent="0.2">
      <c r="D5" t="s">
        <v>65</v>
      </c>
    </row>
    <row r="7" spans="1:6" x14ac:dyDescent="0.2">
      <c r="A7" t="s">
        <v>79</v>
      </c>
      <c r="B7" t="s">
        <v>80</v>
      </c>
      <c r="C7" t="s">
        <v>67</v>
      </c>
      <c r="D7" t="s">
        <v>81</v>
      </c>
    </row>
    <row r="8" spans="1:6" x14ac:dyDescent="0.2">
      <c r="A8">
        <v>18</v>
      </c>
      <c r="B8">
        <v>1.643</v>
      </c>
      <c r="C8">
        <v>689</v>
      </c>
      <c r="D8">
        <v>0.33500000000000002</v>
      </c>
    </row>
    <row r="9" spans="1:6" x14ac:dyDescent="0.2">
      <c r="A9" t="s">
        <v>95</v>
      </c>
    </row>
    <row r="10" spans="1:6" x14ac:dyDescent="0.2">
      <c r="A10">
        <v>18</v>
      </c>
      <c r="B10">
        <v>3.65</v>
      </c>
      <c r="C10">
        <v>689</v>
      </c>
      <c r="D10">
        <v>0.84399999999999997</v>
      </c>
    </row>
    <row r="11" spans="1:6" x14ac:dyDescent="0.2">
      <c r="A11" t="s">
        <v>96</v>
      </c>
    </row>
    <row r="12" spans="1:6" x14ac:dyDescent="0.2">
      <c r="A12">
        <v>20.8</v>
      </c>
      <c r="B12">
        <v>5.03</v>
      </c>
      <c r="C12">
        <v>689</v>
      </c>
      <c r="D12">
        <v>1.1950000000000001</v>
      </c>
      <c r="F12" t="s">
        <v>97</v>
      </c>
    </row>
    <row r="13" spans="1:6" x14ac:dyDescent="0.2">
      <c r="A13">
        <v>18</v>
      </c>
      <c r="B13">
        <v>3.95</v>
      </c>
      <c r="C13">
        <v>689</v>
      </c>
      <c r="D13">
        <v>0.9</v>
      </c>
    </row>
    <row r="14" spans="1:6" x14ac:dyDescent="0.2">
      <c r="A14">
        <v>16</v>
      </c>
      <c r="B14">
        <v>3.1349999999999998</v>
      </c>
      <c r="C14">
        <v>689</v>
      </c>
      <c r="D14">
        <v>0.70599999999999996</v>
      </c>
    </row>
    <row r="15" spans="1:6" x14ac:dyDescent="0.2">
      <c r="A15">
        <v>12</v>
      </c>
      <c r="B15">
        <v>1.7090000000000001</v>
      </c>
      <c r="C15">
        <v>689</v>
      </c>
      <c r="D15">
        <v>0.39</v>
      </c>
    </row>
    <row r="16" spans="1:6" x14ac:dyDescent="0.2">
      <c r="A16">
        <v>10</v>
      </c>
      <c r="B16">
        <v>0.375</v>
      </c>
      <c r="C16">
        <v>781</v>
      </c>
      <c r="D16">
        <v>0.12</v>
      </c>
    </row>
    <row r="17" spans="1:6" x14ac:dyDescent="0.2">
      <c r="A17">
        <v>11</v>
      </c>
      <c r="B17">
        <v>1.25</v>
      </c>
      <c r="C17">
        <v>689</v>
      </c>
      <c r="D17">
        <v>0.28199999999999997</v>
      </c>
      <c r="F17" t="s">
        <v>99</v>
      </c>
    </row>
    <row r="18" spans="1:6" x14ac:dyDescent="0.2">
      <c r="A18">
        <v>18</v>
      </c>
      <c r="B18">
        <v>3.97</v>
      </c>
      <c r="C18">
        <v>689</v>
      </c>
      <c r="D18">
        <v>0.90900000000000003</v>
      </c>
      <c r="F18" t="s">
        <v>98</v>
      </c>
    </row>
    <row r="19" spans="1:6" x14ac:dyDescent="0.2">
      <c r="A19" t="s">
        <v>100</v>
      </c>
    </row>
    <row r="20" spans="1:6" x14ac:dyDescent="0.2">
      <c r="A20" t="s">
        <v>101</v>
      </c>
    </row>
    <row r="21" spans="1:6" x14ac:dyDescent="0.2">
      <c r="A21" t="s">
        <v>102</v>
      </c>
    </row>
    <row r="22" spans="1:6" x14ac:dyDescent="0.2">
      <c r="A22">
        <v>18</v>
      </c>
      <c r="B22">
        <v>3.93</v>
      </c>
      <c r="C22">
        <v>689</v>
      </c>
      <c r="D22">
        <v>0.86099999999999999</v>
      </c>
    </row>
    <row r="23" spans="1:6" x14ac:dyDescent="0.2">
      <c r="A23" t="s">
        <v>103</v>
      </c>
    </row>
    <row r="24" spans="1:6" x14ac:dyDescent="0.2">
      <c r="A24">
        <v>18</v>
      </c>
      <c r="B24">
        <v>3.88</v>
      </c>
      <c r="C24">
        <v>689</v>
      </c>
      <c r="D24">
        <v>0.91900000000000004</v>
      </c>
      <c r="F24" t="s">
        <v>104</v>
      </c>
    </row>
    <row r="25" spans="1:6" x14ac:dyDescent="0.2">
      <c r="A25" t="s">
        <v>105</v>
      </c>
    </row>
    <row r="26" spans="1:6" x14ac:dyDescent="0.2">
      <c r="A26" t="s">
        <v>106</v>
      </c>
    </row>
    <row r="27" spans="1:6" x14ac:dyDescent="0.2">
      <c r="A27" t="s">
        <v>107</v>
      </c>
    </row>
    <row r="28" spans="1:6" x14ac:dyDescent="0.2">
      <c r="A28" t="s">
        <v>108</v>
      </c>
    </row>
    <row r="29" spans="1:6" x14ac:dyDescent="0.2">
      <c r="A29" t="s">
        <v>109</v>
      </c>
    </row>
    <row r="30" spans="1:6" x14ac:dyDescent="0.2">
      <c r="A30" t="s">
        <v>110</v>
      </c>
    </row>
    <row r="31" spans="1:6" x14ac:dyDescent="0.2">
      <c r="A31">
        <v>18</v>
      </c>
      <c r="B31">
        <v>5.9429999999999996</v>
      </c>
      <c r="C31">
        <v>740</v>
      </c>
      <c r="D31">
        <v>1.0640000000000001</v>
      </c>
    </row>
    <row r="32" spans="1:6" x14ac:dyDescent="0.2">
      <c r="A32" t="s">
        <v>111</v>
      </c>
    </row>
    <row r="33" spans="1:4" x14ac:dyDescent="0.2">
      <c r="A33">
        <v>18</v>
      </c>
      <c r="B33">
        <v>4.13</v>
      </c>
      <c r="C33">
        <v>689</v>
      </c>
      <c r="D33">
        <v>0.96399999999999997</v>
      </c>
    </row>
    <row r="34" spans="1:4" x14ac:dyDescent="0.2">
      <c r="A34">
        <v>16</v>
      </c>
      <c r="B34">
        <v>3.15</v>
      </c>
      <c r="C34">
        <v>689</v>
      </c>
      <c r="D34">
        <v>0.73199999999999998</v>
      </c>
    </row>
    <row r="35" spans="1:4" x14ac:dyDescent="0.2">
      <c r="A35">
        <v>14</v>
      </c>
      <c r="B35">
        <v>2.5499999999999998</v>
      </c>
      <c r="C35">
        <v>689</v>
      </c>
      <c r="D35">
        <v>0.6</v>
      </c>
    </row>
    <row r="36" spans="1:4" x14ac:dyDescent="0.2">
      <c r="A36">
        <v>12</v>
      </c>
      <c r="B36">
        <v>1.8029999999999999</v>
      </c>
      <c r="C36">
        <v>689</v>
      </c>
      <c r="D36">
        <v>0.42299999999999999</v>
      </c>
    </row>
    <row r="37" spans="1:4" x14ac:dyDescent="0.2">
      <c r="A37">
        <v>11</v>
      </c>
      <c r="B37">
        <v>0.61599999999999999</v>
      </c>
      <c r="C37">
        <v>781</v>
      </c>
      <c r="D37">
        <v>0.185</v>
      </c>
    </row>
    <row r="38" spans="1:4" x14ac:dyDescent="0.2">
      <c r="A38">
        <v>10</v>
      </c>
      <c r="B38">
        <v>0.46600000000000003</v>
      </c>
      <c r="C38">
        <v>781</v>
      </c>
      <c r="D38">
        <v>0.152</v>
      </c>
    </row>
    <row r="39" spans="1:4" x14ac:dyDescent="0.2">
      <c r="A39">
        <v>8</v>
      </c>
      <c r="B39">
        <v>0.16500000000000001</v>
      </c>
      <c r="C39">
        <v>781</v>
      </c>
      <c r="D39">
        <v>6.4000000000000001E-2</v>
      </c>
    </row>
    <row r="40" spans="1:4" x14ac:dyDescent="0.2">
      <c r="A40">
        <v>6</v>
      </c>
      <c r="B40">
        <v>1E-3</v>
      </c>
      <c r="D40">
        <v>1.0999999999999999E-2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99D95-3A8C-416D-899F-4C1914D9E45F}">
  <dimension ref="A1:R69"/>
  <sheetViews>
    <sheetView zoomScale="130" zoomScaleNormal="130" workbookViewId="0">
      <selection activeCell="A7" sqref="A7:D8"/>
    </sheetView>
  </sheetViews>
  <sheetFormatPr baseColWidth="10" defaultColWidth="8.83203125" defaultRowHeight="15" x14ac:dyDescent="0.2"/>
  <cols>
    <col min="1" max="1" width="11.6640625" customWidth="1"/>
    <col min="2" max="2" width="15.1640625" customWidth="1"/>
    <col min="3" max="3" width="16.5" customWidth="1"/>
    <col min="4" max="4" width="15.1640625" customWidth="1"/>
    <col min="5" max="5" width="14.6640625" customWidth="1"/>
  </cols>
  <sheetData>
    <row r="1" spans="1:4" x14ac:dyDescent="0.2">
      <c r="A1" t="s">
        <v>94</v>
      </c>
    </row>
    <row r="2" spans="1:4" x14ac:dyDescent="0.2">
      <c r="A2" t="s">
        <v>49</v>
      </c>
    </row>
    <row r="3" spans="1:4" x14ac:dyDescent="0.2">
      <c r="A3" t="s">
        <v>35</v>
      </c>
      <c r="B3" t="s">
        <v>38</v>
      </c>
      <c r="C3" t="s">
        <v>39</v>
      </c>
      <c r="D3" t="s">
        <v>63</v>
      </c>
    </row>
    <row r="4" spans="1:4" x14ac:dyDescent="0.2">
      <c r="D4" t="s">
        <v>64</v>
      </c>
    </row>
    <row r="5" spans="1:4" x14ac:dyDescent="0.2">
      <c r="D5" t="s">
        <v>65</v>
      </c>
    </row>
    <row r="7" spans="1:4" x14ac:dyDescent="0.2">
      <c r="A7" t="s">
        <v>79</v>
      </c>
      <c r="B7" t="s">
        <v>80</v>
      </c>
      <c r="C7" t="s">
        <v>67</v>
      </c>
      <c r="D7" t="s">
        <v>81</v>
      </c>
    </row>
    <row r="8" spans="1:4" x14ac:dyDescent="0.2">
      <c r="A8">
        <v>7</v>
      </c>
      <c r="B8">
        <v>0.19400000000000001</v>
      </c>
      <c r="C8">
        <v>689</v>
      </c>
      <c r="D8">
        <v>3.4000000000000002E-2</v>
      </c>
    </row>
    <row r="9" spans="1:4" x14ac:dyDescent="0.2">
      <c r="A9">
        <v>10</v>
      </c>
      <c r="B9">
        <v>0.51300000000000001</v>
      </c>
      <c r="D9">
        <v>0.11</v>
      </c>
    </row>
    <row r="10" spans="1:4" x14ac:dyDescent="0.2">
      <c r="A10">
        <v>14</v>
      </c>
      <c r="B10">
        <v>2.7440000000000002</v>
      </c>
      <c r="C10">
        <v>689</v>
      </c>
      <c r="D10">
        <v>0.4</v>
      </c>
    </row>
    <row r="11" spans="1:4" x14ac:dyDescent="0.2">
      <c r="A11">
        <v>12</v>
      </c>
      <c r="B11">
        <v>1.925</v>
      </c>
      <c r="C11">
        <v>689</v>
      </c>
      <c r="D11">
        <v>0.27600000000000002</v>
      </c>
    </row>
    <row r="12" spans="1:4" x14ac:dyDescent="0.2">
      <c r="A12">
        <v>11</v>
      </c>
      <c r="B12">
        <v>1.2689999999999999</v>
      </c>
      <c r="C12">
        <v>689</v>
      </c>
      <c r="D12">
        <v>0.186</v>
      </c>
    </row>
    <row r="13" spans="1:4" x14ac:dyDescent="0.2">
      <c r="A13">
        <v>16</v>
      </c>
      <c r="B13">
        <v>3.4359999999999999</v>
      </c>
      <c r="C13">
        <v>689</v>
      </c>
      <c r="D13">
        <v>0.5</v>
      </c>
    </row>
    <row r="14" spans="1:4" x14ac:dyDescent="0.2">
      <c r="A14">
        <v>18</v>
      </c>
      <c r="B14">
        <v>4.24</v>
      </c>
      <c r="C14">
        <v>689</v>
      </c>
      <c r="D14">
        <v>0.628</v>
      </c>
    </row>
    <row r="17" spans="1:8" x14ac:dyDescent="0.2">
      <c r="A17" t="s">
        <v>29</v>
      </c>
      <c r="D17">
        <v>7</v>
      </c>
      <c r="E17">
        <v>7.2</v>
      </c>
      <c r="F17">
        <v>7.2</v>
      </c>
      <c r="G17">
        <v>11.5</v>
      </c>
      <c r="H17">
        <v>12</v>
      </c>
    </row>
    <row r="18" spans="1:8" x14ac:dyDescent="0.2">
      <c r="A18" t="s">
        <v>112</v>
      </c>
      <c r="D18">
        <v>7.4999999999999997E-2</v>
      </c>
      <c r="E18">
        <v>0.125</v>
      </c>
      <c r="F18">
        <v>0.13700000000000001</v>
      </c>
      <c r="G18">
        <v>1.111</v>
      </c>
      <c r="H18">
        <v>1.452</v>
      </c>
    </row>
    <row r="19" spans="1:8" x14ac:dyDescent="0.2">
      <c r="A19" t="s">
        <v>113</v>
      </c>
      <c r="D19">
        <v>7.3999999999999996E-2</v>
      </c>
      <c r="G19">
        <v>1.002</v>
      </c>
      <c r="H19">
        <v>1.3520000000000001</v>
      </c>
    </row>
    <row r="20" spans="1:8" x14ac:dyDescent="0.2">
      <c r="A20" t="s">
        <v>114</v>
      </c>
      <c r="D20">
        <v>6.4000000000000001E-2</v>
      </c>
      <c r="E20">
        <v>0.107</v>
      </c>
      <c r="F20">
        <v>0.115</v>
      </c>
      <c r="G20">
        <v>0.92600000000000005</v>
      </c>
      <c r="H20">
        <v>1.2569999999999999</v>
      </c>
    </row>
    <row r="22" spans="1:8" x14ac:dyDescent="0.2">
      <c r="B22" t="s">
        <v>115</v>
      </c>
      <c r="D22" s="1">
        <f>D19/D18*100</f>
        <v>98.666666666666671</v>
      </c>
      <c r="E22" s="1"/>
      <c r="F22" s="1"/>
      <c r="G22" s="1">
        <f t="shared" ref="G22:H22" si="0">G19/G18*100</f>
        <v>90.189018901890194</v>
      </c>
      <c r="H22" s="1">
        <f t="shared" si="0"/>
        <v>93.112947658402206</v>
      </c>
    </row>
    <row r="23" spans="1:8" x14ac:dyDescent="0.2">
      <c r="B23" t="s">
        <v>116</v>
      </c>
      <c r="D23" s="1">
        <f>D20/D18*100</f>
        <v>85.333333333333343</v>
      </c>
      <c r="E23" s="1">
        <f t="shared" ref="E23:H23" si="1">E20/E18*100</f>
        <v>85.6</v>
      </c>
      <c r="F23" s="1">
        <f t="shared" si="1"/>
        <v>83.941605839416056</v>
      </c>
      <c r="G23" s="1">
        <f t="shared" si="1"/>
        <v>83.348334833483349</v>
      </c>
      <c r="H23" s="1">
        <f t="shared" si="1"/>
        <v>86.570247933884289</v>
      </c>
    </row>
    <row r="25" spans="1:8" x14ac:dyDescent="0.2">
      <c r="A25" t="s">
        <v>117</v>
      </c>
    </row>
    <row r="27" spans="1:8" x14ac:dyDescent="0.2">
      <c r="A27" t="s">
        <v>118</v>
      </c>
      <c r="B27" t="s">
        <v>119</v>
      </c>
      <c r="C27" t="s">
        <v>120</v>
      </c>
      <c r="D27" t="s">
        <v>121</v>
      </c>
    </row>
    <row r="28" spans="1:8" x14ac:dyDescent="0.2">
      <c r="A28">
        <v>130</v>
      </c>
      <c r="B28">
        <v>0.23200000000000001</v>
      </c>
      <c r="C28">
        <v>0.85699999999999998</v>
      </c>
      <c r="D28">
        <f>ABS((C28-B28)/(C28+B28))</f>
        <v>0.57392102846648307</v>
      </c>
    </row>
    <row r="29" spans="1:8" x14ac:dyDescent="0.2">
      <c r="A29">
        <v>170</v>
      </c>
      <c r="B29">
        <v>0.90200000000000002</v>
      </c>
      <c r="C29">
        <v>0.21</v>
      </c>
      <c r="D29">
        <f t="shared" ref="D29:D35" si="2">ABS((C29-B29)/(C29+B29))</f>
        <v>0.62230215827338131</v>
      </c>
    </row>
    <row r="30" spans="1:8" x14ac:dyDescent="0.2">
      <c r="A30">
        <v>215</v>
      </c>
      <c r="B30">
        <v>0.23899999999999999</v>
      </c>
      <c r="C30">
        <v>0.84899999999999998</v>
      </c>
      <c r="D30">
        <f t="shared" si="2"/>
        <v>0.56066176470588225</v>
      </c>
    </row>
    <row r="31" spans="1:8" x14ac:dyDescent="0.2">
      <c r="A31">
        <v>270</v>
      </c>
      <c r="B31">
        <v>0.89100000000000001</v>
      </c>
      <c r="C31">
        <v>0.223</v>
      </c>
      <c r="D31">
        <f t="shared" si="2"/>
        <v>0.59964093357271098</v>
      </c>
    </row>
    <row r="32" spans="1:8" x14ac:dyDescent="0.2">
      <c r="A32">
        <v>310</v>
      </c>
      <c r="B32">
        <v>0.23100000000000001</v>
      </c>
      <c r="C32">
        <v>0.85899999999999999</v>
      </c>
      <c r="D32">
        <f t="shared" si="2"/>
        <v>0.57614678899082561</v>
      </c>
    </row>
    <row r="33" spans="1:18" x14ac:dyDescent="0.2">
      <c r="A33">
        <v>350</v>
      </c>
      <c r="B33">
        <v>0.89400000000000002</v>
      </c>
      <c r="C33">
        <v>0.21299999999999999</v>
      </c>
      <c r="D33">
        <f t="shared" si="2"/>
        <v>0.61517615176151763</v>
      </c>
    </row>
    <row r="34" spans="1:18" x14ac:dyDescent="0.2">
      <c r="A34">
        <v>40</v>
      </c>
      <c r="B34">
        <v>0.23400000000000001</v>
      </c>
      <c r="C34">
        <v>0.84799999999999998</v>
      </c>
      <c r="D34">
        <f t="shared" si="2"/>
        <v>0.56746765249537889</v>
      </c>
    </row>
    <row r="35" spans="1:18" x14ac:dyDescent="0.2">
      <c r="A35">
        <v>80</v>
      </c>
      <c r="B35">
        <v>0.87</v>
      </c>
      <c r="C35">
        <v>0.224</v>
      </c>
      <c r="D35">
        <f t="shared" si="2"/>
        <v>0.59049360146252283</v>
      </c>
    </row>
    <row r="37" spans="1:18" x14ac:dyDescent="0.2">
      <c r="A37" t="s">
        <v>122</v>
      </c>
    </row>
    <row r="38" spans="1:18" x14ac:dyDescent="0.2">
      <c r="A38" t="s">
        <v>123</v>
      </c>
      <c r="B38">
        <v>0.28999999999999998</v>
      </c>
      <c r="C38">
        <v>0.26</v>
      </c>
    </row>
    <row r="39" spans="1:18" x14ac:dyDescent="0.2">
      <c r="A39" t="s">
        <v>124</v>
      </c>
      <c r="B39">
        <v>0.97499999999999998</v>
      </c>
      <c r="C39">
        <v>0.82</v>
      </c>
    </row>
    <row r="40" spans="1:18" x14ac:dyDescent="0.2">
      <c r="A40" t="s">
        <v>125</v>
      </c>
      <c r="B40">
        <f>(B39-B38)/(B39+B38)</f>
        <v>0.54150197628458507</v>
      </c>
      <c r="C40">
        <f>(C39-C38)/(C39+C38)</f>
        <v>0.51851851851851838</v>
      </c>
    </row>
    <row r="42" spans="1:18" x14ac:dyDescent="0.2">
      <c r="A42" t="s">
        <v>126</v>
      </c>
    </row>
    <row r="43" spans="1:18" x14ac:dyDescent="0.2">
      <c r="A43" t="s">
        <v>123</v>
      </c>
      <c r="B43">
        <v>0.27</v>
      </c>
      <c r="C43">
        <v>0.2</v>
      </c>
      <c r="P43" t="s">
        <v>123</v>
      </c>
      <c r="Q43">
        <v>0.28999999999999998</v>
      </c>
      <c r="R43">
        <v>0.26</v>
      </c>
    </row>
    <row r="44" spans="1:18" x14ac:dyDescent="0.2">
      <c r="A44" t="s">
        <v>124</v>
      </c>
      <c r="B44">
        <v>0.98</v>
      </c>
      <c r="C44">
        <v>0.9</v>
      </c>
      <c r="P44" t="s">
        <v>124</v>
      </c>
      <c r="Q44">
        <v>0.97499999999999998</v>
      </c>
      <c r="R44">
        <v>0.82</v>
      </c>
    </row>
    <row r="45" spans="1:18" x14ac:dyDescent="0.2">
      <c r="A45" t="s">
        <v>125</v>
      </c>
      <c r="B45">
        <f>(B44-B43)/(B44+B43)</f>
        <v>0.56799999999999995</v>
      </c>
      <c r="C45">
        <f>(C44-C43)/(C44+C43)</f>
        <v>0.63636363636363624</v>
      </c>
      <c r="P45" t="s">
        <v>125</v>
      </c>
      <c r="Q45">
        <f>(Q44-Q43)/(Q44+Q43)</f>
        <v>0.54150197628458507</v>
      </c>
      <c r="R45">
        <f>(R44-R43)/(R44+R43)</f>
        <v>0.51851851851851838</v>
      </c>
    </row>
    <row r="47" spans="1:18" x14ac:dyDescent="0.2">
      <c r="A47" t="s">
        <v>127</v>
      </c>
    </row>
    <row r="49" spans="1:5" x14ac:dyDescent="0.2">
      <c r="B49" t="s">
        <v>128</v>
      </c>
      <c r="C49" t="s">
        <v>129</v>
      </c>
      <c r="D49" t="s">
        <v>130</v>
      </c>
    </row>
    <row r="50" spans="1:5" x14ac:dyDescent="0.2">
      <c r="A50" t="s">
        <v>123</v>
      </c>
      <c r="B50">
        <f>2/1000</f>
        <v>2E-3</v>
      </c>
      <c r="C50">
        <f>0.6/1000</f>
        <v>5.9999999999999995E-4</v>
      </c>
      <c r="D50">
        <f>1.6/1000</f>
        <v>1.6000000000000001E-3</v>
      </c>
    </row>
    <row r="51" spans="1:5" x14ac:dyDescent="0.2">
      <c r="A51" t="s">
        <v>124</v>
      </c>
      <c r="B51">
        <v>1.0149999999999999</v>
      </c>
      <c r="C51">
        <v>0.95399999999999996</v>
      </c>
      <c r="D51">
        <v>1.0149999999999999</v>
      </c>
    </row>
    <row r="52" spans="1:5" x14ac:dyDescent="0.2">
      <c r="A52" t="s">
        <v>125</v>
      </c>
      <c r="B52" s="5">
        <f>(B51-B50)/(B51+B50)*100</f>
        <v>99.606686332350051</v>
      </c>
      <c r="C52" s="5">
        <f>(C51-C50)/(C51+C50)*100</f>
        <v>99.874292897548699</v>
      </c>
      <c r="D52" s="5">
        <f>(D51-D50)/(D51+D50)*100</f>
        <v>99.685225260672823</v>
      </c>
    </row>
    <row r="54" spans="1:5" x14ac:dyDescent="0.2">
      <c r="A54" t="s">
        <v>131</v>
      </c>
    </row>
    <row r="56" spans="1:5" x14ac:dyDescent="0.2">
      <c r="A56" t="s">
        <v>132</v>
      </c>
      <c r="B56" t="s">
        <v>133</v>
      </c>
      <c r="C56" t="s">
        <v>134</v>
      </c>
      <c r="D56" t="s">
        <v>135</v>
      </c>
      <c r="E56" t="s">
        <v>136</v>
      </c>
    </row>
    <row r="57" spans="1:5" x14ac:dyDescent="0.2">
      <c r="A57">
        <v>100</v>
      </c>
      <c r="B57">
        <v>12</v>
      </c>
      <c r="C57">
        <v>1.0009999999999999</v>
      </c>
      <c r="D57">
        <v>1.1000000000000001</v>
      </c>
      <c r="E57">
        <v>0.2</v>
      </c>
    </row>
    <row r="58" spans="1:5" x14ac:dyDescent="0.2">
      <c r="A58">
        <v>100</v>
      </c>
      <c r="B58">
        <v>12.5</v>
      </c>
      <c r="C58">
        <v>1.1619999999999999</v>
      </c>
      <c r="D58">
        <v>1.2</v>
      </c>
      <c r="E58">
        <v>0.2</v>
      </c>
    </row>
    <row r="59" spans="1:5" x14ac:dyDescent="0.2">
      <c r="A59">
        <v>100</v>
      </c>
      <c r="B59">
        <v>13</v>
      </c>
      <c r="C59">
        <v>1.2949999999999999</v>
      </c>
      <c r="D59">
        <v>1.3</v>
      </c>
      <c r="E59">
        <v>0.2</v>
      </c>
    </row>
    <row r="60" spans="1:5" x14ac:dyDescent="0.2">
      <c r="A60">
        <v>100</v>
      </c>
      <c r="B60">
        <v>13.5</v>
      </c>
      <c r="C60">
        <v>1.4350000000000001</v>
      </c>
      <c r="D60">
        <v>1.45</v>
      </c>
      <c r="E60">
        <v>0.2</v>
      </c>
    </row>
    <row r="61" spans="1:5" x14ac:dyDescent="0.2">
      <c r="A61">
        <v>100</v>
      </c>
      <c r="B61">
        <v>14</v>
      </c>
      <c r="C61">
        <v>1.4630000000000001</v>
      </c>
      <c r="D61">
        <v>1.45</v>
      </c>
      <c r="E61">
        <v>0.2</v>
      </c>
    </row>
    <row r="62" spans="1:5" x14ac:dyDescent="0.2">
      <c r="A62">
        <v>100</v>
      </c>
      <c r="B62">
        <v>15</v>
      </c>
      <c r="C62">
        <v>1.671</v>
      </c>
      <c r="D62">
        <v>1.63</v>
      </c>
      <c r="E62">
        <v>0.2</v>
      </c>
    </row>
    <row r="63" spans="1:5" x14ac:dyDescent="0.2">
      <c r="A63">
        <v>100</v>
      </c>
      <c r="B63">
        <v>16</v>
      </c>
      <c r="C63">
        <v>1.873</v>
      </c>
      <c r="D63">
        <v>1.84</v>
      </c>
      <c r="E63">
        <v>0.2</v>
      </c>
    </row>
    <row r="64" spans="1:5" x14ac:dyDescent="0.2">
      <c r="A64">
        <v>100</v>
      </c>
      <c r="B64">
        <v>16.5</v>
      </c>
      <c r="C64">
        <v>1.92</v>
      </c>
      <c r="D64">
        <v>1.89</v>
      </c>
      <c r="E64">
        <v>0.2</v>
      </c>
    </row>
    <row r="66" spans="1:5" x14ac:dyDescent="0.2">
      <c r="A66">
        <v>100</v>
      </c>
      <c r="B66">
        <v>16</v>
      </c>
      <c r="C66">
        <v>1.76</v>
      </c>
      <c r="D66">
        <v>1.89</v>
      </c>
      <c r="E66">
        <v>0.2</v>
      </c>
    </row>
    <row r="67" spans="1:5" x14ac:dyDescent="0.2">
      <c r="A67">
        <v>125</v>
      </c>
      <c r="B67">
        <v>16</v>
      </c>
      <c r="C67">
        <v>1.7549999999999999</v>
      </c>
      <c r="D67">
        <v>1.83</v>
      </c>
      <c r="E67">
        <v>0.2</v>
      </c>
    </row>
    <row r="68" spans="1:5" x14ac:dyDescent="0.2">
      <c r="A68">
        <v>140</v>
      </c>
      <c r="B68">
        <v>16</v>
      </c>
      <c r="C68">
        <v>1.75</v>
      </c>
      <c r="D68">
        <v>1.75</v>
      </c>
      <c r="E68">
        <v>0.2</v>
      </c>
    </row>
    <row r="69" spans="1:5" x14ac:dyDescent="0.2">
      <c r="A69">
        <v>175</v>
      </c>
      <c r="B69">
        <v>16</v>
      </c>
      <c r="C69">
        <v>1.7</v>
      </c>
      <c r="D69">
        <v>1.67</v>
      </c>
      <c r="E69">
        <v>0.2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CD2E5-0455-4509-B232-C4BD5803DF20}">
  <dimension ref="A1:H10"/>
  <sheetViews>
    <sheetView workbookViewId="0">
      <selection activeCell="J13" sqref="J13"/>
    </sheetView>
  </sheetViews>
  <sheetFormatPr baseColWidth="10" defaultColWidth="8.83203125" defaultRowHeight="15" x14ac:dyDescent="0.2"/>
  <sheetData>
    <row r="1" spans="1:8" x14ac:dyDescent="0.2">
      <c r="A1" t="s">
        <v>79</v>
      </c>
      <c r="B1" t="s">
        <v>80</v>
      </c>
      <c r="C1" t="s">
        <v>67</v>
      </c>
      <c r="D1" t="s">
        <v>81</v>
      </c>
    </row>
    <row r="2" spans="1:8" x14ac:dyDescent="0.2">
      <c r="A2">
        <v>18</v>
      </c>
      <c r="B2">
        <v>2.6139999999999999</v>
      </c>
      <c r="C2">
        <v>716</v>
      </c>
      <c r="D2">
        <v>0.36899999999999999</v>
      </c>
    </row>
    <row r="4" spans="1:8" x14ac:dyDescent="0.2">
      <c r="A4" t="s">
        <v>137</v>
      </c>
    </row>
    <row r="5" spans="1:8" x14ac:dyDescent="0.2">
      <c r="A5" s="7" t="s">
        <v>138</v>
      </c>
    </row>
    <row r="6" spans="1:8" x14ac:dyDescent="0.2">
      <c r="A6" s="7" t="s">
        <v>139</v>
      </c>
    </row>
    <row r="7" spans="1:8" x14ac:dyDescent="0.2">
      <c r="E7" t="s">
        <v>140</v>
      </c>
      <c r="F7" t="s">
        <v>141</v>
      </c>
    </row>
    <row r="8" spans="1:8" x14ac:dyDescent="0.2">
      <c r="A8">
        <v>18</v>
      </c>
      <c r="B8">
        <v>4.17</v>
      </c>
      <c r="C8">
        <v>0.93500000000000005</v>
      </c>
      <c r="D8">
        <v>689</v>
      </c>
      <c r="E8" s="8">
        <v>0.3589</v>
      </c>
      <c r="F8" s="8">
        <v>0.57599999999999996</v>
      </c>
    </row>
    <row r="9" spans="1:8" x14ac:dyDescent="0.2">
      <c r="A9">
        <v>18.2</v>
      </c>
      <c r="B9">
        <v>4.28</v>
      </c>
      <c r="C9">
        <v>0.97599999999999998</v>
      </c>
      <c r="D9">
        <v>689</v>
      </c>
      <c r="E9" s="8">
        <v>0.38990000000000002</v>
      </c>
      <c r="F9" s="8">
        <v>0.55400000000000005</v>
      </c>
      <c r="H9" t="s">
        <v>142</v>
      </c>
    </row>
    <row r="10" spans="1:8" x14ac:dyDescent="0.2">
      <c r="A10">
        <v>18</v>
      </c>
      <c r="B10">
        <v>4.1909999999999998</v>
      </c>
      <c r="C10">
        <v>0.96599999999999997</v>
      </c>
      <c r="D10">
        <v>689</v>
      </c>
      <c r="E10" s="8">
        <v>0.38990000000000002</v>
      </c>
      <c r="F10" s="8">
        <v>0.55400000000000005</v>
      </c>
      <c r="H10" t="s">
        <v>143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795D-4D05-4C8A-BA26-40ED0BD47348}">
  <dimension ref="A1:E10"/>
  <sheetViews>
    <sheetView zoomScale="142" zoomScaleNormal="175" workbookViewId="0">
      <selection activeCell="H12" sqref="H12"/>
    </sheetView>
  </sheetViews>
  <sheetFormatPr baseColWidth="10" defaultColWidth="8.83203125" defaultRowHeight="15" x14ac:dyDescent="0.2"/>
  <cols>
    <col min="5" max="5" width="18.1640625" customWidth="1"/>
  </cols>
  <sheetData>
    <row r="1" spans="1:5" x14ac:dyDescent="0.2">
      <c r="A1" t="s">
        <v>79</v>
      </c>
      <c r="B1" t="s">
        <v>80</v>
      </c>
      <c r="C1" t="s">
        <v>67</v>
      </c>
      <c r="D1" t="s">
        <v>81</v>
      </c>
      <c r="E1" t="s">
        <v>144</v>
      </c>
    </row>
    <row r="2" spans="1:5" x14ac:dyDescent="0.2">
      <c r="A2">
        <v>18</v>
      </c>
      <c r="B2">
        <v>4.3</v>
      </c>
      <c r="C2">
        <v>689.46100000000001</v>
      </c>
      <c r="D2">
        <v>1.01</v>
      </c>
      <c r="E2" s="9">
        <v>44686.426388888889</v>
      </c>
    </row>
    <row r="3" spans="1:5" x14ac:dyDescent="0.2">
      <c r="A3">
        <v>18</v>
      </c>
      <c r="B3">
        <v>4.3250000000000002</v>
      </c>
      <c r="C3">
        <v>689.48099999999999</v>
      </c>
      <c r="D3">
        <v>0.94199999999999995</v>
      </c>
      <c r="E3" s="9">
        <v>44686.427777777775</v>
      </c>
    </row>
    <row r="4" spans="1:5" x14ac:dyDescent="0.2">
      <c r="A4">
        <v>18</v>
      </c>
      <c r="B4">
        <v>4.05</v>
      </c>
      <c r="C4">
        <v>689.52499999999998</v>
      </c>
      <c r="D4">
        <v>0.97799999999999998</v>
      </c>
      <c r="E4" s="9">
        <v>44686.436111111114</v>
      </c>
    </row>
    <row r="5" spans="1:5" x14ac:dyDescent="0.2">
      <c r="A5">
        <v>18</v>
      </c>
      <c r="B5">
        <v>4.04</v>
      </c>
      <c r="C5">
        <v>689.20399999999995</v>
      </c>
      <c r="D5">
        <v>0.98199999999999998</v>
      </c>
      <c r="E5" s="6">
        <v>44686.440972222219</v>
      </c>
    </row>
    <row r="6" spans="1:5" x14ac:dyDescent="0.2">
      <c r="A6">
        <v>18</v>
      </c>
      <c r="B6">
        <v>4.0880000000000001</v>
      </c>
      <c r="C6">
        <v>689.21199999999999</v>
      </c>
      <c r="D6">
        <v>0.999</v>
      </c>
      <c r="E6" s="9">
        <v>44686.447916666664</v>
      </c>
    </row>
    <row r="7" spans="1:5" x14ac:dyDescent="0.2">
      <c r="A7">
        <v>18</v>
      </c>
      <c r="B7">
        <v>4.1159999999999997</v>
      </c>
      <c r="C7">
        <v>689.22900000000004</v>
      </c>
      <c r="D7">
        <v>0.98299999999999998</v>
      </c>
      <c r="E7" s="9">
        <v>44686.454861111109</v>
      </c>
    </row>
    <row r="8" spans="1:5" x14ac:dyDescent="0.2">
      <c r="A8">
        <v>18</v>
      </c>
      <c r="B8">
        <v>4.1059999999999999</v>
      </c>
      <c r="C8">
        <v>689.24</v>
      </c>
      <c r="D8">
        <v>0.94499999999999995</v>
      </c>
      <c r="E8" s="9">
        <v>44686.461805497682</v>
      </c>
    </row>
    <row r="9" spans="1:5" x14ac:dyDescent="0.2">
      <c r="A9">
        <v>18</v>
      </c>
      <c r="B9">
        <v>4.0830000000000002</v>
      </c>
      <c r="C9">
        <v>689.25</v>
      </c>
      <c r="D9">
        <v>0.92300000000000004</v>
      </c>
      <c r="E9" s="9">
        <v>44686.468749942127</v>
      </c>
    </row>
    <row r="10" spans="1:5" x14ac:dyDescent="0.2">
      <c r="A10">
        <v>18</v>
      </c>
      <c r="B10">
        <v>4.0110000000000001</v>
      </c>
      <c r="C10">
        <v>689.25800000000004</v>
      </c>
      <c r="D10">
        <v>0.89800000000000002</v>
      </c>
      <c r="E10" s="9">
        <v>44686.475694386572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16D9-D774-49D7-9A71-124F19492E32}">
  <dimension ref="B3:G72"/>
  <sheetViews>
    <sheetView workbookViewId="0">
      <selection activeCell="D8" sqref="D8"/>
    </sheetView>
  </sheetViews>
  <sheetFormatPr baseColWidth="10" defaultColWidth="8.83203125" defaultRowHeight="15" x14ac:dyDescent="0.2"/>
  <cols>
    <col min="2" max="2" width="21.1640625" customWidth="1"/>
    <col min="3" max="3" width="30.33203125" customWidth="1"/>
    <col min="4" max="4" width="13.1640625" customWidth="1"/>
  </cols>
  <sheetData>
    <row r="3" spans="2:7" x14ac:dyDescent="0.2">
      <c r="B3" t="s">
        <v>145</v>
      </c>
      <c r="C3" s="6">
        <v>44727</v>
      </c>
    </row>
    <row r="5" spans="2:7" x14ac:dyDescent="0.2">
      <c r="B5" t="s">
        <v>147</v>
      </c>
      <c r="C5" s="2">
        <f>(0.000747+0.000346)</f>
        <v>1.093E-3</v>
      </c>
    </row>
    <row r="6" spans="2:7" x14ac:dyDescent="0.2">
      <c r="B6" t="s">
        <v>150</v>
      </c>
      <c r="C6">
        <v>1</v>
      </c>
    </row>
    <row r="7" spans="2:7" x14ac:dyDescent="0.2">
      <c r="B7" t="s">
        <v>148</v>
      </c>
      <c r="C7" t="s">
        <v>149</v>
      </c>
      <c r="D7" t="s">
        <v>146</v>
      </c>
    </row>
    <row r="8" spans="2:7" x14ac:dyDescent="0.2">
      <c r="B8">
        <v>350</v>
      </c>
      <c r="C8" s="2">
        <v>7.4700000000000005E-4</v>
      </c>
      <c r="D8" s="2">
        <f>C8/$C$5</f>
        <v>0.68344007319304667</v>
      </c>
      <c r="G8" s="2"/>
    </row>
    <row r="9" spans="2:7" x14ac:dyDescent="0.2">
      <c r="B9">
        <v>340</v>
      </c>
      <c r="C9" s="2">
        <v>3.5599999999999998E-4</v>
      </c>
      <c r="D9" s="2">
        <f t="shared" ref="D9:D40" si="0">C9/$C$5</f>
        <v>0.32570905763952424</v>
      </c>
    </row>
    <row r="10" spans="2:7" x14ac:dyDescent="0.2">
      <c r="B10">
        <v>330</v>
      </c>
      <c r="C10" s="2">
        <v>7.2000000000000002E-5</v>
      </c>
      <c r="D10" s="2">
        <f t="shared" si="0"/>
        <v>6.5873741994510529E-2</v>
      </c>
      <c r="E10" s="2"/>
    </row>
    <row r="11" spans="2:7" x14ac:dyDescent="0.2">
      <c r="B11">
        <v>320</v>
      </c>
      <c r="C11" s="2">
        <v>1.1799999999999999E-6</v>
      </c>
      <c r="D11" s="2">
        <f t="shared" si="0"/>
        <v>1.0795974382433668E-3</v>
      </c>
      <c r="E11" s="2"/>
    </row>
    <row r="12" spans="2:7" x14ac:dyDescent="0.2">
      <c r="B12">
        <v>310</v>
      </c>
      <c r="C12" s="2">
        <v>4.8000000000000001E-5</v>
      </c>
      <c r="D12" s="2">
        <f t="shared" si="0"/>
        <v>4.3915827996340348E-2</v>
      </c>
    </row>
    <row r="13" spans="2:7" x14ac:dyDescent="0.2">
      <c r="B13">
        <v>300</v>
      </c>
      <c r="C13" s="2">
        <v>6.9999999999999999E-6</v>
      </c>
      <c r="D13" s="2">
        <f t="shared" si="0"/>
        <v>6.4043915827996338E-3</v>
      </c>
    </row>
    <row r="14" spans="2:7" x14ac:dyDescent="0.2">
      <c r="B14">
        <v>360</v>
      </c>
      <c r="C14" s="2">
        <v>3.1300000000000002E-4</v>
      </c>
      <c r="D14" s="2">
        <f t="shared" si="0"/>
        <v>0.28636779505946935</v>
      </c>
    </row>
    <row r="15" spans="2:7" x14ac:dyDescent="0.2">
      <c r="B15">
        <v>370</v>
      </c>
      <c r="C15" s="2">
        <v>6.4999999999999994E-5</v>
      </c>
      <c r="D15" s="2">
        <f t="shared" si="0"/>
        <v>5.9469350411710885E-2</v>
      </c>
    </row>
    <row r="16" spans="2:7" x14ac:dyDescent="0.2">
      <c r="B16">
        <v>380</v>
      </c>
      <c r="C16" s="2">
        <v>3.4E-5</v>
      </c>
      <c r="D16" s="2">
        <f t="shared" si="0"/>
        <v>3.110704483074108E-2</v>
      </c>
    </row>
    <row r="17" spans="2:7" x14ac:dyDescent="0.2">
      <c r="B17">
        <v>390</v>
      </c>
      <c r="C17" s="2">
        <v>6.9999999999999999E-6</v>
      </c>
      <c r="D17" s="2">
        <f t="shared" si="0"/>
        <v>6.4043915827996338E-3</v>
      </c>
    </row>
    <row r="18" spans="2:7" x14ac:dyDescent="0.2">
      <c r="B18">
        <v>400</v>
      </c>
      <c r="C18" s="2">
        <v>3.9999999999999998E-6</v>
      </c>
      <c r="D18" s="2">
        <f t="shared" si="0"/>
        <v>3.659652333028362E-3</v>
      </c>
    </row>
    <row r="19" spans="2:7" x14ac:dyDescent="0.2">
      <c r="B19">
        <v>355</v>
      </c>
      <c r="C19" s="2">
        <v>6.2100000000000002E-4</v>
      </c>
      <c r="D19" s="2">
        <f t="shared" si="0"/>
        <v>0.56816102470265328</v>
      </c>
    </row>
    <row r="20" spans="2:7" x14ac:dyDescent="0.2">
      <c r="B20">
        <v>345</v>
      </c>
      <c r="C20" s="2">
        <v>6.1200000000000002E-4</v>
      </c>
      <c r="D20" s="2">
        <f t="shared" si="0"/>
        <v>0.55992680695333941</v>
      </c>
    </row>
    <row r="21" spans="2:7" x14ac:dyDescent="0.2">
      <c r="B21">
        <v>335</v>
      </c>
      <c r="C21" s="2">
        <v>1.55E-4</v>
      </c>
      <c r="D21" s="2">
        <f t="shared" si="0"/>
        <v>0.14181152790484905</v>
      </c>
    </row>
    <row r="22" spans="2:7" x14ac:dyDescent="0.2">
      <c r="B22">
        <v>365</v>
      </c>
      <c r="C22" s="2">
        <v>1.12E-4</v>
      </c>
      <c r="D22" s="2">
        <f t="shared" si="0"/>
        <v>0.10247026532479414</v>
      </c>
    </row>
    <row r="23" spans="2:7" x14ac:dyDescent="0.2">
      <c r="D23" s="2"/>
    </row>
    <row r="24" spans="2:7" x14ac:dyDescent="0.2">
      <c r="D24" s="2"/>
    </row>
    <row r="25" spans="2:7" x14ac:dyDescent="0.2">
      <c r="B25" t="s">
        <v>151</v>
      </c>
      <c r="D25" s="2"/>
      <c r="E25" t="s">
        <v>161</v>
      </c>
      <c r="F25" t="s">
        <v>162</v>
      </c>
      <c r="G25" t="s">
        <v>163</v>
      </c>
    </row>
    <row r="26" spans="2:7" x14ac:dyDescent="0.2">
      <c r="B26">
        <v>8</v>
      </c>
      <c r="C26" s="2">
        <v>7.6000000000000004E-4</v>
      </c>
      <c r="D26" s="2">
        <f t="shared" si="0"/>
        <v>0.69533394327538889</v>
      </c>
      <c r="E26">
        <v>18.04</v>
      </c>
      <c r="F26">
        <f>12+E26</f>
        <v>30.04</v>
      </c>
      <c r="G26">
        <f>10^(F26/10)/1000</f>
        <v>1.0092528860766852</v>
      </c>
    </row>
    <row r="27" spans="2:7" x14ac:dyDescent="0.2">
      <c r="B27">
        <v>8.5</v>
      </c>
      <c r="C27" s="2">
        <v>7.5500000000000003E-4</v>
      </c>
      <c r="D27" s="2">
        <f t="shared" si="0"/>
        <v>0.69075937785910346</v>
      </c>
      <c r="E27">
        <v>18</v>
      </c>
      <c r="F27">
        <f t="shared" ref="F27:F60" si="1">12+E27</f>
        <v>30</v>
      </c>
      <c r="G27">
        <f t="shared" ref="G27:G60" si="2">10^(F27/10)/1000</f>
        <v>1</v>
      </c>
    </row>
    <row r="28" spans="2:7" x14ac:dyDescent="0.2">
      <c r="B28">
        <v>7.5</v>
      </c>
      <c r="C28" s="2">
        <v>7.5799999999999999E-4</v>
      </c>
      <c r="D28" s="2">
        <f t="shared" si="0"/>
        <v>0.69350411710887461</v>
      </c>
      <c r="E28">
        <v>18.05</v>
      </c>
      <c r="F28">
        <f t="shared" si="1"/>
        <v>30.05</v>
      </c>
      <c r="G28">
        <f t="shared" si="2"/>
        <v>1.011579454259899</v>
      </c>
    </row>
    <row r="29" spans="2:7" x14ac:dyDescent="0.2">
      <c r="B29">
        <v>9</v>
      </c>
      <c r="C29" s="2">
        <v>7.3200000000000001E-4</v>
      </c>
      <c r="D29" s="2">
        <f t="shared" si="0"/>
        <v>0.66971637694419028</v>
      </c>
      <c r="E29">
        <v>17.75</v>
      </c>
      <c r="F29">
        <f t="shared" si="1"/>
        <v>29.75</v>
      </c>
      <c r="G29">
        <f t="shared" si="2"/>
        <v>0.94406087628592428</v>
      </c>
    </row>
    <row r="30" spans="2:7" x14ac:dyDescent="0.2">
      <c r="B30">
        <v>10</v>
      </c>
      <c r="C30" s="2">
        <v>6.8499999999999995E-4</v>
      </c>
      <c r="D30" s="2">
        <f t="shared" si="0"/>
        <v>0.62671546203110695</v>
      </c>
      <c r="E30">
        <v>17.18</v>
      </c>
      <c r="F30">
        <f t="shared" si="1"/>
        <v>29.18</v>
      </c>
      <c r="G30">
        <f t="shared" si="2"/>
        <v>0.82794216371233498</v>
      </c>
    </row>
    <row r="31" spans="2:7" x14ac:dyDescent="0.2">
      <c r="B31">
        <v>11</v>
      </c>
      <c r="C31" s="2">
        <v>6.1600000000000001E-4</v>
      </c>
      <c r="D31" s="2">
        <f t="shared" si="0"/>
        <v>0.56358645928636786</v>
      </c>
      <c r="E31">
        <v>16.440000000000001</v>
      </c>
      <c r="F31">
        <f t="shared" si="1"/>
        <v>28.44</v>
      </c>
      <c r="G31">
        <f t="shared" si="2"/>
        <v>0.69823240407717246</v>
      </c>
    </row>
    <row r="32" spans="2:7" x14ac:dyDescent="0.2">
      <c r="B32">
        <v>12</v>
      </c>
      <c r="C32" s="2">
        <v>5.31E-4</v>
      </c>
      <c r="D32" s="2">
        <f t="shared" si="0"/>
        <v>0.48581884720951513</v>
      </c>
      <c r="E32">
        <v>15.5</v>
      </c>
      <c r="F32">
        <f t="shared" si="1"/>
        <v>27.5</v>
      </c>
      <c r="G32">
        <f t="shared" si="2"/>
        <v>0.56234132519034929</v>
      </c>
    </row>
    <row r="33" spans="2:7" x14ac:dyDescent="0.2">
      <c r="B33">
        <v>13</v>
      </c>
      <c r="C33" s="2">
        <v>4.6000000000000001E-4</v>
      </c>
      <c r="D33" s="2">
        <f t="shared" si="0"/>
        <v>0.4208600182982617</v>
      </c>
      <c r="E33">
        <v>14.63</v>
      </c>
      <c r="F33">
        <f t="shared" si="1"/>
        <v>26.630000000000003</v>
      </c>
      <c r="G33">
        <f t="shared" si="2"/>
        <v>0.46025657358135674</v>
      </c>
    </row>
    <row r="34" spans="2:7" x14ac:dyDescent="0.2">
      <c r="B34">
        <v>14</v>
      </c>
      <c r="C34" s="2">
        <v>3.8900000000000002E-4</v>
      </c>
      <c r="D34" s="2">
        <f t="shared" si="0"/>
        <v>0.35590118938700827</v>
      </c>
      <c r="E34">
        <v>13.71</v>
      </c>
      <c r="F34">
        <f t="shared" si="1"/>
        <v>25.71</v>
      </c>
      <c r="G34">
        <f t="shared" si="2"/>
        <v>0.37239170625456885</v>
      </c>
    </row>
    <row r="35" spans="2:7" x14ac:dyDescent="0.2">
      <c r="B35">
        <v>15</v>
      </c>
      <c r="C35" s="2">
        <v>3.2600000000000001E-4</v>
      </c>
      <c r="D35" s="2">
        <f t="shared" si="0"/>
        <v>0.29826166514181152</v>
      </c>
      <c r="E35">
        <v>12.79</v>
      </c>
      <c r="F35">
        <f t="shared" si="1"/>
        <v>24.79</v>
      </c>
      <c r="G35">
        <f t="shared" si="2"/>
        <v>0.30130060241861223</v>
      </c>
    </row>
    <row r="36" spans="2:7" x14ac:dyDescent="0.2">
      <c r="B36">
        <v>16</v>
      </c>
      <c r="C36" s="2">
        <v>2.5700000000000001E-4</v>
      </c>
      <c r="D36" s="2">
        <f t="shared" si="0"/>
        <v>0.23513266239707228</v>
      </c>
      <c r="E36">
        <v>11.6</v>
      </c>
      <c r="F36">
        <f t="shared" si="1"/>
        <v>23.6</v>
      </c>
      <c r="G36">
        <f t="shared" si="2"/>
        <v>0.22908676527677765</v>
      </c>
    </row>
    <row r="37" spans="2:7" x14ac:dyDescent="0.2">
      <c r="B37">
        <v>17</v>
      </c>
      <c r="C37" s="2">
        <v>2.13E-4</v>
      </c>
      <c r="D37" s="2">
        <f t="shared" si="0"/>
        <v>0.19487648673376029</v>
      </c>
      <c r="E37">
        <v>10.67</v>
      </c>
      <c r="F37">
        <f t="shared" si="1"/>
        <v>22.67</v>
      </c>
      <c r="G37">
        <f t="shared" si="2"/>
        <v>0.18492686189780802</v>
      </c>
    </row>
    <row r="38" spans="2:7" x14ac:dyDescent="0.2">
      <c r="B38">
        <v>18</v>
      </c>
      <c r="C38" s="2">
        <v>1.75E-4</v>
      </c>
      <c r="D38" s="2">
        <f t="shared" si="0"/>
        <v>0.16010978956999086</v>
      </c>
      <c r="E38">
        <v>9.73</v>
      </c>
      <c r="F38">
        <f t="shared" si="1"/>
        <v>21.73</v>
      </c>
      <c r="G38">
        <f t="shared" si="2"/>
        <v>0.14893610777109165</v>
      </c>
    </row>
    <row r="39" spans="2:7" x14ac:dyDescent="0.2">
      <c r="B39">
        <v>19</v>
      </c>
      <c r="C39" s="2">
        <v>1.4300000000000001E-4</v>
      </c>
      <c r="D39" s="2">
        <f t="shared" si="0"/>
        <v>0.13083257090576395</v>
      </c>
      <c r="E39">
        <v>8.81</v>
      </c>
      <c r="F39">
        <f t="shared" si="1"/>
        <v>20.810000000000002</v>
      </c>
      <c r="G39">
        <f t="shared" si="2"/>
        <v>0.12050359403717989</v>
      </c>
    </row>
    <row r="40" spans="2:7" x14ac:dyDescent="0.2">
      <c r="B40">
        <v>20</v>
      </c>
      <c r="C40" s="2">
        <v>1.1400000000000001E-4</v>
      </c>
      <c r="D40" s="2">
        <f t="shared" si="0"/>
        <v>0.10430009149130832</v>
      </c>
      <c r="E40">
        <v>7.78</v>
      </c>
      <c r="F40">
        <f t="shared" si="1"/>
        <v>19.78</v>
      </c>
      <c r="G40">
        <f t="shared" si="2"/>
        <v>9.5060479365628239E-2</v>
      </c>
    </row>
    <row r="41" spans="2:7" x14ac:dyDescent="0.2">
      <c r="B41">
        <v>21</v>
      </c>
      <c r="C41" s="2"/>
      <c r="D41" s="2"/>
      <c r="E41">
        <v>6.95</v>
      </c>
      <c r="F41">
        <f t="shared" si="1"/>
        <v>18.95</v>
      </c>
      <c r="G41">
        <f t="shared" si="2"/>
        <v>7.8523563461007223E-2</v>
      </c>
    </row>
    <row r="42" spans="2:7" x14ac:dyDescent="0.2">
      <c r="B42">
        <v>22</v>
      </c>
      <c r="C42" s="2"/>
      <c r="D42" s="2"/>
      <c r="E42">
        <v>5.99</v>
      </c>
      <c r="F42">
        <f t="shared" si="1"/>
        <v>17.990000000000002</v>
      </c>
      <c r="G42">
        <f t="shared" si="2"/>
        <v>6.2950618285719809E-2</v>
      </c>
    </row>
    <row r="43" spans="2:7" x14ac:dyDescent="0.2">
      <c r="B43">
        <v>23</v>
      </c>
      <c r="C43" s="2"/>
      <c r="D43" s="2"/>
      <c r="E43">
        <v>5.05</v>
      </c>
      <c r="F43">
        <f t="shared" si="1"/>
        <v>17.05</v>
      </c>
      <c r="G43">
        <f t="shared" si="2"/>
        <v>5.0699070827470466E-2</v>
      </c>
    </row>
    <row r="44" spans="2:7" x14ac:dyDescent="0.2">
      <c r="B44">
        <v>24</v>
      </c>
      <c r="C44" s="2"/>
      <c r="D44" s="2"/>
      <c r="E44">
        <v>3.84</v>
      </c>
      <c r="F44">
        <f t="shared" si="1"/>
        <v>15.84</v>
      </c>
      <c r="G44">
        <f t="shared" si="2"/>
        <v>3.8370724549227901E-2</v>
      </c>
    </row>
    <row r="45" spans="2:7" x14ac:dyDescent="0.2">
      <c r="B45">
        <v>25</v>
      </c>
      <c r="C45" s="2"/>
      <c r="D45" s="2"/>
      <c r="E45">
        <v>2.9</v>
      </c>
      <c r="F45">
        <f t="shared" si="1"/>
        <v>14.9</v>
      </c>
      <c r="G45">
        <f t="shared" si="2"/>
        <v>3.0902954325135918E-2</v>
      </c>
    </row>
    <row r="46" spans="2:7" x14ac:dyDescent="0.2">
      <c r="B46">
        <v>26</v>
      </c>
      <c r="C46" s="2"/>
      <c r="D46" s="2"/>
      <c r="E46">
        <v>1.96</v>
      </c>
      <c r="F46">
        <f t="shared" si="1"/>
        <v>13.96</v>
      </c>
      <c r="G46">
        <f t="shared" si="2"/>
        <v>2.4888573182823927E-2</v>
      </c>
    </row>
    <row r="47" spans="2:7" x14ac:dyDescent="0.2">
      <c r="B47">
        <v>27</v>
      </c>
      <c r="C47" s="2"/>
      <c r="D47" s="2"/>
      <c r="E47">
        <v>0.99</v>
      </c>
      <c r="F47">
        <f t="shared" si="1"/>
        <v>12.99</v>
      </c>
      <c r="G47">
        <f t="shared" si="2"/>
        <v>1.990673338987187E-2</v>
      </c>
    </row>
    <row r="48" spans="2:7" x14ac:dyDescent="0.2">
      <c r="B48">
        <v>28</v>
      </c>
      <c r="C48" s="2"/>
      <c r="D48" s="2"/>
      <c r="E48">
        <v>-0.06</v>
      </c>
      <c r="F48">
        <f t="shared" si="1"/>
        <v>11.94</v>
      </c>
      <c r="G48">
        <f t="shared" si="2"/>
        <v>1.5631476426409545E-2</v>
      </c>
    </row>
    <row r="49" spans="2:7" x14ac:dyDescent="0.2">
      <c r="B49">
        <v>29</v>
      </c>
      <c r="C49" s="2"/>
      <c r="D49" s="2"/>
      <c r="E49">
        <v>-1</v>
      </c>
      <c r="F49">
        <f t="shared" si="1"/>
        <v>11</v>
      </c>
      <c r="G49">
        <f t="shared" si="2"/>
        <v>1.258925411794168E-2</v>
      </c>
    </row>
    <row r="50" spans="2:7" x14ac:dyDescent="0.2">
      <c r="B50">
        <v>30</v>
      </c>
      <c r="C50" s="2"/>
      <c r="D50" s="2"/>
      <c r="E50">
        <v>-1.95</v>
      </c>
      <c r="F50">
        <f t="shared" si="1"/>
        <v>10.050000000000001</v>
      </c>
      <c r="G50">
        <f t="shared" si="2"/>
        <v>1.0115794542598991E-2</v>
      </c>
    </row>
    <row r="51" spans="2:7" x14ac:dyDescent="0.2">
      <c r="B51">
        <v>31</v>
      </c>
      <c r="C51" s="2"/>
      <c r="D51" s="2"/>
      <c r="E51">
        <v>-2.9</v>
      </c>
      <c r="F51">
        <f t="shared" si="1"/>
        <v>9.1</v>
      </c>
      <c r="G51">
        <f t="shared" si="2"/>
        <v>8.1283051616409929E-3</v>
      </c>
    </row>
    <row r="52" spans="2:7" x14ac:dyDescent="0.2">
      <c r="B52">
        <v>31.5</v>
      </c>
      <c r="C52" s="2"/>
      <c r="D52" s="2"/>
      <c r="E52">
        <v>-3.45</v>
      </c>
      <c r="F52">
        <f t="shared" si="1"/>
        <v>8.5500000000000007</v>
      </c>
      <c r="G52">
        <f t="shared" si="2"/>
        <v>7.1614341021290235E-3</v>
      </c>
    </row>
    <row r="53" spans="2:7" x14ac:dyDescent="0.2">
      <c r="B53">
        <v>7</v>
      </c>
      <c r="C53" s="2"/>
      <c r="D53" s="2"/>
      <c r="E53">
        <v>18.03</v>
      </c>
      <c r="F53">
        <f t="shared" si="1"/>
        <v>30.03</v>
      </c>
      <c r="G53">
        <f t="shared" si="2"/>
        <v>1.0069316688518051</v>
      </c>
    </row>
    <row r="54" spans="2:7" x14ac:dyDescent="0.2">
      <c r="B54">
        <v>6</v>
      </c>
      <c r="C54" s="2"/>
      <c r="D54" s="2"/>
      <c r="E54">
        <v>17.940000000000001</v>
      </c>
      <c r="F54">
        <f t="shared" si="1"/>
        <v>29.94</v>
      </c>
      <c r="G54">
        <f t="shared" si="2"/>
        <v>0.98627948563121137</v>
      </c>
    </row>
    <row r="55" spans="2:7" x14ac:dyDescent="0.2">
      <c r="B55">
        <v>5</v>
      </c>
      <c r="C55" s="2"/>
      <c r="D55" s="2"/>
      <c r="E55">
        <v>17.899999999999999</v>
      </c>
      <c r="F55">
        <f t="shared" si="1"/>
        <v>29.9</v>
      </c>
      <c r="G55">
        <f t="shared" si="2"/>
        <v>0.97723722095581056</v>
      </c>
    </row>
    <row r="56" spans="2:7" x14ac:dyDescent="0.2">
      <c r="B56">
        <v>4</v>
      </c>
      <c r="E56">
        <v>17.829999999999998</v>
      </c>
      <c r="F56">
        <f t="shared" si="1"/>
        <v>29.83</v>
      </c>
      <c r="G56">
        <f t="shared" si="2"/>
        <v>0.96161227838366492</v>
      </c>
    </row>
    <row r="57" spans="2:7" x14ac:dyDescent="0.2">
      <c r="B57">
        <v>3</v>
      </c>
      <c r="E57">
        <v>17.77</v>
      </c>
      <c r="F57">
        <f t="shared" si="1"/>
        <v>29.77</v>
      </c>
      <c r="G57">
        <f t="shared" si="2"/>
        <v>0.94841846330089763</v>
      </c>
    </row>
    <row r="58" spans="2:7" x14ac:dyDescent="0.2">
      <c r="B58">
        <v>2</v>
      </c>
      <c r="E58">
        <v>17.75</v>
      </c>
      <c r="F58">
        <f t="shared" si="1"/>
        <v>29.75</v>
      </c>
      <c r="G58">
        <f t="shared" si="2"/>
        <v>0.94406087628592428</v>
      </c>
    </row>
    <row r="59" spans="2:7" x14ac:dyDescent="0.2">
      <c r="B59">
        <v>1</v>
      </c>
      <c r="E59">
        <v>17.66</v>
      </c>
      <c r="F59">
        <f t="shared" si="1"/>
        <v>29.66</v>
      </c>
      <c r="G59">
        <f t="shared" si="2"/>
        <v>0.92469817393822329</v>
      </c>
    </row>
    <row r="60" spans="2:7" x14ac:dyDescent="0.2">
      <c r="B60">
        <v>0.1</v>
      </c>
      <c r="E60">
        <v>17.649999999999999</v>
      </c>
      <c r="F60">
        <f t="shared" si="1"/>
        <v>29.65</v>
      </c>
      <c r="G60">
        <f t="shared" si="2"/>
        <v>0.92257142715476326</v>
      </c>
    </row>
    <row r="62" spans="2:7" x14ac:dyDescent="0.2">
      <c r="B62" t="s">
        <v>152</v>
      </c>
      <c r="D62" t="s">
        <v>155</v>
      </c>
    </row>
    <row r="63" spans="2:7" x14ac:dyDescent="0.2">
      <c r="B63" t="s">
        <v>153</v>
      </c>
      <c r="C63" t="s">
        <v>154</v>
      </c>
      <c r="D63" t="s">
        <v>160</v>
      </c>
    </row>
    <row r="64" spans="2:7" x14ac:dyDescent="0.2">
      <c r="B64">
        <v>350</v>
      </c>
      <c r="C64">
        <v>2226</v>
      </c>
    </row>
    <row r="65" spans="2:5" x14ac:dyDescent="0.2">
      <c r="B65">
        <v>340</v>
      </c>
      <c r="C65">
        <v>1795</v>
      </c>
    </row>
    <row r="66" spans="2:5" x14ac:dyDescent="0.2">
      <c r="B66">
        <v>330</v>
      </c>
      <c r="D66" t="s">
        <v>156</v>
      </c>
    </row>
    <row r="67" spans="2:5" x14ac:dyDescent="0.2">
      <c r="B67">
        <v>360</v>
      </c>
      <c r="C67">
        <v>2652</v>
      </c>
    </row>
    <row r="68" spans="2:5" x14ac:dyDescent="0.2">
      <c r="B68">
        <v>370</v>
      </c>
      <c r="D68" t="s">
        <v>157</v>
      </c>
    </row>
    <row r="69" spans="2:5" x14ac:dyDescent="0.2">
      <c r="B69">
        <v>345</v>
      </c>
      <c r="C69">
        <v>2016</v>
      </c>
    </row>
    <row r="70" spans="2:5" x14ac:dyDescent="0.2">
      <c r="B70">
        <v>355</v>
      </c>
      <c r="C70">
        <v>2435</v>
      </c>
    </row>
    <row r="71" spans="2:5" x14ac:dyDescent="0.2">
      <c r="B71">
        <v>365</v>
      </c>
      <c r="D71" t="s">
        <v>157</v>
      </c>
    </row>
    <row r="72" spans="2:5" x14ac:dyDescent="0.2">
      <c r="B72">
        <v>335</v>
      </c>
      <c r="D72" t="s">
        <v>158</v>
      </c>
      <c r="E72" t="s">
        <v>159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23F5F-8732-4694-AA76-185CBCBFDDDA}">
  <dimension ref="A1:C5"/>
  <sheetViews>
    <sheetView workbookViewId="0">
      <selection activeCell="B6" sqref="B6"/>
    </sheetView>
  </sheetViews>
  <sheetFormatPr baseColWidth="10" defaultColWidth="8.83203125" defaultRowHeight="15" x14ac:dyDescent="0.2"/>
  <sheetData>
    <row r="1" spans="1:3" x14ac:dyDescent="0.2">
      <c r="A1" t="s">
        <v>165</v>
      </c>
    </row>
    <row r="2" spans="1:3" x14ac:dyDescent="0.2">
      <c r="A2" t="s">
        <v>166</v>
      </c>
      <c r="B2">
        <v>1.1120000000000001</v>
      </c>
      <c r="C2" t="s">
        <v>15</v>
      </c>
    </row>
    <row r="3" spans="1:3" x14ac:dyDescent="0.2">
      <c r="A3" t="s">
        <v>167</v>
      </c>
      <c r="B3">
        <v>1.0820000000000001</v>
      </c>
      <c r="C3" t="s">
        <v>15</v>
      </c>
    </row>
    <row r="4" spans="1:3" x14ac:dyDescent="0.2">
      <c r="A4" t="s">
        <v>168</v>
      </c>
      <c r="B4">
        <v>0.75600000000000001</v>
      </c>
      <c r="C4" t="s">
        <v>15</v>
      </c>
    </row>
    <row r="5" spans="1:3" x14ac:dyDescent="0.2">
      <c r="A5" t="s">
        <v>146</v>
      </c>
      <c r="B5">
        <f>B4/B3*100</f>
        <v>69.870609981515713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E49B8-38D9-784C-834A-FADFF953FA10}">
  <dimension ref="B3:G24"/>
  <sheetViews>
    <sheetView tabSelected="1" zoomScale="166" workbookViewId="0">
      <selection activeCell="I13" sqref="I13"/>
    </sheetView>
  </sheetViews>
  <sheetFormatPr baseColWidth="10" defaultRowHeight="15" x14ac:dyDescent="0.2"/>
  <sheetData>
    <row r="3" spans="2:7" x14ac:dyDescent="0.2">
      <c r="B3" t="s">
        <v>145</v>
      </c>
      <c r="C3" s="6">
        <v>44727</v>
      </c>
    </row>
    <row r="5" spans="2:7" x14ac:dyDescent="0.2">
      <c r="B5" t="s">
        <v>147</v>
      </c>
      <c r="C5" s="2">
        <v>2.4500000000000002</v>
      </c>
      <c r="D5" t="s">
        <v>15</v>
      </c>
    </row>
    <row r="6" spans="2:7" x14ac:dyDescent="0.2">
      <c r="B6" t="s">
        <v>150</v>
      </c>
      <c r="C6">
        <v>1</v>
      </c>
    </row>
    <row r="9" spans="2:7" x14ac:dyDescent="0.2">
      <c r="B9" t="s">
        <v>151</v>
      </c>
      <c r="C9" t="s">
        <v>161</v>
      </c>
      <c r="D9" t="s">
        <v>162</v>
      </c>
      <c r="E9" t="s">
        <v>163</v>
      </c>
      <c r="F9" t="s">
        <v>169</v>
      </c>
      <c r="G9" t="s">
        <v>146</v>
      </c>
    </row>
    <row r="10" spans="2:7" x14ac:dyDescent="0.2">
      <c r="B10">
        <v>0.1</v>
      </c>
      <c r="C10">
        <v>20.7</v>
      </c>
      <c r="D10">
        <f t="shared" ref="D10:D23" si="0">12+C10</f>
        <v>32.700000000000003</v>
      </c>
      <c r="E10" s="1">
        <f t="shared" ref="E10:E23" si="1">10^(D10/10)/1000</f>
        <v>1.8620871366628706</v>
      </c>
      <c r="F10">
        <v>1.93</v>
      </c>
      <c r="G10" s="3">
        <f>F10/$C$5*100</f>
        <v>78.775510204081627</v>
      </c>
    </row>
    <row r="11" spans="2:7" x14ac:dyDescent="0.2">
      <c r="B11">
        <v>1</v>
      </c>
      <c r="C11">
        <v>20.75</v>
      </c>
      <c r="D11">
        <f t="shared" si="0"/>
        <v>32.75</v>
      </c>
      <c r="E11" s="1">
        <f t="shared" si="1"/>
        <v>1.8836490894898017</v>
      </c>
      <c r="F11">
        <v>1.93</v>
      </c>
      <c r="G11" s="3">
        <f t="shared" ref="G11:G19" si="2">F11/$C$5*100</f>
        <v>78.775510204081627</v>
      </c>
    </row>
    <row r="12" spans="2:7" x14ac:dyDescent="0.2">
      <c r="B12">
        <v>4</v>
      </c>
      <c r="C12">
        <v>20.8</v>
      </c>
      <c r="D12">
        <f t="shared" si="0"/>
        <v>32.799999999999997</v>
      </c>
      <c r="E12" s="1">
        <f t="shared" si="1"/>
        <v>1.9054607179632486</v>
      </c>
      <c r="F12">
        <v>1.93</v>
      </c>
      <c r="G12" s="3">
        <f t="shared" si="2"/>
        <v>78.775510204081627</v>
      </c>
    </row>
    <row r="13" spans="2:7" x14ac:dyDescent="0.2">
      <c r="B13">
        <v>5</v>
      </c>
      <c r="C13">
        <v>20.85</v>
      </c>
      <c r="D13">
        <f t="shared" si="0"/>
        <v>32.85</v>
      </c>
      <c r="E13" s="1">
        <f t="shared" si="1"/>
        <v>1.9275249131909389</v>
      </c>
      <c r="F13">
        <v>1.93</v>
      </c>
      <c r="G13" s="3">
        <f t="shared" si="2"/>
        <v>78.775510204081627</v>
      </c>
    </row>
    <row r="14" spans="2:7" x14ac:dyDescent="0.2">
      <c r="B14">
        <v>6</v>
      </c>
      <c r="C14">
        <v>20.8</v>
      </c>
      <c r="D14">
        <f t="shared" si="0"/>
        <v>32.799999999999997</v>
      </c>
      <c r="E14" s="1">
        <f t="shared" si="1"/>
        <v>1.9054607179632486</v>
      </c>
      <c r="F14">
        <v>1.91</v>
      </c>
      <c r="G14" s="3">
        <f t="shared" si="2"/>
        <v>77.959183673469383</v>
      </c>
    </row>
    <row r="15" spans="2:7" x14ac:dyDescent="0.2">
      <c r="B15">
        <v>7</v>
      </c>
      <c r="C15">
        <v>20.64</v>
      </c>
      <c r="D15">
        <f t="shared" si="0"/>
        <v>32.64</v>
      </c>
      <c r="E15" s="1">
        <f t="shared" si="1"/>
        <v>1.8365383433483482</v>
      </c>
      <c r="F15">
        <v>1.9</v>
      </c>
      <c r="G15" s="3">
        <f t="shared" si="2"/>
        <v>77.551020408163254</v>
      </c>
    </row>
    <row r="16" spans="2:7" x14ac:dyDescent="0.2">
      <c r="B16">
        <v>8</v>
      </c>
      <c r="C16">
        <v>20.03</v>
      </c>
      <c r="D16">
        <f t="shared" si="0"/>
        <v>32.03</v>
      </c>
      <c r="E16" s="1">
        <f t="shared" si="1"/>
        <v>1.5958791472367355</v>
      </c>
      <c r="F16">
        <v>1.84</v>
      </c>
      <c r="G16" s="3">
        <f t="shared" si="2"/>
        <v>75.102040816326536</v>
      </c>
    </row>
    <row r="17" spans="2:7" x14ac:dyDescent="0.2">
      <c r="B17">
        <v>9</v>
      </c>
      <c r="C17">
        <v>19.29</v>
      </c>
      <c r="D17">
        <f t="shared" si="0"/>
        <v>31.29</v>
      </c>
      <c r="E17" s="1">
        <f t="shared" si="1"/>
        <v>1.3458603540559488</v>
      </c>
      <c r="F17">
        <v>1.77</v>
      </c>
      <c r="G17" s="3">
        <f t="shared" si="2"/>
        <v>72.244897959183675</v>
      </c>
    </row>
    <row r="18" spans="2:7" x14ac:dyDescent="0.2">
      <c r="B18">
        <v>10</v>
      </c>
      <c r="C18">
        <v>18.55</v>
      </c>
      <c r="D18">
        <f t="shared" si="0"/>
        <v>30.55</v>
      </c>
      <c r="E18" s="1">
        <f t="shared" si="1"/>
        <v>1.1350108156723162</v>
      </c>
      <c r="F18">
        <v>1.67</v>
      </c>
      <c r="G18" s="3">
        <f t="shared" si="2"/>
        <v>68.16326530612244</v>
      </c>
    </row>
    <row r="19" spans="2:7" x14ac:dyDescent="0.2">
      <c r="B19">
        <v>10.5</v>
      </c>
      <c r="C19">
        <v>18</v>
      </c>
      <c r="D19">
        <f t="shared" si="0"/>
        <v>30</v>
      </c>
      <c r="E19" s="1">
        <f t="shared" si="1"/>
        <v>1</v>
      </c>
      <c r="F19">
        <v>1.58</v>
      </c>
      <c r="G19" s="3">
        <f t="shared" si="2"/>
        <v>64.489795918367349</v>
      </c>
    </row>
    <row r="20" spans="2:7" x14ac:dyDescent="0.2">
      <c r="B20">
        <v>11</v>
      </c>
      <c r="C20">
        <v>17.559999999999999</v>
      </c>
      <c r="D20">
        <f t="shared" si="0"/>
        <v>29.56</v>
      </c>
      <c r="E20">
        <f t="shared" si="1"/>
        <v>0.9036494737223022</v>
      </c>
    </row>
    <row r="21" spans="2:7" x14ac:dyDescent="0.2">
      <c r="B21">
        <v>12</v>
      </c>
      <c r="C21">
        <v>16.5</v>
      </c>
      <c r="D21">
        <f t="shared" si="0"/>
        <v>28.5</v>
      </c>
      <c r="E21">
        <f t="shared" si="1"/>
        <v>0.70794578438413869</v>
      </c>
    </row>
    <row r="22" spans="2:7" x14ac:dyDescent="0.2">
      <c r="B22">
        <v>13</v>
      </c>
      <c r="C22">
        <v>15.6</v>
      </c>
      <c r="D22">
        <f t="shared" si="0"/>
        <v>27.6</v>
      </c>
      <c r="E22">
        <f t="shared" si="1"/>
        <v>0.57543993733715759</v>
      </c>
    </row>
    <row r="23" spans="2:7" x14ac:dyDescent="0.2">
      <c r="B23">
        <v>14</v>
      </c>
      <c r="C23">
        <v>14.7</v>
      </c>
      <c r="D23">
        <f t="shared" si="0"/>
        <v>26.7</v>
      </c>
      <c r="E23">
        <f t="shared" si="1"/>
        <v>0.46773514128719829</v>
      </c>
    </row>
    <row r="24" spans="2:7" x14ac:dyDescent="0.2">
      <c r="D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A738-52BD-4DA1-B528-8E8948543186}">
  <dimension ref="B2:E25"/>
  <sheetViews>
    <sheetView topLeftCell="C1" workbookViewId="0">
      <selection activeCell="F9" sqref="F9"/>
    </sheetView>
  </sheetViews>
  <sheetFormatPr baseColWidth="10" defaultColWidth="8.83203125" defaultRowHeight="15" x14ac:dyDescent="0.2"/>
  <cols>
    <col min="2" max="2" width="16.83203125" customWidth="1"/>
    <col min="3" max="3" width="27.1640625" customWidth="1"/>
    <col min="4" max="4" width="22.5" customWidth="1"/>
  </cols>
  <sheetData>
    <row r="2" spans="2:5" x14ac:dyDescent="0.2">
      <c r="B2" t="s">
        <v>0</v>
      </c>
      <c r="C2" t="s">
        <v>2</v>
      </c>
      <c r="D2" t="s">
        <v>1</v>
      </c>
    </row>
    <row r="3" spans="2:5" x14ac:dyDescent="0.2">
      <c r="B3">
        <v>0</v>
      </c>
      <c r="C3">
        <v>0</v>
      </c>
      <c r="D3">
        <v>0</v>
      </c>
    </row>
    <row r="4" spans="2:5" x14ac:dyDescent="0.2">
      <c r="B4">
        <v>0.5</v>
      </c>
      <c r="C4">
        <v>1E-3</v>
      </c>
      <c r="D4">
        <v>0</v>
      </c>
    </row>
    <row r="5" spans="2:5" x14ac:dyDescent="0.2">
      <c r="B5">
        <v>1</v>
      </c>
      <c r="C5">
        <v>2E-3</v>
      </c>
      <c r="D5">
        <v>0</v>
      </c>
    </row>
    <row r="6" spans="2:5" x14ac:dyDescent="0.2">
      <c r="B6">
        <v>2</v>
      </c>
      <c r="C6">
        <v>4.0000000000000001E-3</v>
      </c>
      <c r="D6">
        <v>0</v>
      </c>
    </row>
    <row r="7" spans="2:5" x14ac:dyDescent="0.2">
      <c r="B7">
        <v>3</v>
      </c>
      <c r="C7">
        <v>6.0000000000000001E-3</v>
      </c>
      <c r="D7">
        <v>0</v>
      </c>
    </row>
    <row r="8" spans="2:5" x14ac:dyDescent="0.2">
      <c r="B8">
        <v>4</v>
      </c>
      <c r="C8">
        <v>8.0000000000000002E-3</v>
      </c>
      <c r="D8">
        <v>0</v>
      </c>
    </row>
    <row r="9" spans="2:5" x14ac:dyDescent="0.2">
      <c r="B9">
        <v>5</v>
      </c>
      <c r="C9">
        <v>0.01</v>
      </c>
      <c r="D9">
        <v>0</v>
      </c>
    </row>
    <row r="10" spans="2:5" x14ac:dyDescent="0.2">
      <c r="B10">
        <v>6</v>
      </c>
      <c r="C10">
        <v>1.2E-2</v>
      </c>
      <c r="D10">
        <v>0</v>
      </c>
      <c r="E10" t="s">
        <v>4</v>
      </c>
    </row>
    <row r="11" spans="2:5" x14ac:dyDescent="0.2">
      <c r="B11">
        <v>7</v>
      </c>
      <c r="C11">
        <v>3.5000000000000003E-2</v>
      </c>
      <c r="D11">
        <v>0.1</v>
      </c>
    </row>
    <row r="12" spans="2:5" x14ac:dyDescent="0.2">
      <c r="B12">
        <v>6.5</v>
      </c>
      <c r="C12">
        <v>1.2999999999999999E-2</v>
      </c>
      <c r="D12">
        <v>0.01</v>
      </c>
    </row>
    <row r="13" spans="2:5" x14ac:dyDescent="0.2">
      <c r="B13">
        <v>7</v>
      </c>
      <c r="C13">
        <v>4.2999999999999997E-2</v>
      </c>
      <c r="D13">
        <v>0.11</v>
      </c>
    </row>
    <row r="14" spans="2:5" x14ac:dyDescent="0.2">
      <c r="B14">
        <v>7.5</v>
      </c>
      <c r="C14">
        <v>5.1999999999999998E-2</v>
      </c>
      <c r="D14">
        <v>0.1</v>
      </c>
      <c r="E14" t="s">
        <v>3</v>
      </c>
    </row>
    <row r="15" spans="2:5" x14ac:dyDescent="0.2">
      <c r="B15">
        <v>8</v>
      </c>
      <c r="C15">
        <v>5.8000000000000003E-2</v>
      </c>
      <c r="D15">
        <v>0.17</v>
      </c>
    </row>
    <row r="16" spans="2:5" x14ac:dyDescent="0.2">
      <c r="B16">
        <v>9</v>
      </c>
      <c r="C16">
        <v>9.6000000000000002E-2</v>
      </c>
      <c r="D16">
        <v>0.28000000000000003</v>
      </c>
    </row>
    <row r="17" spans="2:5" x14ac:dyDescent="0.2">
      <c r="B17">
        <v>10</v>
      </c>
      <c r="C17">
        <v>0.13500000000000001</v>
      </c>
      <c r="D17">
        <v>0.42</v>
      </c>
    </row>
    <row r="18" spans="2:5" x14ac:dyDescent="0.2">
      <c r="B18">
        <v>11</v>
      </c>
      <c r="C18">
        <v>0.317</v>
      </c>
      <c r="D18">
        <v>1.38</v>
      </c>
      <c r="E18" t="s">
        <v>5</v>
      </c>
    </row>
    <row r="19" spans="2:5" x14ac:dyDescent="0.2">
      <c r="B19">
        <v>12</v>
      </c>
      <c r="C19">
        <v>0.442</v>
      </c>
      <c r="D19">
        <v>1.93</v>
      </c>
    </row>
    <row r="20" spans="2:5" x14ac:dyDescent="0.2">
      <c r="B20">
        <v>13</v>
      </c>
      <c r="C20">
        <v>0.54400000000000004</v>
      </c>
      <c r="D20">
        <v>2.37</v>
      </c>
    </row>
    <row r="21" spans="2:5" x14ac:dyDescent="0.2">
      <c r="B21">
        <v>14</v>
      </c>
      <c r="C21">
        <v>0.622</v>
      </c>
      <c r="D21">
        <v>2.74</v>
      </c>
    </row>
    <row r="22" spans="2:5" x14ac:dyDescent="0.2">
      <c r="B22">
        <v>15</v>
      </c>
      <c r="C22">
        <v>0.66400000000000003</v>
      </c>
      <c r="D22">
        <v>2.97</v>
      </c>
    </row>
    <row r="23" spans="2:5" x14ac:dyDescent="0.2">
      <c r="B23">
        <v>16</v>
      </c>
      <c r="C23">
        <v>0.74299999999999999</v>
      </c>
      <c r="D23">
        <v>3.33</v>
      </c>
    </row>
    <row r="24" spans="2:5" x14ac:dyDescent="0.2">
      <c r="B24">
        <v>17</v>
      </c>
      <c r="C24">
        <v>0.83299999999999996</v>
      </c>
      <c r="D24">
        <v>3.75</v>
      </c>
    </row>
    <row r="25" spans="2:5" x14ac:dyDescent="0.2">
      <c r="B25">
        <v>18</v>
      </c>
      <c r="C25">
        <v>0.92300000000000004</v>
      </c>
      <c r="D25">
        <v>4.17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4F21-BEBA-442C-99F2-59866B3F3185}">
  <dimension ref="A2:D39"/>
  <sheetViews>
    <sheetView topLeftCell="A4" workbookViewId="0">
      <selection activeCell="D47" sqref="D47:D53"/>
    </sheetView>
  </sheetViews>
  <sheetFormatPr baseColWidth="10" defaultColWidth="8.83203125" defaultRowHeight="15" x14ac:dyDescent="0.2"/>
  <cols>
    <col min="1" max="1" width="11.1640625" customWidth="1"/>
    <col min="2" max="2" width="16.83203125" customWidth="1"/>
    <col min="3" max="3" width="27.1640625" customWidth="1"/>
    <col min="4" max="4" width="22.5" customWidth="1"/>
  </cols>
  <sheetData>
    <row r="2" spans="2:4" x14ac:dyDescent="0.2">
      <c r="B2" t="s">
        <v>0</v>
      </c>
      <c r="C2" t="s">
        <v>2</v>
      </c>
      <c r="D2" t="s">
        <v>1</v>
      </c>
    </row>
    <row r="3" spans="2:4" x14ac:dyDescent="0.2">
      <c r="B3">
        <v>4</v>
      </c>
      <c r="C3">
        <v>6.0000000000000001E-3</v>
      </c>
      <c r="D3">
        <v>0</v>
      </c>
    </row>
    <row r="4" spans="2:4" x14ac:dyDescent="0.2">
      <c r="B4">
        <v>7</v>
      </c>
      <c r="C4">
        <v>6.0999999999999999E-2</v>
      </c>
      <c r="D4">
        <v>0.26</v>
      </c>
    </row>
    <row r="5" spans="2:4" x14ac:dyDescent="0.2">
      <c r="B5">
        <v>8</v>
      </c>
      <c r="C5">
        <v>7.2999999999999995E-2</v>
      </c>
      <c r="D5">
        <v>0.27</v>
      </c>
    </row>
    <row r="6" spans="2:4" x14ac:dyDescent="0.2">
      <c r="B6">
        <v>9</v>
      </c>
      <c r="C6">
        <v>0.112</v>
      </c>
      <c r="D6">
        <v>0.43</v>
      </c>
    </row>
    <row r="7" spans="2:4" x14ac:dyDescent="0.2">
      <c r="B7">
        <v>10</v>
      </c>
      <c r="C7">
        <v>0.14599999999999999</v>
      </c>
      <c r="D7">
        <v>0.54</v>
      </c>
    </row>
    <row r="8" spans="2:4" x14ac:dyDescent="0.2">
      <c r="B8">
        <v>11</v>
      </c>
      <c r="C8">
        <v>0.309</v>
      </c>
      <c r="D8">
        <v>1.59</v>
      </c>
    </row>
    <row r="9" spans="2:4" x14ac:dyDescent="0.2">
      <c r="B9">
        <v>12</v>
      </c>
      <c r="C9">
        <v>0.42499999999999999</v>
      </c>
      <c r="D9">
        <v>2.14</v>
      </c>
    </row>
    <row r="10" spans="2:4" x14ac:dyDescent="0.2">
      <c r="B10">
        <v>15</v>
      </c>
      <c r="C10">
        <v>0.66</v>
      </c>
      <c r="D10">
        <v>3.31</v>
      </c>
    </row>
    <row r="11" spans="2:4" x14ac:dyDescent="0.2">
      <c r="B11">
        <v>18</v>
      </c>
      <c r="C11">
        <v>0.91</v>
      </c>
      <c r="D11">
        <v>4.5599999999999996</v>
      </c>
    </row>
    <row r="12" spans="2:4" x14ac:dyDescent="0.2">
      <c r="B12">
        <v>4</v>
      </c>
      <c r="C12">
        <v>6.0000000000000001E-3</v>
      </c>
      <c r="D12">
        <v>0</v>
      </c>
    </row>
    <row r="13" spans="2:4" x14ac:dyDescent="0.2">
      <c r="B13">
        <v>7</v>
      </c>
      <c r="C13">
        <v>6.3E-2</v>
      </c>
      <c r="D13">
        <v>0.27</v>
      </c>
    </row>
    <row r="14" spans="2:4" x14ac:dyDescent="0.2">
      <c r="B14">
        <v>8</v>
      </c>
      <c r="C14">
        <v>7.0999999999999994E-2</v>
      </c>
      <c r="D14">
        <v>0.27</v>
      </c>
    </row>
    <row r="15" spans="2:4" x14ac:dyDescent="0.2">
      <c r="B15">
        <v>9</v>
      </c>
      <c r="C15">
        <v>0.108</v>
      </c>
      <c r="D15">
        <v>0.43</v>
      </c>
    </row>
    <row r="16" spans="2:4" x14ac:dyDescent="0.2">
      <c r="B16">
        <v>10</v>
      </c>
      <c r="C16">
        <v>0.14099999999999999</v>
      </c>
      <c r="D16">
        <v>0.55000000000000004</v>
      </c>
    </row>
    <row r="17" spans="1:4" x14ac:dyDescent="0.2">
      <c r="B17">
        <v>11</v>
      </c>
      <c r="C17">
        <v>0.30299999999999999</v>
      </c>
      <c r="D17">
        <v>1.59</v>
      </c>
    </row>
    <row r="18" spans="1:4" x14ac:dyDescent="0.2">
      <c r="B18">
        <v>12</v>
      </c>
      <c r="C18">
        <v>0.41799999999999998</v>
      </c>
      <c r="D18">
        <v>2.16</v>
      </c>
    </row>
    <row r="19" spans="1:4" x14ac:dyDescent="0.2">
      <c r="B19">
        <v>15</v>
      </c>
      <c r="C19">
        <v>0.63700000000000001</v>
      </c>
      <c r="D19">
        <v>3.35</v>
      </c>
    </row>
    <row r="20" spans="1:4" x14ac:dyDescent="0.2">
      <c r="B20">
        <v>18</v>
      </c>
      <c r="C20">
        <v>0.86699999999999999</v>
      </c>
      <c r="D20">
        <v>4.59</v>
      </c>
    </row>
    <row r="22" spans="1:4" x14ac:dyDescent="0.2">
      <c r="A22" t="s">
        <v>6</v>
      </c>
      <c r="B22">
        <v>4</v>
      </c>
      <c r="C22">
        <v>8.0000000000000002E-3</v>
      </c>
      <c r="D22">
        <v>0</v>
      </c>
    </row>
    <row r="23" spans="1:4" x14ac:dyDescent="0.2">
      <c r="B23">
        <v>5</v>
      </c>
      <c r="C23">
        <v>0.01</v>
      </c>
      <c r="D23">
        <v>0</v>
      </c>
    </row>
    <row r="24" spans="1:4" x14ac:dyDescent="0.2">
      <c r="B24">
        <v>6</v>
      </c>
      <c r="C24">
        <v>1.2E-2</v>
      </c>
      <c r="D24">
        <v>0</v>
      </c>
    </row>
    <row r="25" spans="1:4" x14ac:dyDescent="0.2">
      <c r="B25">
        <v>7</v>
      </c>
      <c r="C25">
        <v>3.5000000000000003E-2</v>
      </c>
      <c r="D25">
        <v>0.1</v>
      </c>
    </row>
    <row r="26" spans="1:4" x14ac:dyDescent="0.2">
      <c r="B26">
        <v>6.5</v>
      </c>
      <c r="C26">
        <v>1.2999999999999999E-2</v>
      </c>
      <c r="D26">
        <v>0.01</v>
      </c>
    </row>
    <row r="27" spans="1:4" x14ac:dyDescent="0.2">
      <c r="B27">
        <v>7</v>
      </c>
      <c r="C27">
        <v>4.2999999999999997E-2</v>
      </c>
      <c r="D27">
        <v>0.11</v>
      </c>
    </row>
    <row r="28" spans="1:4" x14ac:dyDescent="0.2">
      <c r="B28">
        <v>7.5</v>
      </c>
      <c r="C28">
        <v>5.1999999999999998E-2</v>
      </c>
      <c r="D28">
        <v>0.1</v>
      </c>
    </row>
    <row r="29" spans="1:4" x14ac:dyDescent="0.2">
      <c r="B29">
        <v>8</v>
      </c>
      <c r="C29">
        <v>5.8000000000000003E-2</v>
      </c>
      <c r="D29">
        <v>0.17</v>
      </c>
    </row>
    <row r="30" spans="1:4" x14ac:dyDescent="0.2">
      <c r="B30">
        <v>9</v>
      </c>
      <c r="C30">
        <v>9.6000000000000002E-2</v>
      </c>
      <c r="D30">
        <v>0.28000000000000003</v>
      </c>
    </row>
    <row r="31" spans="1:4" x14ac:dyDescent="0.2">
      <c r="B31">
        <v>10</v>
      </c>
      <c r="C31">
        <v>0.13500000000000001</v>
      </c>
      <c r="D31">
        <v>0.42</v>
      </c>
    </row>
    <row r="32" spans="1:4" x14ac:dyDescent="0.2">
      <c r="B32">
        <v>11</v>
      </c>
      <c r="C32">
        <v>0.317</v>
      </c>
      <c r="D32">
        <v>1.38</v>
      </c>
    </row>
    <row r="33" spans="2:4" x14ac:dyDescent="0.2">
      <c r="B33">
        <v>12</v>
      </c>
      <c r="C33">
        <v>0.442</v>
      </c>
      <c r="D33">
        <v>1.93</v>
      </c>
    </row>
    <row r="34" spans="2:4" x14ac:dyDescent="0.2">
      <c r="B34">
        <v>13</v>
      </c>
      <c r="C34">
        <v>0.54400000000000004</v>
      </c>
      <c r="D34">
        <v>2.37</v>
      </c>
    </row>
    <row r="35" spans="2:4" x14ac:dyDescent="0.2">
      <c r="B35">
        <v>14</v>
      </c>
      <c r="C35">
        <v>0.622</v>
      </c>
      <c r="D35">
        <v>2.74</v>
      </c>
    </row>
    <row r="36" spans="2:4" x14ac:dyDescent="0.2">
      <c r="B36">
        <v>15</v>
      </c>
      <c r="C36">
        <v>0.66400000000000003</v>
      </c>
      <c r="D36">
        <v>2.97</v>
      </c>
    </row>
    <row r="37" spans="2:4" x14ac:dyDescent="0.2">
      <c r="B37">
        <v>16</v>
      </c>
      <c r="C37">
        <v>0.74299999999999999</v>
      </c>
      <c r="D37">
        <v>3.33</v>
      </c>
    </row>
    <row r="38" spans="2:4" x14ac:dyDescent="0.2">
      <c r="B38">
        <v>17</v>
      </c>
      <c r="C38">
        <v>0.83299999999999996</v>
      </c>
      <c r="D38">
        <v>3.75</v>
      </c>
    </row>
    <row r="39" spans="2:4" x14ac:dyDescent="0.2">
      <c r="B39">
        <v>18</v>
      </c>
      <c r="C39">
        <v>0.92300000000000004</v>
      </c>
      <c r="D39">
        <v>4.17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E38A0-F995-487B-A349-C2352ECD4336}">
  <dimension ref="B1:H24"/>
  <sheetViews>
    <sheetView topLeftCell="F1" zoomScale="115" workbookViewId="0">
      <selection activeCell="G7" sqref="G7"/>
    </sheetView>
  </sheetViews>
  <sheetFormatPr baseColWidth="10" defaultColWidth="8.83203125" defaultRowHeight="15" x14ac:dyDescent="0.2"/>
  <cols>
    <col min="2" max="2" width="23.83203125" customWidth="1"/>
    <col min="3" max="3" width="34.5" customWidth="1"/>
    <col min="4" max="4" width="17.1640625" customWidth="1"/>
    <col min="5" max="5" width="29.83203125" customWidth="1"/>
    <col min="6" max="6" width="34.5" customWidth="1"/>
    <col min="7" max="7" width="45.5" customWidth="1"/>
    <col min="8" max="8" width="10.1640625" customWidth="1"/>
  </cols>
  <sheetData>
    <row r="1" spans="2:8" x14ac:dyDescent="0.2">
      <c r="B1" t="s">
        <v>44</v>
      </c>
    </row>
    <row r="3" spans="2:8" x14ac:dyDescent="0.2">
      <c r="B3" t="s">
        <v>35</v>
      </c>
      <c r="C3" t="s">
        <v>37</v>
      </c>
      <c r="D3" t="s">
        <v>39</v>
      </c>
      <c r="E3" t="s">
        <v>42</v>
      </c>
    </row>
    <row r="4" spans="2:8" x14ac:dyDescent="0.2">
      <c r="B4" t="s">
        <v>36</v>
      </c>
      <c r="C4" t="s">
        <v>38</v>
      </c>
      <c r="D4" t="s">
        <v>40</v>
      </c>
    </row>
    <row r="6" spans="2:8" x14ac:dyDescent="0.2">
      <c r="B6" t="s">
        <v>0</v>
      </c>
      <c r="C6" t="s">
        <v>32</v>
      </c>
      <c r="D6" t="s">
        <v>34</v>
      </c>
      <c r="E6" t="s">
        <v>33</v>
      </c>
      <c r="F6" t="s">
        <v>41</v>
      </c>
      <c r="G6" t="s">
        <v>164</v>
      </c>
    </row>
    <row r="8" spans="2:8" x14ac:dyDescent="0.2">
      <c r="B8">
        <v>0</v>
      </c>
      <c r="C8">
        <v>25.06</v>
      </c>
      <c r="D8">
        <v>10.08</v>
      </c>
      <c r="E8">
        <v>0</v>
      </c>
      <c r="F8">
        <v>0</v>
      </c>
      <c r="G8">
        <v>0</v>
      </c>
      <c r="H8">
        <f>G8*1000</f>
        <v>0</v>
      </c>
    </row>
    <row r="9" spans="2:8" x14ac:dyDescent="0.2">
      <c r="B9">
        <v>4</v>
      </c>
      <c r="C9">
        <v>24.95</v>
      </c>
      <c r="D9">
        <v>10.08</v>
      </c>
      <c r="E9">
        <v>6.0000000000000001E-3</v>
      </c>
      <c r="F9">
        <v>0</v>
      </c>
      <c r="G9">
        <v>0</v>
      </c>
      <c r="H9">
        <f t="shared" ref="H9:H22" si="0">G9*1000</f>
        <v>0</v>
      </c>
    </row>
    <row r="10" spans="2:8" x14ac:dyDescent="0.2">
      <c r="B10">
        <v>6.5</v>
      </c>
      <c r="C10">
        <v>24.9</v>
      </c>
      <c r="D10">
        <v>10.08</v>
      </c>
      <c r="E10">
        <v>0.01</v>
      </c>
      <c r="F10" s="2">
        <v>2.0000000000000001E-4</v>
      </c>
      <c r="G10">
        <v>0</v>
      </c>
      <c r="H10">
        <f t="shared" si="0"/>
        <v>0</v>
      </c>
    </row>
    <row r="11" spans="2:8" x14ac:dyDescent="0.2">
      <c r="B11">
        <v>7</v>
      </c>
      <c r="C11">
        <v>24.9</v>
      </c>
      <c r="D11">
        <v>10.08</v>
      </c>
      <c r="E11">
        <v>0.04</v>
      </c>
      <c r="F11" s="2">
        <v>0.17599999999999999</v>
      </c>
      <c r="G11" s="2">
        <v>4.0000000000000002E-4</v>
      </c>
      <c r="H11">
        <f t="shared" si="0"/>
        <v>0.4</v>
      </c>
    </row>
    <row r="12" spans="2:8" x14ac:dyDescent="0.2">
      <c r="B12">
        <v>8</v>
      </c>
      <c r="C12">
        <v>24.85</v>
      </c>
      <c r="D12">
        <v>10.06</v>
      </c>
      <c r="E12">
        <v>0.06</v>
      </c>
      <c r="F12">
        <v>0.20499999999999999</v>
      </c>
      <c r="G12" s="2">
        <v>5.0000000000000001E-4</v>
      </c>
      <c r="H12">
        <f t="shared" si="0"/>
        <v>0.5</v>
      </c>
    </row>
    <row r="13" spans="2:8" x14ac:dyDescent="0.2">
      <c r="B13">
        <v>9</v>
      </c>
      <c r="C13">
        <v>24.86</v>
      </c>
      <c r="D13">
        <v>10.06</v>
      </c>
      <c r="E13">
        <v>9.1999999999999998E-2</v>
      </c>
      <c r="F13">
        <v>0.34</v>
      </c>
      <c r="G13" s="2">
        <v>6.9999999999999999E-4</v>
      </c>
      <c r="H13">
        <f t="shared" si="0"/>
        <v>0.7</v>
      </c>
    </row>
    <row r="14" spans="2:8" x14ac:dyDescent="0.2">
      <c r="B14">
        <v>10</v>
      </c>
      <c r="C14">
        <v>24.86</v>
      </c>
      <c r="D14">
        <v>10.06</v>
      </c>
      <c r="E14">
        <v>0.13200000000000001</v>
      </c>
      <c r="F14">
        <v>0.48</v>
      </c>
      <c r="G14" s="2">
        <v>1.4E-3</v>
      </c>
      <c r="H14">
        <f t="shared" si="0"/>
        <v>1.4</v>
      </c>
    </row>
    <row r="15" spans="2:8" x14ac:dyDescent="0.2">
      <c r="B15" s="1">
        <v>11</v>
      </c>
      <c r="C15" s="1">
        <v>24.87</v>
      </c>
      <c r="D15" s="1">
        <v>10.06</v>
      </c>
      <c r="E15" s="1">
        <v>0.28000000000000003</v>
      </c>
      <c r="F15" s="1">
        <v>1.49</v>
      </c>
      <c r="G15" s="3">
        <v>2.8E-3</v>
      </c>
      <c r="H15">
        <f t="shared" si="0"/>
        <v>2.8</v>
      </c>
    </row>
    <row r="16" spans="2:8" x14ac:dyDescent="0.2">
      <c r="B16">
        <v>12</v>
      </c>
      <c r="C16">
        <v>24.87</v>
      </c>
      <c r="D16">
        <v>10.06</v>
      </c>
      <c r="E16">
        <v>0.38900000000000001</v>
      </c>
      <c r="F16">
        <v>2.0129999999999999</v>
      </c>
      <c r="G16" s="2">
        <v>3.8E-3</v>
      </c>
      <c r="H16">
        <f t="shared" si="0"/>
        <v>3.8</v>
      </c>
    </row>
    <row r="17" spans="2:8" x14ac:dyDescent="0.2">
      <c r="B17">
        <v>13</v>
      </c>
      <c r="C17">
        <v>24.86</v>
      </c>
      <c r="D17">
        <v>10.06</v>
      </c>
      <c r="E17">
        <v>0.48299999999999998</v>
      </c>
      <c r="F17">
        <v>2.4700000000000002</v>
      </c>
      <c r="G17" s="2">
        <v>4.7000000000000002E-3</v>
      </c>
      <c r="H17">
        <f t="shared" si="0"/>
        <v>4.7</v>
      </c>
    </row>
    <row r="18" spans="2:8" x14ac:dyDescent="0.2">
      <c r="B18">
        <v>14</v>
      </c>
      <c r="C18">
        <v>24.86</v>
      </c>
      <c r="D18">
        <v>10.06</v>
      </c>
      <c r="E18">
        <v>0.55600000000000005</v>
      </c>
      <c r="F18">
        <v>2.835</v>
      </c>
      <c r="G18" s="2">
        <v>5.4000000000000003E-3</v>
      </c>
      <c r="H18">
        <f t="shared" si="0"/>
        <v>5.4</v>
      </c>
    </row>
    <row r="19" spans="2:8" x14ac:dyDescent="0.2">
      <c r="B19">
        <v>15</v>
      </c>
      <c r="C19">
        <v>24.86</v>
      </c>
      <c r="D19">
        <v>10.06</v>
      </c>
      <c r="E19">
        <v>0.61599999999999999</v>
      </c>
      <c r="F19">
        <v>3.15</v>
      </c>
      <c r="G19" s="2">
        <v>6.0000000000000001E-3</v>
      </c>
      <c r="H19">
        <f t="shared" si="0"/>
        <v>6</v>
      </c>
    </row>
    <row r="20" spans="2:8" x14ac:dyDescent="0.2">
      <c r="B20">
        <v>16</v>
      </c>
      <c r="C20">
        <v>24.85</v>
      </c>
      <c r="D20">
        <v>10.06</v>
      </c>
      <c r="E20">
        <v>0.69</v>
      </c>
      <c r="F20">
        <v>3.53</v>
      </c>
      <c r="G20" s="2">
        <v>6.7000000000000002E-3</v>
      </c>
      <c r="H20">
        <f t="shared" si="0"/>
        <v>6.7</v>
      </c>
    </row>
    <row r="21" spans="2:8" x14ac:dyDescent="0.2">
      <c r="B21">
        <v>17</v>
      </c>
      <c r="C21">
        <v>24.85</v>
      </c>
      <c r="D21">
        <v>10.06</v>
      </c>
      <c r="E21">
        <v>0.77100000000000002</v>
      </c>
      <c r="F21">
        <v>3.96</v>
      </c>
      <c r="G21" s="2">
        <v>7.6E-3</v>
      </c>
      <c r="H21">
        <f t="shared" si="0"/>
        <v>7.6</v>
      </c>
    </row>
    <row r="22" spans="2:8" x14ac:dyDescent="0.2">
      <c r="B22">
        <v>18</v>
      </c>
      <c r="C22">
        <v>24.85</v>
      </c>
      <c r="D22">
        <v>10.06</v>
      </c>
      <c r="E22">
        <v>0.83699999999999997</v>
      </c>
      <c r="F22">
        <v>4.3499999999999996</v>
      </c>
      <c r="G22" s="2">
        <v>8.3999999999999995E-3</v>
      </c>
      <c r="H22">
        <f t="shared" si="0"/>
        <v>8.4</v>
      </c>
    </row>
    <row r="24" spans="2:8" x14ac:dyDescent="0.2">
      <c r="B24" t="s">
        <v>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FE12-C46A-42CE-91AD-6A3C95975012}">
  <dimension ref="B2:E11"/>
  <sheetViews>
    <sheetView zoomScale="125" workbookViewId="0">
      <selection activeCell="C22" sqref="C22"/>
    </sheetView>
  </sheetViews>
  <sheetFormatPr baseColWidth="10" defaultColWidth="8.83203125" defaultRowHeight="15" x14ac:dyDescent="0.2"/>
  <cols>
    <col min="2" max="2" width="18.5" customWidth="1"/>
    <col min="3" max="3" width="20.1640625" customWidth="1"/>
    <col min="4" max="4" width="23.1640625" customWidth="1"/>
    <col min="5" max="5" width="28" customWidth="1"/>
  </cols>
  <sheetData>
    <row r="2" spans="2:5" x14ac:dyDescent="0.2">
      <c r="B2" t="s">
        <v>29</v>
      </c>
      <c r="C2" t="s">
        <v>31</v>
      </c>
      <c r="D2" t="s">
        <v>30</v>
      </c>
      <c r="E2" t="s">
        <v>28</v>
      </c>
    </row>
    <row r="4" spans="2:5" x14ac:dyDescent="0.2">
      <c r="B4">
        <v>18</v>
      </c>
      <c r="C4">
        <v>24.86</v>
      </c>
      <c r="D4">
        <v>4.0410000000000004</v>
      </c>
      <c r="E4">
        <v>689.42100000000005</v>
      </c>
    </row>
    <row r="5" spans="2:5" x14ac:dyDescent="0.2">
      <c r="B5">
        <v>15</v>
      </c>
      <c r="C5">
        <v>24.86</v>
      </c>
      <c r="D5">
        <v>2.9430000000000001</v>
      </c>
      <c r="E5">
        <v>689.423</v>
      </c>
    </row>
    <row r="6" spans="2:5" x14ac:dyDescent="0.2">
      <c r="B6">
        <v>12</v>
      </c>
      <c r="C6">
        <v>24.87</v>
      </c>
      <c r="D6">
        <v>1.62</v>
      </c>
      <c r="E6">
        <v>689.423</v>
      </c>
    </row>
    <row r="7" spans="2:5" x14ac:dyDescent="0.2">
      <c r="B7">
        <v>11</v>
      </c>
      <c r="C7">
        <v>24.88</v>
      </c>
      <c r="D7">
        <v>1.0389999999999999</v>
      </c>
      <c r="E7">
        <v>689.42399999999998</v>
      </c>
    </row>
    <row r="8" spans="2:5" x14ac:dyDescent="0.2">
      <c r="B8">
        <v>10</v>
      </c>
      <c r="C8">
        <v>24.88</v>
      </c>
      <c r="D8">
        <v>0.40600000000000003</v>
      </c>
      <c r="E8">
        <v>781.86400000000003</v>
      </c>
    </row>
    <row r="9" spans="2:5" x14ac:dyDescent="0.2">
      <c r="B9">
        <v>9</v>
      </c>
      <c r="C9">
        <v>24.89</v>
      </c>
      <c r="D9">
        <v>0.27800000000000002</v>
      </c>
      <c r="E9">
        <v>781.86500000000001</v>
      </c>
    </row>
    <row r="10" spans="2:5" x14ac:dyDescent="0.2">
      <c r="B10">
        <v>8</v>
      </c>
      <c r="C10">
        <v>24.89</v>
      </c>
      <c r="D10">
        <v>0.14499999999999999</v>
      </c>
      <c r="E10">
        <v>756.20899999999995</v>
      </c>
    </row>
    <row r="11" spans="2:5" x14ac:dyDescent="0.2">
      <c r="B11">
        <v>7</v>
      </c>
      <c r="C11">
        <v>24.89</v>
      </c>
      <c r="D11">
        <v>6.8000000000000005E-2</v>
      </c>
      <c r="E11">
        <v>689.42200000000003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66DA-924B-405D-8BDE-B7FF23F1A634}">
  <dimension ref="A1:F19"/>
  <sheetViews>
    <sheetView topLeftCell="C1" workbookViewId="0">
      <selection activeCell="D19" sqref="D19"/>
    </sheetView>
  </sheetViews>
  <sheetFormatPr baseColWidth="10" defaultColWidth="8.83203125" defaultRowHeight="15" x14ac:dyDescent="0.2"/>
  <cols>
    <col min="1" max="1" width="43.83203125" bestFit="1" customWidth="1"/>
    <col min="2" max="2" width="31" bestFit="1" customWidth="1"/>
    <col min="3" max="3" width="21.5" bestFit="1" customWidth="1"/>
    <col min="4" max="4" width="49.83203125" bestFit="1" customWidth="1"/>
    <col min="5" max="5" width="29.83203125" bestFit="1" customWidth="1"/>
    <col min="6" max="6" width="50.83203125" bestFit="1" customWidth="1"/>
  </cols>
  <sheetData>
    <row r="1" spans="1:6" x14ac:dyDescent="0.2">
      <c r="A1" t="s">
        <v>45</v>
      </c>
    </row>
    <row r="2" spans="1:6" x14ac:dyDescent="0.2">
      <c r="A2" t="s">
        <v>49</v>
      </c>
    </row>
    <row r="3" spans="1:6" x14ac:dyDescent="0.2">
      <c r="A3" t="s">
        <v>35</v>
      </c>
      <c r="B3" t="s">
        <v>48</v>
      </c>
      <c r="C3" t="s">
        <v>39</v>
      </c>
      <c r="D3" t="s">
        <v>42</v>
      </c>
    </row>
    <row r="4" spans="1:6" x14ac:dyDescent="0.2">
      <c r="A4" t="s">
        <v>36</v>
      </c>
      <c r="B4" t="s">
        <v>47</v>
      </c>
      <c r="C4" t="s">
        <v>46</v>
      </c>
    </row>
    <row r="7" spans="1:6" x14ac:dyDescent="0.2">
      <c r="A7" t="s">
        <v>0</v>
      </c>
      <c r="B7" t="s">
        <v>32</v>
      </c>
      <c r="C7" t="s">
        <v>34</v>
      </c>
      <c r="D7" t="s">
        <v>33</v>
      </c>
      <c r="E7" t="s">
        <v>41</v>
      </c>
      <c r="F7" t="s">
        <v>50</v>
      </c>
    </row>
    <row r="8" spans="1:6" x14ac:dyDescent="0.2">
      <c r="A8">
        <v>7</v>
      </c>
      <c r="B8">
        <v>25.1</v>
      </c>
      <c r="C8">
        <v>10.119999999999999</v>
      </c>
      <c r="D8">
        <v>1.0999999999999999E-2</v>
      </c>
      <c r="E8">
        <v>1E-3</v>
      </c>
      <c r="F8">
        <v>0</v>
      </c>
    </row>
    <row r="9" spans="1:6" x14ac:dyDescent="0.2">
      <c r="A9">
        <v>12</v>
      </c>
      <c r="B9">
        <v>25.12</v>
      </c>
      <c r="C9">
        <v>10.119999999999999</v>
      </c>
      <c r="D9">
        <v>0.24299999999999999</v>
      </c>
      <c r="E9">
        <v>1.2749999999999999</v>
      </c>
      <c r="F9">
        <v>6.8</v>
      </c>
    </row>
    <row r="10" spans="1:6" x14ac:dyDescent="0.2">
      <c r="A10">
        <v>18</v>
      </c>
      <c r="B10">
        <v>25.05</v>
      </c>
      <c r="C10">
        <v>10.119999999999999</v>
      </c>
      <c r="D10">
        <v>0.625</v>
      </c>
      <c r="E10">
        <v>3.472</v>
      </c>
      <c r="F10">
        <v>15.5</v>
      </c>
    </row>
    <row r="11" spans="1:6" x14ac:dyDescent="0.2">
      <c r="A11">
        <v>11</v>
      </c>
      <c r="B11">
        <v>25.02</v>
      </c>
      <c r="C11">
        <v>10.119999999999999</v>
      </c>
      <c r="D11">
        <v>0.19600000000000001</v>
      </c>
      <c r="E11">
        <v>1.02</v>
      </c>
      <c r="F11">
        <v>5.5</v>
      </c>
    </row>
    <row r="12" spans="1:6" x14ac:dyDescent="0.2">
      <c r="A12">
        <v>14</v>
      </c>
      <c r="B12">
        <v>25.02</v>
      </c>
      <c r="C12">
        <v>10.119999999999999</v>
      </c>
      <c r="D12">
        <v>0.39600000000000002</v>
      </c>
      <c r="E12">
        <v>2.1800000000000002</v>
      </c>
      <c r="F12">
        <v>11.3</v>
      </c>
    </row>
    <row r="13" spans="1:6" x14ac:dyDescent="0.2">
      <c r="A13">
        <v>10</v>
      </c>
      <c r="B13">
        <v>25.03</v>
      </c>
      <c r="C13">
        <v>10.119999999999999</v>
      </c>
      <c r="D13">
        <v>0.09</v>
      </c>
      <c r="E13">
        <v>0.33300000000000002</v>
      </c>
      <c r="F13">
        <v>1.6</v>
      </c>
    </row>
    <row r="14" spans="1:6" x14ac:dyDescent="0.2">
      <c r="A14">
        <v>18</v>
      </c>
      <c r="B14">
        <v>25.03</v>
      </c>
      <c r="C14">
        <v>10.119999999999999</v>
      </c>
      <c r="D14">
        <v>0.62</v>
      </c>
      <c r="E14">
        <v>3.44</v>
      </c>
      <c r="F14">
        <v>15.7</v>
      </c>
    </row>
    <row r="15" spans="1:6" x14ac:dyDescent="0.2">
      <c r="A15">
        <v>11</v>
      </c>
      <c r="B15">
        <v>25.02</v>
      </c>
      <c r="C15">
        <v>10.119999999999999</v>
      </c>
      <c r="D15">
        <v>0.19700000000000001</v>
      </c>
      <c r="E15">
        <v>1.19</v>
      </c>
      <c r="F15">
        <v>5.2</v>
      </c>
    </row>
    <row r="16" spans="1:6" x14ac:dyDescent="0.2">
      <c r="A16">
        <v>10</v>
      </c>
      <c r="B16">
        <v>25.02</v>
      </c>
      <c r="C16">
        <v>10.119999999999999</v>
      </c>
      <c r="D16">
        <v>9.8000000000000004E-2</v>
      </c>
      <c r="E16">
        <v>0.36499999999999999</v>
      </c>
      <c r="F16">
        <v>1.8</v>
      </c>
    </row>
    <row r="17" spans="1:6" x14ac:dyDescent="0.2">
      <c r="A17">
        <v>14</v>
      </c>
      <c r="B17">
        <v>25</v>
      </c>
      <c r="C17">
        <v>10.119999999999999</v>
      </c>
      <c r="D17">
        <v>0.44</v>
      </c>
      <c r="E17">
        <v>2.38</v>
      </c>
      <c r="F17">
        <v>11.5</v>
      </c>
    </row>
    <row r="18" spans="1:6" x14ac:dyDescent="0.2">
      <c r="A18">
        <v>7</v>
      </c>
      <c r="B18">
        <v>25</v>
      </c>
      <c r="C18">
        <v>10.119999999999999</v>
      </c>
      <c r="D18">
        <v>1.0999999999999999E-2</v>
      </c>
      <c r="E18">
        <v>1E-3</v>
      </c>
      <c r="F18">
        <v>0</v>
      </c>
    </row>
    <row r="19" spans="1:6" x14ac:dyDescent="0.2">
      <c r="A19">
        <v>12</v>
      </c>
      <c r="B19">
        <v>25</v>
      </c>
      <c r="C19">
        <v>10.119999999999999</v>
      </c>
      <c r="D19">
        <v>0.29899999999999999</v>
      </c>
      <c r="E19">
        <v>1.61</v>
      </c>
      <c r="F19">
        <v>7.6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DAB63-766B-4854-9742-9F1D9BA5D174}">
  <dimension ref="A1:G91"/>
  <sheetViews>
    <sheetView topLeftCell="A6" workbookViewId="0">
      <selection activeCell="B11" sqref="B11"/>
    </sheetView>
  </sheetViews>
  <sheetFormatPr baseColWidth="10" defaultColWidth="8.83203125" defaultRowHeight="15" x14ac:dyDescent="0.2"/>
  <cols>
    <col min="1" max="1" width="23.5" customWidth="1"/>
    <col min="2" max="2" width="33.1640625" customWidth="1"/>
    <col min="3" max="3" width="21.5" customWidth="1"/>
    <col min="4" max="4" width="39.1640625" customWidth="1"/>
    <col min="5" max="5" width="30.5" customWidth="1"/>
    <col min="6" max="6" width="18" customWidth="1"/>
  </cols>
  <sheetData>
    <row r="1" spans="1:5" x14ac:dyDescent="0.2">
      <c r="A1" t="s">
        <v>45</v>
      </c>
    </row>
    <row r="2" spans="1:5" x14ac:dyDescent="0.2">
      <c r="A2" t="s">
        <v>49</v>
      </c>
    </row>
    <row r="3" spans="1:5" x14ac:dyDescent="0.2">
      <c r="A3" t="s">
        <v>35</v>
      </c>
      <c r="B3" t="s">
        <v>38</v>
      </c>
      <c r="C3" t="s">
        <v>39</v>
      </c>
      <c r="D3" t="s">
        <v>63</v>
      </c>
    </row>
    <row r="4" spans="1:5" x14ac:dyDescent="0.2">
      <c r="D4" t="s">
        <v>64</v>
      </c>
    </row>
    <row r="5" spans="1:5" x14ac:dyDescent="0.2">
      <c r="D5" t="s">
        <v>65</v>
      </c>
    </row>
    <row r="7" spans="1:5" x14ac:dyDescent="0.2">
      <c r="A7" t="s">
        <v>0</v>
      </c>
      <c r="B7" t="s">
        <v>32</v>
      </c>
      <c r="C7" t="s">
        <v>34</v>
      </c>
      <c r="D7" t="s">
        <v>33</v>
      </c>
      <c r="E7" t="s">
        <v>41</v>
      </c>
    </row>
    <row r="8" spans="1:5" x14ac:dyDescent="0.2">
      <c r="A8">
        <v>0</v>
      </c>
      <c r="B8">
        <v>25</v>
      </c>
      <c r="C8">
        <v>9.99</v>
      </c>
      <c r="D8">
        <v>0</v>
      </c>
      <c r="E8">
        <v>0</v>
      </c>
    </row>
    <row r="9" spans="1:5" x14ac:dyDescent="0.2">
      <c r="A9">
        <v>5</v>
      </c>
      <c r="B9">
        <v>25</v>
      </c>
      <c r="C9">
        <v>9.99</v>
      </c>
      <c r="D9">
        <v>8.0000000000000002E-3</v>
      </c>
      <c r="E9">
        <v>0</v>
      </c>
    </row>
    <row r="10" spans="1:5" x14ac:dyDescent="0.2">
      <c r="A10">
        <v>7</v>
      </c>
      <c r="B10">
        <v>25</v>
      </c>
      <c r="C10">
        <v>9.99</v>
      </c>
      <c r="D10">
        <v>1.0999999999999999E-2</v>
      </c>
      <c r="E10">
        <v>0</v>
      </c>
    </row>
    <row r="11" spans="1:5" x14ac:dyDescent="0.2">
      <c r="A11">
        <v>9</v>
      </c>
      <c r="B11">
        <v>25</v>
      </c>
      <c r="C11">
        <v>9.99</v>
      </c>
      <c r="D11">
        <v>1.4E-2</v>
      </c>
      <c r="E11">
        <v>0</v>
      </c>
    </row>
    <row r="12" spans="1:5" x14ac:dyDescent="0.2">
      <c r="A12">
        <v>10</v>
      </c>
      <c r="B12">
        <v>25</v>
      </c>
      <c r="C12">
        <v>9.99</v>
      </c>
      <c r="D12">
        <v>0.02</v>
      </c>
      <c r="E12">
        <v>2.5000000000000001E-2</v>
      </c>
    </row>
    <row r="13" spans="1:5" x14ac:dyDescent="0.2">
      <c r="A13">
        <v>11</v>
      </c>
      <c r="B13">
        <v>25</v>
      </c>
      <c r="C13">
        <v>9.99</v>
      </c>
      <c r="D13">
        <v>0.06</v>
      </c>
      <c r="E13">
        <v>0.25</v>
      </c>
    </row>
    <row r="14" spans="1:5" x14ac:dyDescent="0.2">
      <c r="A14">
        <v>12</v>
      </c>
      <c r="B14">
        <v>25</v>
      </c>
      <c r="C14">
        <v>9.99</v>
      </c>
      <c r="D14">
        <v>6.2E-2</v>
      </c>
      <c r="E14">
        <v>0.224</v>
      </c>
    </row>
    <row r="15" spans="1:5" x14ac:dyDescent="0.2">
      <c r="A15">
        <v>13</v>
      </c>
      <c r="B15">
        <v>24.9</v>
      </c>
      <c r="C15">
        <v>9.99</v>
      </c>
      <c r="D15">
        <v>9.4E-2</v>
      </c>
      <c r="E15">
        <v>0.374</v>
      </c>
    </row>
    <row r="16" spans="1:5" x14ac:dyDescent="0.2">
      <c r="A16">
        <v>14</v>
      </c>
      <c r="B16">
        <v>24.9</v>
      </c>
      <c r="C16">
        <v>9.99</v>
      </c>
      <c r="D16">
        <v>0.11799999999999999</v>
      </c>
      <c r="E16">
        <v>0.48</v>
      </c>
    </row>
    <row r="17" spans="1:6" x14ac:dyDescent="0.2">
      <c r="A17">
        <v>15</v>
      </c>
      <c r="B17">
        <v>24.9</v>
      </c>
      <c r="C17">
        <v>9.99</v>
      </c>
      <c r="D17">
        <v>0.22500000000000001</v>
      </c>
      <c r="E17">
        <v>1.3660000000000001</v>
      </c>
    </row>
    <row r="18" spans="1:6" x14ac:dyDescent="0.2">
      <c r="A18">
        <v>16</v>
      </c>
      <c r="B18">
        <v>24.9</v>
      </c>
      <c r="C18">
        <v>9.99</v>
      </c>
      <c r="D18">
        <v>0.316</v>
      </c>
      <c r="E18">
        <v>1.889</v>
      </c>
    </row>
    <row r="19" spans="1:6" x14ac:dyDescent="0.2">
      <c r="A19">
        <v>17</v>
      </c>
      <c r="B19">
        <v>24.9</v>
      </c>
      <c r="C19">
        <v>9.99</v>
      </c>
      <c r="D19">
        <v>0.39800000000000002</v>
      </c>
      <c r="E19">
        <v>2.37</v>
      </c>
      <c r="F19" t="s">
        <v>51</v>
      </c>
    </row>
    <row r="20" spans="1:6" x14ac:dyDescent="0.2">
      <c r="A20">
        <v>18</v>
      </c>
      <c r="B20">
        <v>24.9</v>
      </c>
      <c r="C20">
        <v>9.99</v>
      </c>
      <c r="D20">
        <v>0.46100000000000002</v>
      </c>
      <c r="E20">
        <v>2.7450000000000001</v>
      </c>
    </row>
    <row r="22" spans="1:6" x14ac:dyDescent="0.2">
      <c r="A22" t="s">
        <v>52</v>
      </c>
    </row>
    <row r="24" spans="1:6" x14ac:dyDescent="0.2">
      <c r="A24" t="s">
        <v>53</v>
      </c>
    </row>
    <row r="25" spans="1:6" x14ac:dyDescent="0.2">
      <c r="A25">
        <v>18</v>
      </c>
      <c r="B25">
        <v>24.9</v>
      </c>
      <c r="C25">
        <v>10.029999999999999</v>
      </c>
      <c r="D25">
        <v>0.50600000000000001</v>
      </c>
      <c r="E25">
        <v>2.883</v>
      </c>
      <c r="F25" t="s">
        <v>56</v>
      </c>
    </row>
    <row r="27" spans="1:6" x14ac:dyDescent="0.2">
      <c r="A27" t="s">
        <v>54</v>
      </c>
    </row>
    <row r="29" spans="1:6" x14ac:dyDescent="0.2">
      <c r="A29" t="s">
        <v>55</v>
      </c>
    </row>
    <row r="30" spans="1:6" x14ac:dyDescent="0.2">
      <c r="A30">
        <v>18</v>
      </c>
      <c r="B30">
        <v>24.9</v>
      </c>
      <c r="E30">
        <v>3.03</v>
      </c>
      <c r="F30" t="s">
        <v>73</v>
      </c>
    </row>
    <row r="31" spans="1:6" x14ac:dyDescent="0.2">
      <c r="A31" t="s">
        <v>57</v>
      </c>
    </row>
    <row r="32" spans="1:6" x14ac:dyDescent="0.2">
      <c r="A32" t="s">
        <v>58</v>
      </c>
    </row>
    <row r="33" spans="1:7" x14ac:dyDescent="0.2">
      <c r="A33">
        <v>18</v>
      </c>
      <c r="B33">
        <v>24.9</v>
      </c>
      <c r="C33">
        <v>10</v>
      </c>
      <c r="D33">
        <v>0.83</v>
      </c>
      <c r="E33">
        <v>4.43</v>
      </c>
      <c r="F33" t="s">
        <v>72</v>
      </c>
    </row>
    <row r="35" spans="1:7" x14ac:dyDescent="0.2">
      <c r="A35" t="s">
        <v>59</v>
      </c>
    </row>
    <row r="37" spans="1:7" x14ac:dyDescent="0.2">
      <c r="A37" t="s">
        <v>60</v>
      </c>
    </row>
    <row r="38" spans="1:7" x14ac:dyDescent="0.2">
      <c r="A38">
        <v>18</v>
      </c>
      <c r="B38">
        <v>24.9</v>
      </c>
      <c r="C38">
        <v>10</v>
      </c>
      <c r="D38">
        <v>1.0580000000000001</v>
      </c>
      <c r="E38">
        <v>6.17</v>
      </c>
      <c r="G38" t="s">
        <v>61</v>
      </c>
    </row>
    <row r="39" spans="1:7" x14ac:dyDescent="0.2">
      <c r="A39">
        <v>12</v>
      </c>
      <c r="B39">
        <v>24.9</v>
      </c>
      <c r="C39">
        <v>10</v>
      </c>
      <c r="D39">
        <v>0.44500000000000001</v>
      </c>
      <c r="E39">
        <v>2.7349999999999999</v>
      </c>
    </row>
    <row r="40" spans="1:7" x14ac:dyDescent="0.2">
      <c r="A40">
        <v>10</v>
      </c>
      <c r="B40">
        <v>24.9</v>
      </c>
      <c r="C40">
        <v>10</v>
      </c>
      <c r="D40">
        <v>0.39500000000000002</v>
      </c>
      <c r="E40">
        <v>2.2839999999999998</v>
      </c>
    </row>
    <row r="41" spans="1:7" x14ac:dyDescent="0.2">
      <c r="A41">
        <v>9</v>
      </c>
      <c r="B41">
        <v>24.9</v>
      </c>
      <c r="C41">
        <v>10</v>
      </c>
      <c r="D41">
        <v>0.35199999999999998</v>
      </c>
      <c r="E41">
        <v>2.0499999999999998</v>
      </c>
    </row>
    <row r="42" spans="1:7" x14ac:dyDescent="0.2">
      <c r="A42">
        <v>8</v>
      </c>
      <c r="B42">
        <v>24.9</v>
      </c>
      <c r="C42">
        <v>10</v>
      </c>
      <c r="D42">
        <v>0.28000000000000003</v>
      </c>
      <c r="E42">
        <v>1.6379999999999999</v>
      </c>
    </row>
    <row r="43" spans="1:7" x14ac:dyDescent="0.2">
      <c r="A43">
        <v>7</v>
      </c>
      <c r="B43">
        <v>24.9</v>
      </c>
      <c r="C43">
        <v>10</v>
      </c>
      <c r="D43">
        <v>0.17499999999999999</v>
      </c>
      <c r="E43">
        <v>1.022</v>
      </c>
    </row>
    <row r="44" spans="1:7" x14ac:dyDescent="0.2">
      <c r="A44">
        <v>6</v>
      </c>
      <c r="B44">
        <v>24.9</v>
      </c>
      <c r="C44">
        <v>10</v>
      </c>
      <c r="D44">
        <v>0.13300000000000001</v>
      </c>
      <c r="E44">
        <v>0.76600000000000001</v>
      </c>
    </row>
    <row r="45" spans="1:7" x14ac:dyDescent="0.2">
      <c r="A45">
        <v>5</v>
      </c>
      <c r="B45">
        <v>24.9</v>
      </c>
      <c r="C45">
        <v>10</v>
      </c>
      <c r="D45">
        <v>6.4000000000000001E-2</v>
      </c>
      <c r="E45">
        <v>0.35299999999999998</v>
      </c>
    </row>
    <row r="46" spans="1:7" x14ac:dyDescent="0.2">
      <c r="A46">
        <v>4.5</v>
      </c>
      <c r="B46">
        <v>24.9</v>
      </c>
      <c r="C46">
        <v>10</v>
      </c>
      <c r="D46">
        <v>0.03</v>
      </c>
      <c r="E46">
        <v>0.14799999999999999</v>
      </c>
    </row>
    <row r="47" spans="1:7" x14ac:dyDescent="0.2">
      <c r="A47">
        <v>4.2</v>
      </c>
      <c r="B47">
        <v>24.9</v>
      </c>
      <c r="C47">
        <v>10</v>
      </c>
      <c r="D47">
        <v>1.0999999999999999E-2</v>
      </c>
      <c r="E47">
        <v>3.1E-2</v>
      </c>
    </row>
    <row r="48" spans="1:7" x14ac:dyDescent="0.2">
      <c r="A48">
        <v>4</v>
      </c>
      <c r="B48">
        <v>24.9</v>
      </c>
      <c r="C48">
        <v>10</v>
      </c>
      <c r="D48">
        <v>5.0000000000000001E-3</v>
      </c>
      <c r="E48">
        <v>0</v>
      </c>
    </row>
    <row r="49" spans="1:5" x14ac:dyDescent="0.2">
      <c r="A49">
        <v>2</v>
      </c>
      <c r="B49">
        <v>24.9</v>
      </c>
      <c r="C49">
        <v>10</v>
      </c>
      <c r="D49">
        <v>3.0000000000000001E-3</v>
      </c>
      <c r="E49">
        <v>0</v>
      </c>
    </row>
    <row r="51" spans="1:5" x14ac:dyDescent="0.2">
      <c r="A51" t="s">
        <v>62</v>
      </c>
    </row>
    <row r="52" spans="1:5" x14ac:dyDescent="0.2">
      <c r="A52" t="s">
        <v>29</v>
      </c>
      <c r="B52" t="s">
        <v>66</v>
      </c>
      <c r="C52" t="s">
        <v>67</v>
      </c>
    </row>
    <row r="53" spans="1:5" x14ac:dyDescent="0.2">
      <c r="A53">
        <v>0</v>
      </c>
      <c r="B53">
        <v>0</v>
      </c>
      <c r="C53" t="s">
        <v>68</v>
      </c>
    </row>
    <row r="54" spans="1:5" x14ac:dyDescent="0.2">
      <c r="A54">
        <v>1</v>
      </c>
      <c r="B54">
        <v>0</v>
      </c>
      <c r="C54" t="s">
        <v>68</v>
      </c>
    </row>
    <row r="55" spans="1:5" x14ac:dyDescent="0.2">
      <c r="A55">
        <v>2</v>
      </c>
      <c r="B55">
        <v>0</v>
      </c>
      <c r="C55" t="s">
        <v>68</v>
      </c>
    </row>
    <row r="56" spans="1:5" x14ac:dyDescent="0.2">
      <c r="A56">
        <v>3</v>
      </c>
      <c r="B56">
        <v>0</v>
      </c>
      <c r="C56" t="s">
        <v>68</v>
      </c>
    </row>
    <row r="57" spans="1:5" x14ac:dyDescent="0.2">
      <c r="A57">
        <v>4</v>
      </c>
      <c r="B57">
        <v>0</v>
      </c>
      <c r="C57" t="s">
        <v>68</v>
      </c>
    </row>
    <row r="58" spans="1:5" x14ac:dyDescent="0.2">
      <c r="A58">
        <v>4.2</v>
      </c>
      <c r="B58">
        <v>5.3999999999999999E-2</v>
      </c>
      <c r="C58">
        <v>740</v>
      </c>
    </row>
    <row r="59" spans="1:5" x14ac:dyDescent="0.2">
      <c r="A59">
        <v>5</v>
      </c>
      <c r="B59">
        <v>0.312</v>
      </c>
      <c r="C59">
        <v>740</v>
      </c>
    </row>
    <row r="60" spans="1:5" x14ac:dyDescent="0.2">
      <c r="A60">
        <v>6</v>
      </c>
      <c r="B60">
        <v>0.80500000000000005</v>
      </c>
      <c r="C60">
        <v>740</v>
      </c>
    </row>
    <row r="61" spans="1:5" x14ac:dyDescent="0.2">
      <c r="A61">
        <v>7</v>
      </c>
      <c r="B61">
        <v>1.1739999999999999</v>
      </c>
      <c r="C61">
        <v>740</v>
      </c>
    </row>
    <row r="62" spans="1:5" x14ac:dyDescent="0.2">
      <c r="A62">
        <v>8</v>
      </c>
      <c r="B62">
        <v>1.6950000000000001</v>
      </c>
      <c r="C62">
        <v>740</v>
      </c>
    </row>
    <row r="63" spans="1:5" x14ac:dyDescent="0.2">
      <c r="A63">
        <v>9</v>
      </c>
      <c r="B63">
        <v>2.1320000000000001</v>
      </c>
      <c r="C63">
        <v>740</v>
      </c>
    </row>
    <row r="64" spans="1:5" x14ac:dyDescent="0.2">
      <c r="A64">
        <v>10</v>
      </c>
      <c r="B64">
        <v>2.5489999999999999</v>
      </c>
      <c r="C64">
        <v>740</v>
      </c>
    </row>
    <row r="65" spans="1:7" x14ac:dyDescent="0.2">
      <c r="A65">
        <v>11</v>
      </c>
      <c r="B65">
        <v>2.7919999999999998</v>
      </c>
      <c r="C65">
        <v>740</v>
      </c>
    </row>
    <row r="66" spans="1:7" x14ac:dyDescent="0.2">
      <c r="A66">
        <v>12</v>
      </c>
      <c r="B66">
        <v>2.7130000000000001</v>
      </c>
      <c r="C66">
        <v>740</v>
      </c>
    </row>
    <row r="67" spans="1:7" x14ac:dyDescent="0.2">
      <c r="A67">
        <v>12.5</v>
      </c>
      <c r="B67">
        <v>3.09</v>
      </c>
      <c r="C67">
        <v>740</v>
      </c>
    </row>
    <row r="68" spans="1:7" x14ac:dyDescent="0.2">
      <c r="A68">
        <v>13</v>
      </c>
      <c r="B68">
        <v>3.4</v>
      </c>
      <c r="C68">
        <v>740</v>
      </c>
      <c r="D68" t="s">
        <v>69</v>
      </c>
    </row>
    <row r="69" spans="1:7" x14ac:dyDescent="0.2">
      <c r="A69">
        <v>13</v>
      </c>
      <c r="B69">
        <v>2.4900000000000002</v>
      </c>
      <c r="C69">
        <v>689</v>
      </c>
      <c r="D69" t="s">
        <v>70</v>
      </c>
    </row>
    <row r="71" spans="1:7" x14ac:dyDescent="0.2">
      <c r="A71" t="s">
        <v>71</v>
      </c>
    </row>
    <row r="73" spans="1:7" x14ac:dyDescent="0.2">
      <c r="A73" t="s">
        <v>0</v>
      </c>
      <c r="B73" t="s">
        <v>32</v>
      </c>
      <c r="C73" t="s">
        <v>34</v>
      </c>
      <c r="D73" t="s">
        <v>33</v>
      </c>
      <c r="E73" t="s">
        <v>41</v>
      </c>
      <c r="F73" t="s">
        <v>74</v>
      </c>
    </row>
    <row r="74" spans="1:7" x14ac:dyDescent="0.2">
      <c r="A74">
        <v>0</v>
      </c>
      <c r="B74">
        <v>24.9</v>
      </c>
      <c r="C74">
        <v>10</v>
      </c>
      <c r="D74">
        <v>0</v>
      </c>
      <c r="E74">
        <v>0</v>
      </c>
      <c r="F74" t="s">
        <v>68</v>
      </c>
    </row>
    <row r="75" spans="1:7" x14ac:dyDescent="0.2">
      <c r="A75">
        <v>2</v>
      </c>
      <c r="B75">
        <v>24.9</v>
      </c>
      <c r="C75">
        <v>10</v>
      </c>
      <c r="D75">
        <v>4.0000000000000001E-3</v>
      </c>
      <c r="E75">
        <v>0</v>
      </c>
      <c r="F75" t="s">
        <v>68</v>
      </c>
    </row>
    <row r="76" spans="1:7" x14ac:dyDescent="0.2">
      <c r="A76">
        <v>4</v>
      </c>
      <c r="B76">
        <v>24.9</v>
      </c>
      <c r="C76">
        <v>10</v>
      </c>
      <c r="D76">
        <v>7.0000000000000001E-3</v>
      </c>
      <c r="E76">
        <v>0</v>
      </c>
      <c r="F76" t="s">
        <v>68</v>
      </c>
    </row>
    <row r="77" spans="1:7" x14ac:dyDescent="0.2">
      <c r="A77">
        <v>5</v>
      </c>
      <c r="B77">
        <v>24.9</v>
      </c>
      <c r="C77">
        <v>10</v>
      </c>
      <c r="D77">
        <v>8.9999999999999993E-3</v>
      </c>
      <c r="E77">
        <v>0</v>
      </c>
      <c r="F77" t="s">
        <v>68</v>
      </c>
    </row>
    <row r="78" spans="1:7" x14ac:dyDescent="0.2">
      <c r="A78">
        <v>6</v>
      </c>
      <c r="B78">
        <v>24.9</v>
      </c>
      <c r="C78">
        <v>10</v>
      </c>
      <c r="D78">
        <v>1.0999999999999999E-2</v>
      </c>
      <c r="E78">
        <v>0</v>
      </c>
      <c r="F78" t="s">
        <v>68</v>
      </c>
    </row>
    <row r="79" spans="1:7" x14ac:dyDescent="0.2">
      <c r="A79">
        <v>6.5</v>
      </c>
      <c r="B79">
        <v>24.9</v>
      </c>
      <c r="C79">
        <v>10</v>
      </c>
      <c r="D79">
        <v>0.02</v>
      </c>
      <c r="E79">
        <v>3.2000000000000001E-2</v>
      </c>
      <c r="F79">
        <v>689</v>
      </c>
      <c r="G79" t="s">
        <v>75</v>
      </c>
    </row>
    <row r="80" spans="1:7" x14ac:dyDescent="0.2">
      <c r="A80">
        <v>7</v>
      </c>
      <c r="B80">
        <v>24.9</v>
      </c>
      <c r="C80">
        <v>10</v>
      </c>
      <c r="D80">
        <v>0.05</v>
      </c>
      <c r="E80">
        <v>0.19600000000000001</v>
      </c>
      <c r="F80">
        <v>689</v>
      </c>
    </row>
    <row r="81" spans="1:7" x14ac:dyDescent="0.2">
      <c r="A81">
        <v>8</v>
      </c>
      <c r="B81">
        <v>24.9</v>
      </c>
      <c r="C81">
        <v>10</v>
      </c>
      <c r="D81">
        <v>7.0000000000000007E-2</v>
      </c>
      <c r="E81">
        <v>0.221</v>
      </c>
      <c r="F81" t="s">
        <v>76</v>
      </c>
    </row>
    <row r="82" spans="1:7" x14ac:dyDescent="0.2">
      <c r="A82">
        <v>9</v>
      </c>
      <c r="B82">
        <v>24.9</v>
      </c>
      <c r="C82">
        <v>10</v>
      </c>
      <c r="D82">
        <v>0.14399999999999999</v>
      </c>
      <c r="E82">
        <v>0.38200000000000001</v>
      </c>
      <c r="F82">
        <v>756</v>
      </c>
    </row>
    <row r="83" spans="1:7" x14ac:dyDescent="0.2">
      <c r="A83">
        <v>10</v>
      </c>
      <c r="B83">
        <v>24.9</v>
      </c>
      <c r="C83">
        <v>10</v>
      </c>
      <c r="D83">
        <v>0.16500000000000001</v>
      </c>
      <c r="E83">
        <v>0.501</v>
      </c>
      <c r="F83">
        <v>781</v>
      </c>
    </row>
    <row r="84" spans="1:7" x14ac:dyDescent="0.2">
      <c r="A84">
        <v>11</v>
      </c>
      <c r="B84">
        <v>24.9</v>
      </c>
      <c r="C84">
        <v>10</v>
      </c>
      <c r="D84">
        <v>0.27200000000000002</v>
      </c>
      <c r="E84">
        <v>1.0409999999999999</v>
      </c>
      <c r="F84">
        <v>689</v>
      </c>
    </row>
    <row r="85" spans="1:7" x14ac:dyDescent="0.2">
      <c r="A85">
        <v>12</v>
      </c>
      <c r="B85">
        <v>24.9</v>
      </c>
      <c r="C85">
        <v>10</v>
      </c>
      <c r="D85">
        <v>0.41399999999999998</v>
      </c>
      <c r="E85">
        <v>1.8420000000000001</v>
      </c>
      <c r="F85">
        <v>689</v>
      </c>
    </row>
    <row r="86" spans="1:7" x14ac:dyDescent="0.2">
      <c r="A86">
        <v>13</v>
      </c>
      <c r="B86">
        <v>24.9</v>
      </c>
      <c r="C86">
        <v>10</v>
      </c>
      <c r="D86">
        <v>0.53</v>
      </c>
      <c r="E86">
        <v>2.2719999999999998</v>
      </c>
      <c r="F86">
        <v>689</v>
      </c>
    </row>
    <row r="87" spans="1:7" x14ac:dyDescent="0.2">
      <c r="A87">
        <v>14</v>
      </c>
      <c r="B87">
        <v>24.9</v>
      </c>
      <c r="C87">
        <v>10</v>
      </c>
      <c r="D87">
        <v>0.63400000000000001</v>
      </c>
      <c r="E87">
        <v>2.77</v>
      </c>
      <c r="F87">
        <v>689</v>
      </c>
    </row>
    <row r="88" spans="1:7" x14ac:dyDescent="0.2">
      <c r="A88">
        <v>15</v>
      </c>
      <c r="B88">
        <v>24.9</v>
      </c>
      <c r="C88">
        <v>10</v>
      </c>
      <c r="D88">
        <v>0.73299999999999998</v>
      </c>
      <c r="E88">
        <v>3.1960000000000002</v>
      </c>
      <c r="F88">
        <v>689</v>
      </c>
    </row>
    <row r="89" spans="1:7" x14ac:dyDescent="0.2">
      <c r="A89">
        <v>16</v>
      </c>
      <c r="B89">
        <v>24.9</v>
      </c>
      <c r="C89">
        <v>10</v>
      </c>
      <c r="D89">
        <v>0.80100000000000005</v>
      </c>
      <c r="E89">
        <v>3.54</v>
      </c>
      <c r="F89">
        <v>689</v>
      </c>
    </row>
    <row r="90" spans="1:7" x14ac:dyDescent="0.2">
      <c r="A90">
        <v>17</v>
      </c>
      <c r="B90">
        <v>24.9</v>
      </c>
      <c r="C90">
        <v>10</v>
      </c>
      <c r="D90">
        <v>0.92200000000000004</v>
      </c>
      <c r="E90">
        <v>4</v>
      </c>
      <c r="F90">
        <v>689</v>
      </c>
    </row>
    <row r="91" spans="1:7" x14ac:dyDescent="0.2">
      <c r="A91">
        <v>18</v>
      </c>
      <c r="B91">
        <v>24.9</v>
      </c>
      <c r="C91">
        <v>10</v>
      </c>
      <c r="D91">
        <v>1.03</v>
      </c>
      <c r="E91">
        <v>4.415</v>
      </c>
      <c r="F91">
        <v>689</v>
      </c>
      <c r="G91" t="s">
        <v>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575A9-E20B-4B42-A3FB-89036EE77109}">
  <dimension ref="A1:E20"/>
  <sheetViews>
    <sheetView workbookViewId="0">
      <selection activeCell="E7" sqref="E7"/>
    </sheetView>
  </sheetViews>
  <sheetFormatPr baseColWidth="10" defaultColWidth="8.83203125" defaultRowHeight="15" x14ac:dyDescent="0.2"/>
  <sheetData>
    <row r="1" spans="1:5" x14ac:dyDescent="0.2">
      <c r="A1" t="s">
        <v>45</v>
      </c>
    </row>
    <row r="2" spans="1:5" x14ac:dyDescent="0.2">
      <c r="A2" t="s">
        <v>49</v>
      </c>
    </row>
    <row r="3" spans="1:5" x14ac:dyDescent="0.2">
      <c r="A3" t="s">
        <v>35</v>
      </c>
      <c r="B3" t="s">
        <v>38</v>
      </c>
      <c r="C3" t="s">
        <v>39</v>
      </c>
      <c r="D3" t="s">
        <v>63</v>
      </c>
    </row>
    <row r="4" spans="1:5" x14ac:dyDescent="0.2">
      <c r="D4" t="s">
        <v>64</v>
      </c>
    </row>
    <row r="5" spans="1:5" x14ac:dyDescent="0.2">
      <c r="D5" t="s">
        <v>65</v>
      </c>
    </row>
    <row r="7" spans="1:5" x14ac:dyDescent="0.2">
      <c r="A7" t="s">
        <v>0</v>
      </c>
      <c r="B7" t="s">
        <v>32</v>
      </c>
      <c r="C7" t="s">
        <v>34</v>
      </c>
      <c r="D7" t="s">
        <v>33</v>
      </c>
      <c r="E7" t="s">
        <v>41</v>
      </c>
    </row>
    <row r="8" spans="1:5" x14ac:dyDescent="0.2">
      <c r="A8">
        <v>0</v>
      </c>
      <c r="B8">
        <v>25</v>
      </c>
      <c r="C8">
        <v>9.99</v>
      </c>
      <c r="D8">
        <v>0</v>
      </c>
      <c r="E8">
        <v>0</v>
      </c>
    </row>
    <row r="9" spans="1:5" x14ac:dyDescent="0.2">
      <c r="A9">
        <v>5</v>
      </c>
      <c r="B9">
        <v>25</v>
      </c>
      <c r="C9">
        <v>9.99</v>
      </c>
      <c r="D9">
        <v>8.0000000000000002E-3</v>
      </c>
      <c r="E9">
        <v>0</v>
      </c>
    </row>
    <row r="10" spans="1:5" x14ac:dyDescent="0.2">
      <c r="A10">
        <v>7</v>
      </c>
      <c r="B10">
        <v>25</v>
      </c>
      <c r="C10">
        <v>9.99</v>
      </c>
      <c r="D10">
        <v>1.0999999999999999E-2</v>
      </c>
      <c r="E10">
        <v>0</v>
      </c>
    </row>
    <row r="11" spans="1:5" x14ac:dyDescent="0.2">
      <c r="A11">
        <v>9</v>
      </c>
      <c r="B11">
        <v>25</v>
      </c>
      <c r="C11">
        <v>9.99</v>
      </c>
      <c r="D11">
        <v>1.4E-2</v>
      </c>
      <c r="E11">
        <v>0</v>
      </c>
    </row>
    <row r="12" spans="1:5" x14ac:dyDescent="0.2">
      <c r="A12">
        <v>10</v>
      </c>
      <c r="B12">
        <v>25</v>
      </c>
      <c r="C12">
        <v>9.99</v>
      </c>
      <c r="D12">
        <v>0.02</v>
      </c>
      <c r="E12">
        <v>2.5000000000000001E-2</v>
      </c>
    </row>
    <row r="13" spans="1:5" x14ac:dyDescent="0.2">
      <c r="A13">
        <v>11</v>
      </c>
      <c r="B13">
        <v>25</v>
      </c>
      <c r="C13">
        <v>9.99</v>
      </c>
      <c r="D13">
        <v>0.06</v>
      </c>
      <c r="E13">
        <v>0.25</v>
      </c>
    </row>
    <row r="14" spans="1:5" x14ac:dyDescent="0.2">
      <c r="A14">
        <v>12</v>
      </c>
      <c r="B14">
        <v>25</v>
      </c>
      <c r="C14">
        <v>9.99</v>
      </c>
      <c r="D14">
        <v>6.2E-2</v>
      </c>
      <c r="E14">
        <v>0.224</v>
      </c>
    </row>
    <row r="15" spans="1:5" x14ac:dyDescent="0.2">
      <c r="A15">
        <v>13</v>
      </c>
      <c r="B15">
        <v>24.9</v>
      </c>
      <c r="C15">
        <v>9.99</v>
      </c>
      <c r="D15">
        <v>9.4E-2</v>
      </c>
      <c r="E15">
        <v>0.374</v>
      </c>
    </row>
    <row r="16" spans="1:5" x14ac:dyDescent="0.2">
      <c r="A16">
        <v>14</v>
      </c>
      <c r="B16">
        <v>24.9</v>
      </c>
      <c r="C16">
        <v>9.99</v>
      </c>
      <c r="D16">
        <v>0.11799999999999999</v>
      </c>
      <c r="E16">
        <v>0.48</v>
      </c>
    </row>
    <row r="17" spans="1:5" x14ac:dyDescent="0.2">
      <c r="A17">
        <v>15</v>
      </c>
      <c r="B17">
        <v>24.9</v>
      </c>
      <c r="C17">
        <v>9.99</v>
      </c>
      <c r="D17">
        <v>0.22500000000000001</v>
      </c>
      <c r="E17">
        <v>1.3660000000000001</v>
      </c>
    </row>
    <row r="18" spans="1:5" x14ac:dyDescent="0.2">
      <c r="A18">
        <v>16</v>
      </c>
      <c r="B18">
        <v>24.9</v>
      </c>
      <c r="C18">
        <v>9.99</v>
      </c>
      <c r="D18">
        <v>0.316</v>
      </c>
      <c r="E18">
        <v>1.889</v>
      </c>
    </row>
    <row r="19" spans="1:5" x14ac:dyDescent="0.2">
      <c r="A19">
        <v>17</v>
      </c>
      <c r="B19">
        <v>24.9</v>
      </c>
      <c r="C19">
        <v>9.99</v>
      </c>
      <c r="D19">
        <v>0.39800000000000002</v>
      </c>
      <c r="E19">
        <v>2.37</v>
      </c>
    </row>
    <row r="20" spans="1:5" x14ac:dyDescent="0.2">
      <c r="A20">
        <v>18</v>
      </c>
      <c r="B20">
        <v>24.9</v>
      </c>
      <c r="C20">
        <v>9.99</v>
      </c>
      <c r="D20">
        <v>0.46100000000000002</v>
      </c>
      <c r="E20">
        <v>2.7450000000000001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7CFFD-7AE9-41A3-96D2-D0386F039C80}">
  <dimension ref="A1:E19"/>
  <sheetViews>
    <sheetView workbookViewId="0">
      <selection activeCell="D32" sqref="D32"/>
    </sheetView>
  </sheetViews>
  <sheetFormatPr baseColWidth="10" defaultColWidth="8.83203125" defaultRowHeight="15" x14ac:dyDescent="0.2"/>
  <sheetData>
    <row r="1" spans="1:5" x14ac:dyDescent="0.2">
      <c r="A1" t="s">
        <v>45</v>
      </c>
    </row>
    <row r="2" spans="1:5" x14ac:dyDescent="0.2">
      <c r="A2" t="s">
        <v>49</v>
      </c>
    </row>
    <row r="3" spans="1:5" x14ac:dyDescent="0.2">
      <c r="A3" t="s">
        <v>35</v>
      </c>
      <c r="B3" t="s">
        <v>38</v>
      </c>
      <c r="C3" t="s">
        <v>39</v>
      </c>
      <c r="D3" t="s">
        <v>63</v>
      </c>
    </row>
    <row r="4" spans="1:5" x14ac:dyDescent="0.2">
      <c r="D4" t="s">
        <v>64</v>
      </c>
    </row>
    <row r="5" spans="1:5" x14ac:dyDescent="0.2">
      <c r="D5" t="s">
        <v>65</v>
      </c>
    </row>
    <row r="7" spans="1:5" x14ac:dyDescent="0.2">
      <c r="A7" t="s">
        <v>0</v>
      </c>
      <c r="B7" t="s">
        <v>32</v>
      </c>
      <c r="C7" t="s">
        <v>34</v>
      </c>
      <c r="D7" t="s">
        <v>33</v>
      </c>
      <c r="E7" t="s">
        <v>41</v>
      </c>
    </row>
    <row r="8" spans="1:5" x14ac:dyDescent="0.2">
      <c r="A8">
        <v>18</v>
      </c>
      <c r="B8">
        <v>24.9</v>
      </c>
      <c r="C8">
        <v>10</v>
      </c>
      <c r="D8">
        <v>1.0580000000000001</v>
      </c>
      <c r="E8">
        <v>6.17</v>
      </c>
    </row>
    <row r="9" spans="1:5" x14ac:dyDescent="0.2">
      <c r="A9">
        <v>12</v>
      </c>
      <c r="B9">
        <v>24.9</v>
      </c>
      <c r="C9">
        <v>10</v>
      </c>
      <c r="D9">
        <v>0.44500000000000001</v>
      </c>
      <c r="E9">
        <v>2.7349999999999999</v>
      </c>
    </row>
    <row r="10" spans="1:5" x14ac:dyDescent="0.2">
      <c r="A10">
        <v>10</v>
      </c>
      <c r="B10">
        <v>24.9</v>
      </c>
      <c r="C10">
        <v>10</v>
      </c>
      <c r="D10">
        <v>0.39500000000000002</v>
      </c>
      <c r="E10">
        <v>2.2839999999999998</v>
      </c>
    </row>
    <row r="11" spans="1:5" x14ac:dyDescent="0.2">
      <c r="A11">
        <v>9</v>
      </c>
      <c r="B11">
        <v>24.9</v>
      </c>
      <c r="C11">
        <v>10</v>
      </c>
      <c r="D11">
        <v>0.35199999999999998</v>
      </c>
      <c r="E11">
        <v>2.0499999999999998</v>
      </c>
    </row>
    <row r="12" spans="1:5" x14ac:dyDescent="0.2">
      <c r="A12">
        <v>8</v>
      </c>
      <c r="B12">
        <v>24.9</v>
      </c>
      <c r="C12">
        <v>10</v>
      </c>
      <c r="D12">
        <v>0.28000000000000003</v>
      </c>
      <c r="E12">
        <v>1.6379999999999999</v>
      </c>
    </row>
    <row r="13" spans="1:5" x14ac:dyDescent="0.2">
      <c r="A13">
        <v>7</v>
      </c>
      <c r="B13">
        <v>24.9</v>
      </c>
      <c r="C13">
        <v>10</v>
      </c>
      <c r="D13">
        <v>0.17499999999999999</v>
      </c>
      <c r="E13">
        <v>1.022</v>
      </c>
    </row>
    <row r="14" spans="1:5" x14ac:dyDescent="0.2">
      <c r="A14">
        <v>6</v>
      </c>
      <c r="B14">
        <v>24.9</v>
      </c>
      <c r="C14">
        <v>10</v>
      </c>
      <c r="D14">
        <v>0.13300000000000001</v>
      </c>
      <c r="E14">
        <v>0.76600000000000001</v>
      </c>
    </row>
    <row r="15" spans="1:5" x14ac:dyDescent="0.2">
      <c r="A15">
        <v>5</v>
      </c>
      <c r="B15">
        <v>24.9</v>
      </c>
      <c r="C15">
        <v>10</v>
      </c>
      <c r="D15">
        <v>6.4000000000000001E-2</v>
      </c>
      <c r="E15">
        <v>0.35299999999999998</v>
      </c>
    </row>
    <row r="16" spans="1:5" x14ac:dyDescent="0.2">
      <c r="A16">
        <v>4.5</v>
      </c>
      <c r="B16">
        <v>24.9</v>
      </c>
      <c r="C16">
        <v>10</v>
      </c>
      <c r="D16">
        <v>0.03</v>
      </c>
      <c r="E16">
        <v>0.14799999999999999</v>
      </c>
    </row>
    <row r="17" spans="1:5" x14ac:dyDescent="0.2">
      <c r="A17">
        <v>4.2</v>
      </c>
      <c r="B17">
        <v>24.9</v>
      </c>
      <c r="C17">
        <v>10</v>
      </c>
      <c r="D17">
        <v>1.0999999999999999E-2</v>
      </c>
      <c r="E17">
        <v>3.1E-2</v>
      </c>
    </row>
    <row r="18" spans="1:5" x14ac:dyDescent="0.2">
      <c r="A18">
        <v>4</v>
      </c>
      <c r="B18">
        <v>24.9</v>
      </c>
      <c r="C18">
        <v>10</v>
      </c>
      <c r="D18">
        <v>5.0000000000000001E-3</v>
      </c>
      <c r="E18">
        <v>0</v>
      </c>
    </row>
    <row r="19" spans="1:5" x14ac:dyDescent="0.2">
      <c r="A19">
        <v>2</v>
      </c>
      <c r="B19">
        <v>24.9</v>
      </c>
      <c r="C19">
        <v>10</v>
      </c>
      <c r="D19">
        <v>3.0000000000000001E-3</v>
      </c>
      <c r="E19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846D9F3F69524790D0324DCBB4A3BD" ma:contentTypeVersion="16" ma:contentTypeDescription="Create a new document." ma:contentTypeScope="" ma:versionID="03a331f2c68c669b30b0810312c05324">
  <xsd:schema xmlns:xsd="http://www.w3.org/2001/XMLSchema" xmlns:xs="http://www.w3.org/2001/XMLSchema" xmlns:p="http://schemas.microsoft.com/office/2006/metadata/properties" xmlns:ns2="04ce3b6f-caa0-47b7-aeb3-04f52a1d19b4" xmlns:ns3="5950d568-6db7-4f8c-b568-e188b32f325b" targetNamespace="http://schemas.microsoft.com/office/2006/metadata/properties" ma:root="true" ma:fieldsID="1aaed3c74dc8f7011b40bc74363e85c5" ns2:_="" ns3:_="">
    <xsd:import namespace="04ce3b6f-caa0-47b7-aeb3-04f52a1d19b4"/>
    <xsd:import namespace="5950d568-6db7-4f8c-b568-e188b32f32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e3b6f-caa0-47b7-aeb3-04f52a1d19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ec36dc3-8767-4853-9d07-0bc3ec7be7da}" ma:internalName="TaxCatchAll" ma:showField="CatchAllData" ma:web="04ce3b6f-caa0-47b7-aeb3-04f52a1d19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50d568-6db7-4f8c-b568-e188b32f32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a27f011-1a9c-4bbb-bffd-f61e666ec8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50d568-6db7-4f8c-b568-e188b32f325b">
      <Terms xmlns="http://schemas.microsoft.com/office/infopath/2007/PartnerControls"/>
    </lcf76f155ced4ddcb4097134ff3c332f>
    <TaxCatchAll xmlns="04ce3b6f-caa0-47b7-aeb3-04f52a1d19b4" xsi:nil="true"/>
  </documentManagement>
</p:properties>
</file>

<file path=customXml/itemProps1.xml><?xml version="1.0" encoding="utf-8"?>
<ds:datastoreItem xmlns:ds="http://schemas.openxmlformats.org/officeDocument/2006/customXml" ds:itemID="{83D2F32C-E88E-4CE6-9270-2CF5C8136BEB}"/>
</file>

<file path=customXml/itemProps2.xml><?xml version="1.0" encoding="utf-8"?>
<ds:datastoreItem xmlns:ds="http://schemas.openxmlformats.org/officeDocument/2006/customXml" ds:itemID="{7B3BAD92-3A40-44C9-B940-E2AFB9802921}"/>
</file>

<file path=customXml/itemProps3.xml><?xml version="1.0" encoding="utf-8"?>
<ds:datastoreItem xmlns:ds="http://schemas.openxmlformats.org/officeDocument/2006/customXml" ds:itemID="{3A7A2376-B826-4EEA-B405-431995F7F064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Specifications</vt:lpstr>
      <vt:lpstr>160322 P</vt:lpstr>
      <vt:lpstr>180322 P</vt:lpstr>
      <vt:lpstr>250322 P</vt:lpstr>
      <vt:lpstr>250322 λ</vt:lpstr>
      <vt:lpstr>050422 P</vt:lpstr>
      <vt:lpstr>070422</vt:lpstr>
      <vt:lpstr>070422 pre-opt</vt:lpstr>
      <vt:lpstr>070422 post-opt</vt:lpstr>
      <vt:lpstr>070422 λ1</vt:lpstr>
      <vt:lpstr>070422 λ2</vt:lpstr>
      <vt:lpstr>080422</vt:lpstr>
      <vt:lpstr>200422</vt:lpstr>
      <vt:lpstr>260422</vt:lpstr>
      <vt:lpstr>040522</vt:lpstr>
      <vt:lpstr>050522</vt:lpstr>
      <vt:lpstr>150622</vt:lpstr>
      <vt:lpstr>170622</vt:lpstr>
      <vt:lpstr>280722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aion 2</dc:creator>
  <cp:lastModifiedBy>#HSU CHUNG CHUAN#</cp:lastModifiedBy>
  <dcterms:created xsi:type="dcterms:W3CDTF">2022-03-16T15:51:37Z</dcterms:created>
  <dcterms:modified xsi:type="dcterms:W3CDTF">2022-07-28T21:59:31Z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0x010100C5846D9F3F69524790D0324DCBB4A3BD</vt:lpwstr>
  </property>
  <property fmtid="{D5CDD505-2E9C-101B-9397-08002B2CF9AE}" pid="3" name="Order">
    <vt:r8>2516200</vt:r8>
  </property>
</Properties>
</file>