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k Lin\Desktop\"/>
    </mc:Choice>
  </mc:AlternateContent>
  <xr:revisionPtr revIDLastSave="0" documentId="8_{3A1394FB-01CF-4476-BB84-72633B95A72A}" xr6:coauthVersionLast="36" xr6:coauthVersionMax="36" xr10:uidLastSave="{00000000-0000-0000-0000-000000000000}"/>
  <bookViews>
    <workbookView xWindow="0" yWindow="0" windowWidth="20520" windowHeight="9315" activeTab="5" xr2:uid="{00000000-000D-0000-FFFF-FFFF00000000}"/>
  </bookViews>
  <sheets>
    <sheet name="data" sheetId="1" r:id="rId1"/>
    <sheet name="org" sheetId="5" r:id="rId2"/>
    <sheet name="new1" sheetId="6" r:id="rId3"/>
    <sheet name="new2" sheetId="7" r:id="rId4"/>
    <sheet name="result" sheetId="8" r:id="rId5"/>
    <sheet name="Simulation" sheetId="10" r:id="rId6"/>
  </sheets>
  <definedNames>
    <definedName name="_xlnm._FilterDatabase" localSheetId="0" hidden="1">data!$A$1:$Y$88</definedName>
    <definedName name="_xlnm._FilterDatabase" localSheetId="2" hidden="1">'new1'!$A$1:$N$1</definedName>
    <definedName name="_xlchart.v1.0" hidden="1">'new1'!$F$1</definedName>
    <definedName name="_xlchart.v1.1" hidden="1">'new1'!$F$2:$F$88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9" i="10" l="1"/>
  <c r="M28" i="10"/>
  <c r="M27" i="10"/>
  <c r="M26" i="10"/>
  <c r="M25" i="10"/>
  <c r="M24" i="10"/>
  <c r="M23" i="10"/>
  <c r="M22" i="10"/>
  <c r="M21" i="10"/>
  <c r="M20" i="10"/>
  <c r="M19" i="10"/>
  <c r="M18" i="10"/>
  <c r="M17" i="10"/>
  <c r="M16" i="10"/>
  <c r="M15" i="10"/>
  <c r="M14" i="10"/>
  <c r="M4" i="10"/>
  <c r="L7" i="10"/>
  <c r="L8" i="10"/>
  <c r="M5" i="10"/>
  <c r="E19" i="6" l="1"/>
  <c r="M20" i="6"/>
  <c r="M21" i="6"/>
  <c r="M18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2" i="6"/>
  <c r="L5" i="10" l="1"/>
  <c r="L4" i="10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2" i="5"/>
  <c r="W6" i="1"/>
  <c r="W68" i="1"/>
  <c r="W33" i="1"/>
  <c r="W72" i="1"/>
  <c r="W2" i="1"/>
  <c r="W51" i="1"/>
  <c r="W67" i="1"/>
  <c r="W58" i="1"/>
  <c r="W16" i="1"/>
  <c r="W70" i="1"/>
  <c r="W79" i="1"/>
  <c r="W21" i="1"/>
  <c r="W35" i="1"/>
  <c r="W71" i="1"/>
  <c r="W36" i="1"/>
  <c r="W49" i="1"/>
  <c r="W40" i="1"/>
  <c r="W39" i="1"/>
  <c r="W63" i="1"/>
  <c r="W86" i="1"/>
  <c r="W31" i="1"/>
  <c r="W12" i="1"/>
  <c r="W54" i="1"/>
  <c r="W13" i="1"/>
  <c r="W78" i="1"/>
  <c r="W38" i="1"/>
  <c r="W84" i="1"/>
  <c r="W9" i="1"/>
  <c r="W48" i="1"/>
  <c r="W43" i="1"/>
  <c r="W81" i="1"/>
  <c r="W62" i="1"/>
  <c r="W20" i="1"/>
  <c r="W47" i="1"/>
  <c r="W29" i="1"/>
  <c r="W7" i="1"/>
  <c r="W41" i="1"/>
  <c r="W5" i="1"/>
  <c r="W66" i="1"/>
  <c r="W30" i="1"/>
  <c r="W46" i="1"/>
  <c r="W59" i="1"/>
  <c r="W80" i="1"/>
  <c r="W14" i="1"/>
  <c r="W37" i="1"/>
  <c r="W22" i="1"/>
  <c r="W75" i="1"/>
  <c r="W19" i="1"/>
  <c r="W25" i="1"/>
  <c r="W4" i="1"/>
  <c r="W27" i="1"/>
  <c r="W57" i="1"/>
  <c r="W18" i="1"/>
  <c r="W87" i="1"/>
  <c r="W50" i="1"/>
  <c r="W82" i="1"/>
  <c r="W26" i="1"/>
  <c r="W61" i="1"/>
  <c r="W52" i="1"/>
  <c r="W85" i="1"/>
  <c r="W42" i="1"/>
  <c r="W34" i="1"/>
  <c r="W32" i="1"/>
  <c r="W8" i="1"/>
  <c r="W23" i="1"/>
  <c r="W55" i="1"/>
  <c r="W11" i="1"/>
  <c r="W28" i="1"/>
  <c r="W24" i="1"/>
  <c r="W74" i="1"/>
  <c r="W44" i="1"/>
  <c r="W64" i="1"/>
  <c r="W3" i="1"/>
  <c r="W77" i="1"/>
  <c r="W76" i="1"/>
  <c r="W69" i="1"/>
  <c r="W10" i="1"/>
  <c r="W45" i="1"/>
  <c r="W88" i="1"/>
  <c r="W83" i="1"/>
  <c r="W60" i="1"/>
  <c r="W15" i="1"/>
  <c r="W17" i="1"/>
  <c r="W65" i="1"/>
  <c r="W53" i="1"/>
  <c r="W56" i="1"/>
  <c r="W73" i="1"/>
  <c r="V6" i="1"/>
  <c r="V68" i="1"/>
  <c r="V33" i="1"/>
  <c r="V72" i="1"/>
  <c r="V2" i="1"/>
  <c r="V51" i="1"/>
  <c r="V67" i="1"/>
  <c r="V58" i="1"/>
  <c r="V16" i="1"/>
  <c r="V70" i="1"/>
  <c r="V79" i="1"/>
  <c r="V21" i="1"/>
  <c r="V35" i="1"/>
  <c r="V71" i="1"/>
  <c r="V36" i="1"/>
  <c r="V49" i="1"/>
  <c r="V40" i="1"/>
  <c r="V39" i="1"/>
  <c r="V63" i="1"/>
  <c r="V86" i="1"/>
  <c r="V31" i="1"/>
  <c r="V12" i="1"/>
  <c r="V54" i="1"/>
  <c r="V13" i="1"/>
  <c r="V78" i="1"/>
  <c r="V38" i="1"/>
  <c r="V84" i="1"/>
  <c r="V9" i="1"/>
  <c r="V48" i="1"/>
  <c r="V43" i="1"/>
  <c r="V81" i="1"/>
  <c r="V62" i="1"/>
  <c r="V20" i="1"/>
  <c r="V47" i="1"/>
  <c r="V29" i="1"/>
  <c r="V7" i="1"/>
  <c r="V41" i="1"/>
  <c r="V5" i="1"/>
  <c r="V66" i="1"/>
  <c r="V30" i="1"/>
  <c r="V46" i="1"/>
  <c r="V59" i="1"/>
  <c r="V80" i="1"/>
  <c r="V14" i="1"/>
  <c r="V37" i="1"/>
  <c r="V22" i="1"/>
  <c r="V75" i="1"/>
  <c r="V19" i="1"/>
  <c r="V25" i="1"/>
  <c r="V4" i="1"/>
  <c r="V27" i="1"/>
  <c r="V57" i="1"/>
  <c r="V18" i="1"/>
  <c r="V87" i="1"/>
  <c r="V50" i="1"/>
  <c r="V82" i="1"/>
  <c r="V26" i="1"/>
  <c r="V61" i="1"/>
  <c r="V52" i="1"/>
  <c r="V85" i="1"/>
  <c r="V42" i="1"/>
  <c r="V34" i="1"/>
  <c r="V32" i="1"/>
  <c r="V8" i="1"/>
  <c r="V23" i="1"/>
  <c r="V55" i="1"/>
  <c r="V11" i="1"/>
  <c r="V28" i="1"/>
  <c r="V24" i="1"/>
  <c r="V74" i="1"/>
  <c r="V44" i="1"/>
  <c r="V64" i="1"/>
  <c r="V3" i="1"/>
  <c r="V77" i="1"/>
  <c r="V76" i="1"/>
  <c r="V69" i="1"/>
  <c r="V10" i="1"/>
  <c r="V45" i="1"/>
  <c r="V88" i="1"/>
  <c r="V83" i="1"/>
  <c r="V60" i="1"/>
  <c r="V15" i="1"/>
  <c r="V17" i="1"/>
  <c r="V65" i="1"/>
  <c r="V53" i="1"/>
  <c r="V56" i="1"/>
  <c r="V73" i="1"/>
  <c r="G88" i="7"/>
  <c r="F88" i="7"/>
  <c r="H88" i="7" s="1"/>
  <c r="G87" i="7"/>
  <c r="F87" i="7"/>
  <c r="H87" i="7" s="1"/>
  <c r="G86" i="7"/>
  <c r="F86" i="7"/>
  <c r="G85" i="7"/>
  <c r="F85" i="7"/>
  <c r="H85" i="7" s="1"/>
  <c r="G84" i="7"/>
  <c r="F84" i="7"/>
  <c r="H84" i="7" s="1"/>
  <c r="G83" i="7"/>
  <c r="F83" i="7"/>
  <c r="H83" i="7" s="1"/>
  <c r="G82" i="7"/>
  <c r="F82" i="7"/>
  <c r="H82" i="7" s="1"/>
  <c r="G81" i="7"/>
  <c r="F81" i="7"/>
  <c r="G80" i="7"/>
  <c r="F80" i="7"/>
  <c r="G79" i="7"/>
  <c r="F79" i="7"/>
  <c r="H79" i="7" s="1"/>
  <c r="G78" i="7"/>
  <c r="F78" i="7"/>
  <c r="G77" i="7"/>
  <c r="F77" i="7"/>
  <c r="G76" i="7"/>
  <c r="F76" i="7"/>
  <c r="G75" i="7"/>
  <c r="F75" i="7"/>
  <c r="H75" i="7" s="1"/>
  <c r="G74" i="7"/>
  <c r="F74" i="7"/>
  <c r="H74" i="7" s="1"/>
  <c r="G73" i="7"/>
  <c r="F73" i="7"/>
  <c r="H73" i="7" s="1"/>
  <c r="G72" i="7"/>
  <c r="F72" i="7"/>
  <c r="H72" i="7" s="1"/>
  <c r="G71" i="7"/>
  <c r="F71" i="7"/>
  <c r="H71" i="7" s="1"/>
  <c r="G70" i="7"/>
  <c r="F70" i="7"/>
  <c r="G69" i="7"/>
  <c r="F69" i="7"/>
  <c r="H69" i="7" s="1"/>
  <c r="G68" i="7"/>
  <c r="F68" i="7"/>
  <c r="H68" i="7" s="1"/>
  <c r="G67" i="7"/>
  <c r="F67" i="7"/>
  <c r="H67" i="7" s="1"/>
  <c r="H66" i="7"/>
  <c r="G66" i="7"/>
  <c r="F66" i="7"/>
  <c r="G65" i="7"/>
  <c r="F65" i="7"/>
  <c r="H65" i="7" s="1"/>
  <c r="G64" i="7"/>
  <c r="F64" i="7"/>
  <c r="H64" i="7" s="1"/>
  <c r="G63" i="7"/>
  <c r="F63" i="7"/>
  <c r="H63" i="7" s="1"/>
  <c r="G62" i="7"/>
  <c r="F62" i="7"/>
  <c r="G61" i="7"/>
  <c r="F61" i="7"/>
  <c r="H61" i="7" s="1"/>
  <c r="G60" i="7"/>
  <c r="F60" i="7"/>
  <c r="H60" i="7" s="1"/>
  <c r="G59" i="7"/>
  <c r="H59" i="7" s="1"/>
  <c r="F59" i="7"/>
  <c r="H58" i="7"/>
  <c r="G58" i="7"/>
  <c r="F58" i="7"/>
  <c r="G57" i="7"/>
  <c r="F57" i="7"/>
  <c r="H57" i="7" s="1"/>
  <c r="G56" i="7"/>
  <c r="F56" i="7"/>
  <c r="H56" i="7" s="1"/>
  <c r="G55" i="7"/>
  <c r="F55" i="7"/>
  <c r="H55" i="7" s="1"/>
  <c r="G54" i="7"/>
  <c r="F54" i="7"/>
  <c r="G53" i="7"/>
  <c r="F53" i="7"/>
  <c r="H53" i="7" s="1"/>
  <c r="G52" i="7"/>
  <c r="F52" i="7"/>
  <c r="H52" i="7" s="1"/>
  <c r="G51" i="7"/>
  <c r="F51" i="7"/>
  <c r="H51" i="7" s="1"/>
  <c r="G50" i="7"/>
  <c r="F50" i="7"/>
  <c r="H50" i="7" s="1"/>
  <c r="G49" i="7"/>
  <c r="F49" i="7"/>
  <c r="H49" i="7" s="1"/>
  <c r="G48" i="7"/>
  <c r="F48" i="7"/>
  <c r="H48" i="7" s="1"/>
  <c r="G47" i="7"/>
  <c r="F47" i="7"/>
  <c r="H47" i="7" s="1"/>
  <c r="G46" i="7"/>
  <c r="F46" i="7"/>
  <c r="G45" i="7"/>
  <c r="F45" i="7"/>
  <c r="H45" i="7" s="1"/>
  <c r="G44" i="7"/>
  <c r="F44" i="7"/>
  <c r="H44" i="7" s="1"/>
  <c r="G43" i="7"/>
  <c r="F43" i="7"/>
  <c r="H43" i="7" s="1"/>
  <c r="G42" i="7"/>
  <c r="F42" i="7"/>
  <c r="H42" i="7" s="1"/>
  <c r="G41" i="7"/>
  <c r="F41" i="7"/>
  <c r="H41" i="7" s="1"/>
  <c r="G40" i="7"/>
  <c r="F40" i="7"/>
  <c r="H40" i="7" s="1"/>
  <c r="G39" i="7"/>
  <c r="F39" i="7"/>
  <c r="H39" i="7" s="1"/>
  <c r="G38" i="7"/>
  <c r="F38" i="7"/>
  <c r="G37" i="7"/>
  <c r="F37" i="7"/>
  <c r="H37" i="7" s="1"/>
  <c r="G36" i="7"/>
  <c r="F36" i="7"/>
  <c r="H36" i="7" s="1"/>
  <c r="G35" i="7"/>
  <c r="F35" i="7"/>
  <c r="H35" i="7" s="1"/>
  <c r="H34" i="7"/>
  <c r="G34" i="7"/>
  <c r="F34" i="7"/>
  <c r="G33" i="7"/>
  <c r="F33" i="7"/>
  <c r="H33" i="7" s="1"/>
  <c r="G32" i="7"/>
  <c r="F32" i="7"/>
  <c r="H32" i="7" s="1"/>
  <c r="G31" i="7"/>
  <c r="F31" i="7"/>
  <c r="H31" i="7" s="1"/>
  <c r="G30" i="7"/>
  <c r="F30" i="7"/>
  <c r="G29" i="7"/>
  <c r="F29" i="7"/>
  <c r="H29" i="7" s="1"/>
  <c r="G28" i="7"/>
  <c r="F28" i="7"/>
  <c r="H28" i="7" s="1"/>
  <c r="G27" i="7"/>
  <c r="H27" i="7" s="1"/>
  <c r="F27" i="7"/>
  <c r="H26" i="7"/>
  <c r="G26" i="7"/>
  <c r="F26" i="7"/>
  <c r="G25" i="7"/>
  <c r="F25" i="7"/>
  <c r="H25" i="7" s="1"/>
  <c r="G24" i="7"/>
  <c r="F24" i="7"/>
  <c r="H24" i="7" s="1"/>
  <c r="G23" i="7"/>
  <c r="F23" i="7"/>
  <c r="H23" i="7" s="1"/>
  <c r="G22" i="7"/>
  <c r="F22" i="7"/>
  <c r="G21" i="7"/>
  <c r="F21" i="7"/>
  <c r="H21" i="7" s="1"/>
  <c r="G20" i="7"/>
  <c r="F20" i="7"/>
  <c r="H20" i="7" s="1"/>
  <c r="G19" i="7"/>
  <c r="F19" i="7"/>
  <c r="H19" i="7" s="1"/>
  <c r="G18" i="7"/>
  <c r="F18" i="7"/>
  <c r="H18" i="7" s="1"/>
  <c r="G17" i="7"/>
  <c r="F17" i="7"/>
  <c r="H17" i="7" s="1"/>
  <c r="G16" i="7"/>
  <c r="F16" i="7"/>
  <c r="H16" i="7" s="1"/>
  <c r="G15" i="7"/>
  <c r="F15" i="7"/>
  <c r="H15" i="7" s="1"/>
  <c r="G14" i="7"/>
  <c r="F14" i="7"/>
  <c r="G13" i="7"/>
  <c r="F13" i="7"/>
  <c r="H13" i="7" s="1"/>
  <c r="G12" i="7"/>
  <c r="F12" i="7"/>
  <c r="H12" i="7" s="1"/>
  <c r="G11" i="7"/>
  <c r="F11" i="7"/>
  <c r="H11" i="7" s="1"/>
  <c r="G10" i="7"/>
  <c r="F10" i="7"/>
  <c r="H10" i="7" s="1"/>
  <c r="G9" i="7"/>
  <c r="F9" i="7"/>
  <c r="H9" i="7" s="1"/>
  <c r="G8" i="7"/>
  <c r="F8" i="7"/>
  <c r="H8" i="7" s="1"/>
  <c r="G7" i="7"/>
  <c r="F7" i="7"/>
  <c r="H7" i="7" s="1"/>
  <c r="G6" i="7"/>
  <c r="F6" i="7"/>
  <c r="G5" i="7"/>
  <c r="F5" i="7"/>
  <c r="H5" i="7" s="1"/>
  <c r="G4" i="7"/>
  <c r="F4" i="7"/>
  <c r="H4" i="7" s="1"/>
  <c r="G3" i="7"/>
  <c r="F3" i="7"/>
  <c r="H3" i="7" s="1"/>
  <c r="H2" i="7"/>
  <c r="G2" i="7"/>
  <c r="F2" i="7"/>
  <c r="I88" i="6"/>
  <c r="H88" i="6"/>
  <c r="I87" i="6"/>
  <c r="H87" i="6"/>
  <c r="J87" i="6" s="1"/>
  <c r="I86" i="6"/>
  <c r="H86" i="6"/>
  <c r="I85" i="6"/>
  <c r="H85" i="6"/>
  <c r="I84" i="6"/>
  <c r="H84" i="6"/>
  <c r="I83" i="6"/>
  <c r="H83" i="6"/>
  <c r="J83" i="6" s="1"/>
  <c r="I82" i="6"/>
  <c r="H82" i="6"/>
  <c r="I81" i="6"/>
  <c r="H81" i="6"/>
  <c r="I80" i="6"/>
  <c r="H80" i="6"/>
  <c r="I79" i="6"/>
  <c r="H79" i="6"/>
  <c r="J79" i="6" s="1"/>
  <c r="I78" i="6"/>
  <c r="H78" i="6"/>
  <c r="I77" i="6"/>
  <c r="H77" i="6"/>
  <c r="I76" i="6"/>
  <c r="H76" i="6"/>
  <c r="I75" i="6"/>
  <c r="H75" i="6"/>
  <c r="J75" i="6" s="1"/>
  <c r="I74" i="6"/>
  <c r="H74" i="6"/>
  <c r="J74" i="6" s="1"/>
  <c r="I73" i="6"/>
  <c r="H73" i="6"/>
  <c r="I72" i="6"/>
  <c r="H72" i="6"/>
  <c r="I71" i="6"/>
  <c r="H71" i="6"/>
  <c r="J71" i="6" s="1"/>
  <c r="I70" i="6"/>
  <c r="H70" i="6"/>
  <c r="I69" i="6"/>
  <c r="H69" i="6"/>
  <c r="I68" i="6"/>
  <c r="H68" i="6"/>
  <c r="I67" i="6"/>
  <c r="H67" i="6"/>
  <c r="I66" i="6"/>
  <c r="H66" i="6"/>
  <c r="I65" i="6"/>
  <c r="H65" i="6"/>
  <c r="I64" i="6"/>
  <c r="H64" i="6"/>
  <c r="I63" i="6"/>
  <c r="H63" i="6"/>
  <c r="I62" i="6"/>
  <c r="H62" i="6"/>
  <c r="I61" i="6"/>
  <c r="H61" i="6"/>
  <c r="I60" i="6"/>
  <c r="H60" i="6"/>
  <c r="I59" i="6"/>
  <c r="H59" i="6"/>
  <c r="J59" i="6" s="1"/>
  <c r="I58" i="6"/>
  <c r="H58" i="6"/>
  <c r="I57" i="6"/>
  <c r="H57" i="6"/>
  <c r="I56" i="6"/>
  <c r="H56" i="6"/>
  <c r="I55" i="6"/>
  <c r="H55" i="6"/>
  <c r="J55" i="6" s="1"/>
  <c r="I54" i="6"/>
  <c r="H54" i="6"/>
  <c r="I53" i="6"/>
  <c r="H53" i="6"/>
  <c r="I52" i="6"/>
  <c r="H52" i="6"/>
  <c r="I51" i="6"/>
  <c r="H51" i="6"/>
  <c r="J51" i="6" s="1"/>
  <c r="I50" i="6"/>
  <c r="H50" i="6"/>
  <c r="I49" i="6"/>
  <c r="H49" i="6"/>
  <c r="J49" i="6" s="1"/>
  <c r="I48" i="6"/>
  <c r="H48" i="6"/>
  <c r="I47" i="6"/>
  <c r="H47" i="6"/>
  <c r="I46" i="6"/>
  <c r="H46" i="6"/>
  <c r="I45" i="6"/>
  <c r="H45" i="6"/>
  <c r="J45" i="6" s="1"/>
  <c r="I44" i="6"/>
  <c r="H44" i="6"/>
  <c r="I43" i="6"/>
  <c r="H43" i="6"/>
  <c r="J43" i="6" s="1"/>
  <c r="I42" i="6"/>
  <c r="H42" i="6"/>
  <c r="I41" i="6"/>
  <c r="H41" i="6"/>
  <c r="J41" i="6" s="1"/>
  <c r="I40" i="6"/>
  <c r="H40" i="6"/>
  <c r="I39" i="6"/>
  <c r="H39" i="6"/>
  <c r="J39" i="6" s="1"/>
  <c r="I38" i="6"/>
  <c r="H38" i="6"/>
  <c r="I37" i="6"/>
  <c r="H37" i="6"/>
  <c r="J37" i="6" s="1"/>
  <c r="I36" i="6"/>
  <c r="H36" i="6"/>
  <c r="I35" i="6"/>
  <c r="H35" i="6"/>
  <c r="J35" i="6" s="1"/>
  <c r="I34" i="6"/>
  <c r="H34" i="6"/>
  <c r="I33" i="6"/>
  <c r="H33" i="6"/>
  <c r="I32" i="6"/>
  <c r="H32" i="6"/>
  <c r="I31" i="6"/>
  <c r="H31" i="6"/>
  <c r="J31" i="6" s="1"/>
  <c r="I30" i="6"/>
  <c r="H30" i="6"/>
  <c r="I29" i="6"/>
  <c r="H29" i="6"/>
  <c r="I28" i="6"/>
  <c r="H28" i="6"/>
  <c r="I27" i="6"/>
  <c r="H27" i="6"/>
  <c r="J27" i="6" s="1"/>
  <c r="I26" i="6"/>
  <c r="H26" i="6"/>
  <c r="I25" i="6"/>
  <c r="H25" i="6"/>
  <c r="J25" i="6" s="1"/>
  <c r="I24" i="6"/>
  <c r="H24" i="6"/>
  <c r="I23" i="6"/>
  <c r="H23" i="6"/>
  <c r="J23" i="6" s="1"/>
  <c r="I22" i="6"/>
  <c r="H22" i="6"/>
  <c r="I21" i="6"/>
  <c r="H21" i="6"/>
  <c r="J21" i="6" s="1"/>
  <c r="I20" i="6"/>
  <c r="H20" i="6"/>
  <c r="J20" i="6" s="1"/>
  <c r="I19" i="6"/>
  <c r="H19" i="6"/>
  <c r="J19" i="6" s="1"/>
  <c r="I18" i="6"/>
  <c r="H18" i="6"/>
  <c r="I17" i="6"/>
  <c r="H17" i="6"/>
  <c r="I16" i="6"/>
  <c r="H16" i="6"/>
  <c r="J16" i="6" s="1"/>
  <c r="I15" i="6"/>
  <c r="H15" i="6"/>
  <c r="J15" i="6" s="1"/>
  <c r="I14" i="6"/>
  <c r="H14" i="6"/>
  <c r="I13" i="6"/>
  <c r="H13" i="6"/>
  <c r="I12" i="6"/>
  <c r="H12" i="6"/>
  <c r="J12" i="6" s="1"/>
  <c r="I11" i="6"/>
  <c r="H11" i="6"/>
  <c r="J11" i="6" s="1"/>
  <c r="I10" i="6"/>
  <c r="H10" i="6"/>
  <c r="I9" i="6"/>
  <c r="H9" i="6"/>
  <c r="J9" i="6" s="1"/>
  <c r="I8" i="6"/>
  <c r="H8" i="6"/>
  <c r="I7" i="6"/>
  <c r="H7" i="6"/>
  <c r="J7" i="6" s="1"/>
  <c r="I6" i="6"/>
  <c r="H6" i="6"/>
  <c r="I5" i="6"/>
  <c r="H5" i="6"/>
  <c r="J5" i="6" s="1"/>
  <c r="I4" i="6"/>
  <c r="H4" i="6"/>
  <c r="J4" i="6" s="1"/>
  <c r="I3" i="6"/>
  <c r="H3" i="6"/>
  <c r="I2" i="6"/>
  <c r="H2" i="6"/>
  <c r="H3" i="5"/>
  <c r="H4" i="5"/>
  <c r="I4" i="5" s="1"/>
  <c r="H5" i="5"/>
  <c r="I5" i="5" s="1"/>
  <c r="H6" i="5"/>
  <c r="H7" i="5"/>
  <c r="H8" i="5"/>
  <c r="H9" i="5"/>
  <c r="H10" i="5"/>
  <c r="H11" i="5"/>
  <c r="H12" i="5"/>
  <c r="I12" i="5" s="1"/>
  <c r="H13" i="5"/>
  <c r="I13" i="5" s="1"/>
  <c r="H14" i="5"/>
  <c r="H15" i="5"/>
  <c r="H16" i="5"/>
  <c r="H17" i="5"/>
  <c r="H18" i="5"/>
  <c r="H19" i="5"/>
  <c r="H20" i="5"/>
  <c r="I20" i="5" s="1"/>
  <c r="H21" i="5"/>
  <c r="I21" i="5" s="1"/>
  <c r="H22" i="5"/>
  <c r="H23" i="5"/>
  <c r="H24" i="5"/>
  <c r="H25" i="5"/>
  <c r="H26" i="5"/>
  <c r="H27" i="5"/>
  <c r="H28" i="5"/>
  <c r="I28" i="5" s="1"/>
  <c r="H29" i="5"/>
  <c r="I29" i="5" s="1"/>
  <c r="H30" i="5"/>
  <c r="H31" i="5"/>
  <c r="H32" i="5"/>
  <c r="H33" i="5"/>
  <c r="H34" i="5"/>
  <c r="H35" i="5"/>
  <c r="H36" i="5"/>
  <c r="I36" i="5" s="1"/>
  <c r="H37" i="5"/>
  <c r="I37" i="5" s="1"/>
  <c r="H38" i="5"/>
  <c r="H39" i="5"/>
  <c r="H40" i="5"/>
  <c r="H41" i="5"/>
  <c r="H42" i="5"/>
  <c r="H43" i="5"/>
  <c r="H44" i="5"/>
  <c r="I44" i="5" s="1"/>
  <c r="H45" i="5"/>
  <c r="I45" i="5" s="1"/>
  <c r="H46" i="5"/>
  <c r="H47" i="5"/>
  <c r="H48" i="5"/>
  <c r="H49" i="5"/>
  <c r="H50" i="5"/>
  <c r="H51" i="5"/>
  <c r="H52" i="5"/>
  <c r="I52" i="5" s="1"/>
  <c r="H53" i="5"/>
  <c r="I53" i="5" s="1"/>
  <c r="H54" i="5"/>
  <c r="H55" i="5"/>
  <c r="H56" i="5"/>
  <c r="H57" i="5"/>
  <c r="H58" i="5"/>
  <c r="H59" i="5"/>
  <c r="H60" i="5"/>
  <c r="I60" i="5" s="1"/>
  <c r="H61" i="5"/>
  <c r="I61" i="5" s="1"/>
  <c r="H62" i="5"/>
  <c r="H63" i="5"/>
  <c r="H64" i="5"/>
  <c r="H65" i="5"/>
  <c r="H66" i="5"/>
  <c r="H67" i="5"/>
  <c r="H68" i="5"/>
  <c r="I68" i="5" s="1"/>
  <c r="H69" i="5"/>
  <c r="I69" i="5" s="1"/>
  <c r="H70" i="5"/>
  <c r="H71" i="5"/>
  <c r="H72" i="5"/>
  <c r="H73" i="5"/>
  <c r="H74" i="5"/>
  <c r="H75" i="5"/>
  <c r="H76" i="5"/>
  <c r="I76" i="5" s="1"/>
  <c r="H77" i="5"/>
  <c r="I77" i="5" s="1"/>
  <c r="H78" i="5"/>
  <c r="H79" i="5"/>
  <c r="H80" i="5"/>
  <c r="H81" i="5"/>
  <c r="H82" i="5"/>
  <c r="H83" i="5"/>
  <c r="H84" i="5"/>
  <c r="I84" i="5" s="1"/>
  <c r="H85" i="5"/>
  <c r="I85" i="5" s="1"/>
  <c r="H86" i="5"/>
  <c r="H87" i="5"/>
  <c r="H88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2" i="5"/>
  <c r="J24" i="6" l="1"/>
  <c r="J36" i="6"/>
  <c r="J40" i="6"/>
  <c r="J52" i="6"/>
  <c r="J56" i="6"/>
  <c r="J53" i="6"/>
  <c r="J60" i="6"/>
  <c r="J64" i="6"/>
  <c r="J68" i="6"/>
  <c r="J72" i="6"/>
  <c r="J76" i="6"/>
  <c r="J80" i="6"/>
  <c r="J84" i="6"/>
  <c r="J88" i="6"/>
  <c r="J57" i="6"/>
  <c r="J14" i="6"/>
  <c r="J78" i="6"/>
  <c r="J67" i="6"/>
  <c r="J61" i="6"/>
  <c r="J65" i="6"/>
  <c r="J69" i="6"/>
  <c r="J73" i="6"/>
  <c r="J85" i="6"/>
  <c r="J62" i="6"/>
  <c r="J3" i="6"/>
  <c r="J10" i="6"/>
  <c r="J26" i="6"/>
  <c r="J34" i="6"/>
  <c r="J42" i="6"/>
  <c r="J50" i="6"/>
  <c r="J58" i="6"/>
  <c r="C4" i="10"/>
  <c r="D5" i="10"/>
  <c r="E6" i="10"/>
  <c r="F7" i="10"/>
  <c r="G8" i="10"/>
  <c r="H9" i="10"/>
  <c r="I10" i="10"/>
  <c r="C12" i="10"/>
  <c r="D13" i="10"/>
  <c r="E14" i="10"/>
  <c r="F15" i="10"/>
  <c r="G16" i="10"/>
  <c r="H17" i="10"/>
  <c r="I18" i="10"/>
  <c r="C20" i="10"/>
  <c r="D21" i="10"/>
  <c r="E22" i="10"/>
  <c r="F23" i="10"/>
  <c r="G24" i="10"/>
  <c r="H25" i="10"/>
  <c r="I26" i="10"/>
  <c r="C28" i="10"/>
  <c r="D29" i="10"/>
  <c r="E30" i="10"/>
  <c r="F31" i="10"/>
  <c r="G32" i="10"/>
  <c r="H33" i="10"/>
  <c r="I34" i="10"/>
  <c r="C36" i="10"/>
  <c r="D37" i="10"/>
  <c r="E38" i="10"/>
  <c r="F39" i="10"/>
  <c r="G40" i="10"/>
  <c r="H41" i="10"/>
  <c r="I42" i="10"/>
  <c r="C44" i="10"/>
  <c r="D45" i="10"/>
  <c r="E46" i="10"/>
  <c r="F47" i="10"/>
  <c r="G48" i="10"/>
  <c r="H49" i="10"/>
  <c r="I50" i="10"/>
  <c r="C52" i="10"/>
  <c r="D53" i="10"/>
  <c r="E54" i="10"/>
  <c r="F55" i="10"/>
  <c r="G56" i="10"/>
  <c r="H57" i="10"/>
  <c r="I58" i="10"/>
  <c r="C60" i="10"/>
  <c r="D61" i="10"/>
  <c r="F3" i="10"/>
  <c r="E5" i="10"/>
  <c r="F6" i="10"/>
  <c r="H8" i="10"/>
  <c r="C11" i="10"/>
  <c r="E13" i="10"/>
  <c r="G15" i="10"/>
  <c r="H16" i="10"/>
  <c r="C19" i="10"/>
  <c r="F22" i="10"/>
  <c r="H24" i="10"/>
  <c r="C27" i="10"/>
  <c r="D28" i="10"/>
  <c r="F30" i="10"/>
  <c r="H32" i="10"/>
  <c r="C35" i="10"/>
  <c r="E37" i="10"/>
  <c r="G39" i="10"/>
  <c r="I41" i="10"/>
  <c r="D44" i="10"/>
  <c r="F46" i="10"/>
  <c r="H48" i="10"/>
  <c r="C51" i="10"/>
  <c r="E53" i="10"/>
  <c r="G55" i="10"/>
  <c r="I57" i="10"/>
  <c r="D60" i="10"/>
  <c r="G3" i="10"/>
  <c r="F5" i="10"/>
  <c r="H7" i="10"/>
  <c r="C10" i="10"/>
  <c r="E12" i="10"/>
  <c r="G14" i="10"/>
  <c r="H15" i="10"/>
  <c r="D4" i="10"/>
  <c r="G7" i="10"/>
  <c r="I9" i="10"/>
  <c r="D12" i="10"/>
  <c r="F14" i="10"/>
  <c r="I17" i="10"/>
  <c r="D20" i="10"/>
  <c r="E21" i="10"/>
  <c r="G23" i="10"/>
  <c r="I25" i="10"/>
  <c r="E29" i="10"/>
  <c r="G31" i="10"/>
  <c r="I33" i="10"/>
  <c r="D36" i="10"/>
  <c r="F38" i="10"/>
  <c r="H40" i="10"/>
  <c r="C43" i="10"/>
  <c r="E45" i="10"/>
  <c r="G47" i="10"/>
  <c r="I49" i="10"/>
  <c r="D52" i="10"/>
  <c r="F54" i="10"/>
  <c r="H56" i="10"/>
  <c r="C59" i="10"/>
  <c r="E61" i="10"/>
  <c r="E4" i="10"/>
  <c r="G6" i="10"/>
  <c r="I8" i="10"/>
  <c r="D11" i="10"/>
  <c r="F13" i="10"/>
  <c r="I16" i="10"/>
  <c r="F4" i="10"/>
  <c r="C6" i="10"/>
  <c r="C8" i="10"/>
  <c r="G9" i="10"/>
  <c r="G11" i="10"/>
  <c r="G13" i="10"/>
  <c r="D15" i="10"/>
  <c r="D17" i="10"/>
  <c r="G18" i="10"/>
  <c r="E20" i="10"/>
  <c r="H21" i="10"/>
  <c r="D23" i="10"/>
  <c r="I24" i="10"/>
  <c r="E26" i="10"/>
  <c r="H27" i="10"/>
  <c r="F29" i="10"/>
  <c r="I30" i="10"/>
  <c r="E32" i="10"/>
  <c r="C34" i="10"/>
  <c r="F35" i="10"/>
  <c r="I36" i="10"/>
  <c r="G38" i="10"/>
  <c r="C40" i="10"/>
  <c r="F41" i="10"/>
  <c r="D43" i="10"/>
  <c r="G44" i="10"/>
  <c r="C46" i="10"/>
  <c r="H47" i="10"/>
  <c r="D49" i="10"/>
  <c r="G50" i="10"/>
  <c r="E52" i="10"/>
  <c r="H53" i="10"/>
  <c r="D55" i="10"/>
  <c r="I56" i="10"/>
  <c r="E58" i="10"/>
  <c r="H59" i="10"/>
  <c r="F61" i="10"/>
  <c r="C3" i="10"/>
  <c r="G4" i="10"/>
  <c r="D6" i="10"/>
  <c r="D8" i="10"/>
  <c r="D10" i="10"/>
  <c r="H11" i="10"/>
  <c r="H13" i="10"/>
  <c r="E15" i="10"/>
  <c r="E17" i="10"/>
  <c r="H18" i="10"/>
  <c r="F20" i="10"/>
  <c r="I21" i="10"/>
  <c r="E23" i="10"/>
  <c r="C25" i="10"/>
  <c r="I27" i="10"/>
  <c r="G29" i="10"/>
  <c r="C31" i="10"/>
  <c r="F32" i="10"/>
  <c r="D34" i="10"/>
  <c r="G35" i="10"/>
  <c r="C37" i="10"/>
  <c r="H38" i="10"/>
  <c r="G41" i="10"/>
  <c r="E43" i="10"/>
  <c r="H44" i="10"/>
  <c r="I47" i="10"/>
  <c r="E49" i="10"/>
  <c r="H50" i="10"/>
  <c r="I53" i="10"/>
  <c r="E55" i="10"/>
  <c r="F58" i="10"/>
  <c r="I59" i="10"/>
  <c r="H4" i="10"/>
  <c r="E8" i="10"/>
  <c r="E10" i="10"/>
  <c r="I11" i="10"/>
  <c r="I13" i="10"/>
  <c r="F17" i="10"/>
  <c r="D19" i="10"/>
  <c r="C22" i="10"/>
  <c r="D25" i="10"/>
  <c r="G26" i="10"/>
  <c r="H29" i="10"/>
  <c r="I32" i="10"/>
  <c r="E34" i="10"/>
  <c r="F37" i="10"/>
  <c r="E40" i="10"/>
  <c r="C42" i="10"/>
  <c r="I44" i="10"/>
  <c r="G46" i="10"/>
  <c r="F49" i="10"/>
  <c r="D51" i="10"/>
  <c r="C54" i="10"/>
  <c r="D57" i="10"/>
  <c r="E60" i="10"/>
  <c r="H61" i="10"/>
  <c r="I4" i="10"/>
  <c r="F12" i="10"/>
  <c r="C16" i="10"/>
  <c r="E19" i="10"/>
  <c r="H20" i="10"/>
  <c r="I23" i="10"/>
  <c r="H26" i="10"/>
  <c r="I29" i="10"/>
  <c r="C33" i="10"/>
  <c r="I35" i="10"/>
  <c r="G37" i="10"/>
  <c r="F40" i="10"/>
  <c r="D42" i="10"/>
  <c r="C45" i="10"/>
  <c r="H46" i="10"/>
  <c r="G49" i="10"/>
  <c r="H52" i="10"/>
  <c r="D54" i="10"/>
  <c r="E57" i="10"/>
  <c r="F60" i="10"/>
  <c r="C5" i="10"/>
  <c r="C9" i="10"/>
  <c r="G10" i="10"/>
  <c r="G12" i="10"/>
  <c r="D14" i="10"/>
  <c r="C18" i="10"/>
  <c r="F19" i="10"/>
  <c r="G22" i="10"/>
  <c r="F25" i="10"/>
  <c r="G28" i="10"/>
  <c r="H31" i="10"/>
  <c r="E36" i="10"/>
  <c r="D39" i="10"/>
  <c r="E42" i="10"/>
  <c r="F45" i="10"/>
  <c r="E48" i="10"/>
  <c r="F51" i="10"/>
  <c r="G54" i="10"/>
  <c r="F57" i="10"/>
  <c r="G60" i="10"/>
  <c r="D7" i="10"/>
  <c r="H12" i="10"/>
  <c r="E16" i="10"/>
  <c r="G19" i="10"/>
  <c r="H22" i="10"/>
  <c r="G25" i="10"/>
  <c r="H28" i="10"/>
  <c r="I31" i="10"/>
  <c r="H34" i="10"/>
  <c r="E39" i="10"/>
  <c r="I43" i="10"/>
  <c r="F48" i="10"/>
  <c r="C53" i="10"/>
  <c r="G57" i="10"/>
  <c r="E3" i="10"/>
  <c r="E9" i="10"/>
  <c r="F16" i="10"/>
  <c r="F21" i="10"/>
  <c r="F27" i="10"/>
  <c r="F33" i="10"/>
  <c r="C38" i="10"/>
  <c r="G42" i="10"/>
  <c r="D47" i="10"/>
  <c r="H51" i="10"/>
  <c r="I54" i="10"/>
  <c r="I60" i="10"/>
  <c r="F9" i="10"/>
  <c r="F11" i="10"/>
  <c r="C15" i="10"/>
  <c r="F18" i="10"/>
  <c r="C23" i="10"/>
  <c r="G27" i="10"/>
  <c r="D32" i="10"/>
  <c r="E35" i="10"/>
  <c r="I39" i="10"/>
  <c r="F26" i="10"/>
  <c r="D40" i="10"/>
  <c r="D46" i="10"/>
  <c r="F52" i="10"/>
  <c r="C57" i="10"/>
  <c r="G61" i="10"/>
  <c r="H6" i="10"/>
  <c r="I15" i="10"/>
  <c r="G20" i="10"/>
  <c r="H23" i="10"/>
  <c r="E28" i="10"/>
  <c r="D31" i="10"/>
  <c r="H35" i="10"/>
  <c r="I38" i="10"/>
  <c r="F43" i="10"/>
  <c r="C48" i="10"/>
  <c r="G52" i="10"/>
  <c r="H55" i="10"/>
  <c r="G58" i="10"/>
  <c r="I6" i="10"/>
  <c r="F8" i="10"/>
  <c r="F10" i="10"/>
  <c r="C14" i="10"/>
  <c r="G17" i="10"/>
  <c r="D22" i="10"/>
  <c r="E25" i="10"/>
  <c r="F28" i="10"/>
  <c r="E31" i="10"/>
  <c r="F34" i="10"/>
  <c r="C39" i="10"/>
  <c r="G43" i="10"/>
  <c r="D48" i="10"/>
  <c r="E51" i="10"/>
  <c r="I55" i="10"/>
  <c r="H58" i="10"/>
  <c r="I61" i="10"/>
  <c r="C7" i="10"/>
  <c r="D16" i="10"/>
  <c r="I20" i="10"/>
  <c r="C24" i="10"/>
  <c r="D27" i="10"/>
  <c r="C30" i="10"/>
  <c r="D33" i="10"/>
  <c r="G34" i="10"/>
  <c r="H37" i="10"/>
  <c r="I40" i="10"/>
  <c r="H43" i="10"/>
  <c r="I46" i="10"/>
  <c r="I52" i="10"/>
  <c r="C56" i="10"/>
  <c r="D59" i="10"/>
  <c r="D3" i="10"/>
  <c r="G5" i="10"/>
  <c r="D9" i="10"/>
  <c r="H14" i="10"/>
  <c r="D18" i="10"/>
  <c r="C21" i="10"/>
  <c r="D24" i="10"/>
  <c r="D30" i="10"/>
  <c r="E33" i="10"/>
  <c r="I37" i="10"/>
  <c r="C41" i="10"/>
  <c r="G45" i="10"/>
  <c r="D50" i="10"/>
  <c r="H54" i="10"/>
  <c r="E59" i="10"/>
  <c r="E7" i="10"/>
  <c r="E11" i="10"/>
  <c r="I12" i="10"/>
  <c r="E18" i="10"/>
  <c r="I22" i="10"/>
  <c r="C26" i="10"/>
  <c r="G30" i="10"/>
  <c r="D35" i="10"/>
  <c r="H39" i="10"/>
  <c r="E44" i="10"/>
  <c r="E50" i="10"/>
  <c r="E56" i="10"/>
  <c r="F59" i="10"/>
  <c r="I7" i="10"/>
  <c r="C17" i="10"/>
  <c r="G21" i="10"/>
  <c r="D26" i="10"/>
  <c r="H30" i="10"/>
  <c r="H36" i="10"/>
  <c r="C50" i="10"/>
  <c r="H10" i="10"/>
  <c r="E27" i="10"/>
  <c r="F36" i="10"/>
  <c r="F42" i="10"/>
  <c r="C47" i="10"/>
  <c r="G51" i="10"/>
  <c r="D56" i="10"/>
  <c r="H60" i="10"/>
  <c r="H5" i="10"/>
  <c r="I14" i="10"/>
  <c r="H19" i="10"/>
  <c r="E24" i="10"/>
  <c r="I28" i="10"/>
  <c r="C32" i="10"/>
  <c r="G36" i="10"/>
  <c r="D41" i="10"/>
  <c r="H45" i="10"/>
  <c r="I48" i="10"/>
  <c r="F53" i="10"/>
  <c r="C58" i="10"/>
  <c r="H3" i="10"/>
  <c r="I5" i="10"/>
  <c r="C13" i="10"/>
  <c r="I19" i="10"/>
  <c r="F24" i="10"/>
  <c r="C29" i="10"/>
  <c r="G33" i="10"/>
  <c r="D38" i="10"/>
  <c r="E41" i="10"/>
  <c r="H42" i="10"/>
  <c r="C55" i="10"/>
  <c r="F44" i="10"/>
  <c r="F56" i="10"/>
  <c r="I45" i="10"/>
  <c r="D58" i="10"/>
  <c r="E47" i="10"/>
  <c r="G59" i="10"/>
  <c r="C49" i="10"/>
  <c r="C61" i="10"/>
  <c r="F50" i="10"/>
  <c r="I3" i="10"/>
  <c r="I51" i="10"/>
  <c r="G53" i="10"/>
  <c r="H6" i="7"/>
  <c r="H70" i="7"/>
  <c r="J22" i="6"/>
  <c r="J30" i="6"/>
  <c r="J38" i="6"/>
  <c r="H14" i="7"/>
  <c r="H86" i="7"/>
  <c r="J46" i="6"/>
  <c r="J2" i="6"/>
  <c r="J13" i="6"/>
  <c r="J17" i="6"/>
  <c r="J28" i="6"/>
  <c r="J32" i="6"/>
  <c r="J47" i="6"/>
  <c r="J54" i="6"/>
  <c r="J66" i="6"/>
  <c r="J77" i="6"/>
  <c r="J81" i="6"/>
  <c r="H22" i="7"/>
  <c r="H54" i="7"/>
  <c r="H76" i="7"/>
  <c r="H80" i="7"/>
  <c r="J86" i="6"/>
  <c r="H38" i="7"/>
  <c r="H78" i="7"/>
  <c r="H46" i="7"/>
  <c r="I48" i="5"/>
  <c r="I40" i="5"/>
  <c r="J6" i="6"/>
  <c r="J18" i="6"/>
  <c r="J29" i="6"/>
  <c r="J33" i="6"/>
  <c r="J44" i="6"/>
  <c r="J48" i="6"/>
  <c r="J63" i="6"/>
  <c r="J70" i="6"/>
  <c r="J82" i="6"/>
  <c r="H30" i="7"/>
  <c r="H62" i="7"/>
  <c r="H77" i="7"/>
  <c r="H81" i="7"/>
  <c r="I88" i="5"/>
  <c r="I80" i="5"/>
  <c r="I72" i="5"/>
  <c r="I64" i="5"/>
  <c r="I56" i="5"/>
  <c r="I32" i="5"/>
  <c r="I24" i="5"/>
  <c r="I16" i="5"/>
  <c r="I8" i="5"/>
  <c r="I86" i="5"/>
  <c r="I78" i="5"/>
  <c r="I70" i="5"/>
  <c r="I62" i="5"/>
  <c r="I54" i="5"/>
  <c r="I46" i="5"/>
  <c r="I38" i="5"/>
  <c r="I30" i="5"/>
  <c r="I22" i="5"/>
  <c r="I14" i="5"/>
  <c r="I6" i="5"/>
  <c r="I83" i="5"/>
  <c r="I75" i="5"/>
  <c r="I67" i="5"/>
  <c r="I59" i="5"/>
  <c r="I51" i="5"/>
  <c r="I43" i="5"/>
  <c r="I35" i="5"/>
  <c r="I27" i="5"/>
  <c r="I19" i="5"/>
  <c r="I11" i="5"/>
  <c r="I3" i="5"/>
  <c r="I82" i="5"/>
  <c r="I74" i="5"/>
  <c r="I66" i="5"/>
  <c r="I58" i="5"/>
  <c r="I50" i="5"/>
  <c r="I42" i="5"/>
  <c r="I34" i="5"/>
  <c r="I26" i="5"/>
  <c r="I18" i="5"/>
  <c r="I10" i="5"/>
  <c r="I2" i="5"/>
  <c r="I81" i="5"/>
  <c r="I73" i="5"/>
  <c r="I65" i="5"/>
  <c r="I57" i="5"/>
  <c r="I49" i="5"/>
  <c r="I41" i="5"/>
  <c r="I33" i="5"/>
  <c r="I25" i="5"/>
  <c r="I17" i="5"/>
  <c r="I9" i="5"/>
  <c r="I87" i="5"/>
  <c r="I79" i="5"/>
  <c r="I71" i="5"/>
  <c r="I63" i="5"/>
  <c r="I55" i="5"/>
  <c r="I47" i="5"/>
  <c r="I39" i="5"/>
  <c r="I31" i="5"/>
  <c r="I23" i="5"/>
  <c r="I15" i="5"/>
  <c r="I7" i="5"/>
  <c r="J8" i="6" l="1"/>
</calcChain>
</file>

<file path=xl/sharedStrings.xml><?xml version="1.0" encoding="utf-8"?>
<sst xmlns="http://schemas.openxmlformats.org/spreadsheetml/2006/main" count="519" uniqueCount="141">
  <si>
    <t>1202_02_06</t>
  </si>
  <si>
    <t>1203_03_03</t>
  </si>
  <si>
    <t>1202_02_01</t>
  </si>
  <si>
    <t>1130_02_06</t>
  </si>
  <si>
    <t>1203_01_07</t>
  </si>
  <si>
    <t>c1203_1010_02</t>
  </si>
  <si>
    <t>1130_01_04</t>
  </si>
  <si>
    <t>1130_03_07</t>
  </si>
  <si>
    <t>c1203_1110_03</t>
  </si>
  <si>
    <t>1201_02_06</t>
  </si>
  <si>
    <t>1203_01_01</t>
  </si>
  <si>
    <t>1201_02_04</t>
  </si>
  <si>
    <t>1201_02_01</t>
  </si>
  <si>
    <t>1201_02_05</t>
  </si>
  <si>
    <t>c1203_1310_06</t>
  </si>
  <si>
    <t>1129_01_05</t>
  </si>
  <si>
    <t>1201_02_08</t>
  </si>
  <si>
    <t>c1203_1310_05</t>
  </si>
  <si>
    <t>1201_01_09</t>
  </si>
  <si>
    <t>1130_01_03</t>
  </si>
  <si>
    <t>1130_02_01</t>
  </si>
  <si>
    <t>1130_01_02</t>
  </si>
  <si>
    <t>1201_03_04</t>
  </si>
  <si>
    <t>1130_01_05</t>
  </si>
  <si>
    <t>c1203_1010_01</t>
  </si>
  <si>
    <t>c1203_1010_07</t>
  </si>
  <si>
    <t>1203_03_02</t>
  </si>
  <si>
    <t>1201_03_01</t>
  </si>
  <si>
    <t>1201_01_03</t>
  </si>
  <si>
    <t>1130_01_08</t>
  </si>
  <si>
    <t>1129_02_01</t>
  </si>
  <si>
    <t>1201_01_01</t>
  </si>
  <si>
    <t>1130_02_04</t>
  </si>
  <si>
    <t>1201_01_02</t>
  </si>
  <si>
    <t>1130_03_03</t>
  </si>
  <si>
    <t>c1203_1410_03</t>
  </si>
  <si>
    <t>c1203_1410_01</t>
  </si>
  <si>
    <t>c1203_1310_03</t>
  </si>
  <si>
    <t>1129_01_04</t>
  </si>
  <si>
    <t>1201_02_03</t>
  </si>
  <si>
    <t>1129_02_03</t>
  </si>
  <si>
    <t>c1203_1110_04</t>
  </si>
  <si>
    <t>1130_03_08</t>
  </si>
  <si>
    <t>1203_03_08</t>
  </si>
  <si>
    <t>c1203_1410_02</t>
  </si>
  <si>
    <t>1202_01_04</t>
  </si>
  <si>
    <t>1130_01_06</t>
  </si>
  <si>
    <t>c1203_1010_06</t>
  </si>
  <si>
    <t>1129_01_03</t>
  </si>
  <si>
    <t>1203_02_05</t>
  </si>
  <si>
    <t>c1203_1410_05</t>
  </si>
  <si>
    <t>1201_03_03</t>
  </si>
  <si>
    <t>1129_01_02</t>
  </si>
  <si>
    <t>1201_01_08</t>
  </si>
  <si>
    <t>c1203_1310_01</t>
  </si>
  <si>
    <t>1129_01_01</t>
  </si>
  <si>
    <t>c1203_1110_01</t>
  </si>
  <si>
    <t>1202_02_02</t>
  </si>
  <si>
    <t>c1203_1310_02</t>
  </si>
  <si>
    <t>1202_01_07</t>
  </si>
  <si>
    <t>1203_02_03</t>
  </si>
  <si>
    <t>1201_01_05</t>
  </si>
  <si>
    <t>1130_02_02</t>
  </si>
  <si>
    <t>1201_01_04</t>
  </si>
  <si>
    <t>1130_01_01</t>
  </si>
  <si>
    <t>1201_03_02</t>
  </si>
  <si>
    <t>1203_03_06</t>
  </si>
  <si>
    <t>1130_03_01</t>
  </si>
  <si>
    <t>1130_03_06</t>
  </si>
  <si>
    <t>1203_03_07</t>
  </si>
  <si>
    <t>c1203_1010_03</t>
  </si>
  <si>
    <t>1202_01_02</t>
  </si>
  <si>
    <t>c1203_1010_04</t>
  </si>
  <si>
    <t>1203_01_03</t>
  </si>
  <si>
    <t>1203_01_04</t>
  </si>
  <si>
    <t>1203_01_05</t>
  </si>
  <si>
    <t>1201_02_02</t>
  </si>
  <si>
    <t>1130_01_07</t>
  </si>
  <si>
    <t>1130_03_02</t>
  </si>
  <si>
    <t>1202_02_05</t>
  </si>
  <si>
    <t>1201_02_07</t>
  </si>
  <si>
    <t>1203_02_02</t>
  </si>
  <si>
    <t>1201_01_06</t>
  </si>
  <si>
    <t>1203_01_06</t>
  </si>
  <si>
    <t>1130_02_03</t>
  </si>
  <si>
    <t>c1203_1310_04</t>
  </si>
  <si>
    <t>1203_03_04</t>
  </si>
  <si>
    <t>subject</t>
  </si>
  <si>
    <t>x1pos</t>
  </si>
  <si>
    <t>x2pos</t>
  </si>
  <si>
    <t>x3pos</t>
  </si>
  <si>
    <t>x4pos</t>
  </si>
  <si>
    <t>x5pos</t>
  </si>
  <si>
    <t>x6pos</t>
  </si>
  <si>
    <t>x7pos</t>
  </si>
  <si>
    <t>x8pos</t>
  </si>
  <si>
    <t>x1neg</t>
  </si>
  <si>
    <t>x2neg</t>
  </si>
  <si>
    <t>x3neg</t>
  </si>
  <si>
    <t>x4neg</t>
  </si>
  <si>
    <t>x5neg</t>
  </si>
  <si>
    <t>x6neg</t>
  </si>
  <si>
    <t>x7neg</t>
  </si>
  <si>
    <t>x8neg</t>
  </si>
  <si>
    <t>L</t>
  </si>
  <si>
    <t>G2</t>
  </si>
  <si>
    <t>L2</t>
  </si>
  <si>
    <t>alpha</t>
  </si>
  <si>
    <t>beta</t>
  </si>
  <si>
    <t>RMSE</t>
  </si>
  <si>
    <t>Conflict</t>
    <phoneticPr fontId="1" type="noConversion"/>
  </si>
  <si>
    <t>RMSE</t>
    <phoneticPr fontId="1" type="noConversion"/>
  </si>
  <si>
    <t>RMSE 門檻</t>
    <phoneticPr fontId="1" type="noConversion"/>
  </si>
  <si>
    <t>Conflict 門檻</t>
    <phoneticPr fontId="1" type="noConversion"/>
  </si>
  <si>
    <t>1129_02_01</t>
    <phoneticPr fontId="1" type="noConversion"/>
  </si>
  <si>
    <t>New2:可選的共53位</t>
    <phoneticPr fontId="1" type="noConversion"/>
  </si>
  <si>
    <t>New1:可選的共42位</t>
    <phoneticPr fontId="1" type="noConversion"/>
  </si>
  <si>
    <t>Ori:可選的共8位</t>
    <phoneticPr fontId="1" type="noConversion"/>
  </si>
  <si>
    <t>alpha</t>
    <phoneticPr fontId="1" type="noConversion"/>
  </si>
  <si>
    <t>beta</t>
    <phoneticPr fontId="1" type="noConversion"/>
  </si>
  <si>
    <t>delta</t>
    <phoneticPr fontId="1" type="noConversion"/>
  </si>
  <si>
    <t>x+</t>
    <phoneticPr fontId="1" type="noConversion"/>
  </si>
  <si>
    <t>r</t>
    <phoneticPr fontId="1" type="noConversion"/>
  </si>
  <si>
    <t>x-↘</t>
    <phoneticPr fontId="1" type="noConversion"/>
  </si>
  <si>
    <t>Q1</t>
    <phoneticPr fontId="1" type="noConversion"/>
  </si>
  <si>
    <t>Mean</t>
    <phoneticPr fontId="1" type="noConversion"/>
  </si>
  <si>
    <t>Median</t>
    <phoneticPr fontId="1" type="noConversion"/>
  </si>
  <si>
    <t>Q3</t>
    <phoneticPr fontId="1" type="noConversion"/>
  </si>
  <si>
    <t>abs(beta-alpha)</t>
    <phoneticPr fontId="1" type="noConversion"/>
  </si>
  <si>
    <t>index</t>
    <phoneticPr fontId="1" type="noConversion"/>
  </si>
  <si>
    <t>Conflict definition:</t>
    <phoneticPr fontId="1" type="noConversion"/>
  </si>
  <si>
    <t>([x+] - [x-])([u+] - [u-] - delta) &lt;= 0</t>
    <phoneticPr fontId="1" type="noConversion"/>
  </si>
  <si>
    <t>RMSE</t>
    <phoneticPr fontId="1" type="noConversion"/>
  </si>
  <si>
    <t>subject</t>
    <phoneticPr fontId="1" type="noConversion"/>
  </si>
  <si>
    <t>index</t>
    <phoneticPr fontId="1" type="noConversion"/>
  </si>
  <si>
    <t>RMSE</t>
    <phoneticPr fontId="1" type="noConversion"/>
  </si>
  <si>
    <t>ABS(alpha-beta)</t>
    <phoneticPr fontId="1" type="noConversion"/>
  </si>
  <si>
    <t>x</t>
    <phoneticPr fontId="1" type="noConversion"/>
  </si>
  <si>
    <t>u(x)</t>
    <phoneticPr fontId="1" type="noConversion"/>
  </si>
  <si>
    <t>index</t>
    <phoneticPr fontId="1" type="noConversion"/>
  </si>
  <si>
    <t>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</si>
</sst>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1"/>
      <color rgb="FFFF0000"/>
      <name val="新細明體"/>
      <family val="2"/>
      <scheme val="minor"/>
    </font>
    <font>
      <sz val="11"/>
      <color rgb="FFFF0000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1"/>
      <color theme="5"/>
      <name val="新細明體"/>
      <family val="2"/>
      <scheme val="minor"/>
    </font>
    <font>
      <sz val="11"/>
      <color theme="5"/>
      <name val="新細明體"/>
      <family val="1"/>
      <charset val="136"/>
      <scheme val="minor"/>
    </font>
    <font>
      <sz val="11"/>
      <color theme="6"/>
      <name val="新細明體"/>
      <family val="1"/>
      <charset val="136"/>
      <scheme val="minor"/>
    </font>
    <font>
      <sz val="11"/>
      <color rgb="FF0070C0"/>
      <name val="新細明體"/>
      <family val="2"/>
      <scheme val="minor"/>
    </font>
    <font>
      <b/>
      <sz val="11"/>
      <color theme="1"/>
      <name val="新細明體"/>
      <family val="1"/>
      <charset val="136"/>
      <scheme val="minor"/>
    </font>
    <font>
      <b/>
      <sz val="11"/>
      <color theme="6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0" xfId="0" applyFont="1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ill="1"/>
    <xf numFmtId="176" fontId="0" fillId="0" borderId="0" xfId="0" applyNumberFormat="1"/>
    <xf numFmtId="1" fontId="0" fillId="2" borderId="0" xfId="0" applyNumberFormat="1" applyFill="1"/>
    <xf numFmtId="176" fontId="0" fillId="0" borderId="0" xfId="0" applyNumberFormat="1" applyAlignment="1">
      <alignment horizontal="center"/>
    </xf>
    <xf numFmtId="0" fontId="0" fillId="0" borderId="0" xfId="0" applyBorder="1"/>
    <xf numFmtId="0" fontId="6" fillId="0" borderId="1" xfId="0" applyFont="1" applyBorder="1"/>
    <xf numFmtId="0" fontId="7" fillId="0" borderId="1" xfId="0" applyFont="1" applyBorder="1"/>
    <xf numFmtId="0" fontId="8" fillId="0" borderId="0" xfId="0" applyFont="1"/>
    <xf numFmtId="0" fontId="9" fillId="0" borderId="0" xfId="0" applyFont="1" applyAlignment="1">
      <alignment vertical="center"/>
    </xf>
    <xf numFmtId="0" fontId="3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</cellXfs>
  <cellStyles count="1">
    <cellStyle name="Normal" xfId="0" builtinId="0"/>
  </cellStyles>
  <dxfs count="3"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Simulation!$M$13</c:f>
              <c:strCache>
                <c:ptCount val="1"/>
                <c:pt idx="0">
                  <c:v>u(x)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Simulation!$L$14:$L$29</c:f>
              <c:numCache>
                <c:formatCode>General</c:formatCode>
                <c:ptCount val="16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</c:numCache>
            </c:numRef>
          </c:xVal>
          <c:yVal>
            <c:numRef>
              <c:f>Simulation!$M$14:$M$29</c:f>
              <c:numCache>
                <c:formatCode>General</c:formatCode>
                <c:ptCount val="16"/>
                <c:pt idx="0">
                  <c:v>-6690</c:v>
                </c:pt>
                <c:pt idx="1">
                  <c:v>-5930</c:v>
                </c:pt>
                <c:pt idx="2">
                  <c:v>-5140</c:v>
                </c:pt>
                <c:pt idx="3">
                  <c:v>-4330</c:v>
                </c:pt>
                <c:pt idx="4">
                  <c:v>-3490</c:v>
                </c:pt>
                <c:pt idx="5">
                  <c:v>-2625</c:v>
                </c:pt>
                <c:pt idx="6">
                  <c:v>-1730</c:v>
                </c:pt>
                <c:pt idx="7">
                  <c:v>-700</c:v>
                </c:pt>
                <c:pt idx="8">
                  <c:v>470</c:v>
                </c:pt>
                <c:pt idx="9">
                  <c:v>890</c:v>
                </c:pt>
                <c:pt idx="10">
                  <c:v>1295</c:v>
                </c:pt>
                <c:pt idx="11">
                  <c:v>1690</c:v>
                </c:pt>
                <c:pt idx="12">
                  <c:v>2070</c:v>
                </c:pt>
                <c:pt idx="13">
                  <c:v>2440</c:v>
                </c:pt>
                <c:pt idx="14">
                  <c:v>2980</c:v>
                </c:pt>
                <c:pt idx="15">
                  <c:v>3320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9F-435D-849B-23682EAD1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569552"/>
        <c:axId val="199076416"/>
      </c:scatterChart>
      <c:valAx>
        <c:axId val="41456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9076416"/>
        <c:crosses val="autoZero"/>
        <c:crossBetween val="midCat"/>
      </c:valAx>
      <c:valAx>
        <c:axId val="19907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456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C43975C4-B41C-4707-8538-940B6BCA9DE1}">
          <cx:tx>
            <cx:txData>
              <cx:f>_xlchart.v1.0</cx:f>
              <cx:v>RMSE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39" fmlaLink="$L$2" fmlaRange="'new1'!$B$2:$B$88" sel="4"/>
</file>

<file path=xl/ctrlProps/ctrlProp2.xml><?xml version="1.0" encoding="utf-8"?>
<formControlPr xmlns="http://schemas.microsoft.com/office/spreadsheetml/2009/9/main" objectType="Scroll" dx="31" fmlaLink="$M$4" horiz="1" max="110" noThreeD="1" page="10" val="103"/>
</file>

<file path=xl/ctrlProps/ctrlProp3.xml><?xml version="1.0" encoding="utf-8"?>
<formControlPr xmlns="http://schemas.microsoft.com/office/spreadsheetml/2009/9/main" objectType="Scroll" dx="31" fmlaLink="$M$5" horiz="1" max="110" page="10" val="103"/>
</file>

<file path=xl/ctrlProps/ctrlProp4.xml><?xml version="1.0" encoding="utf-8"?>
<formControlPr xmlns="http://schemas.microsoft.com/office/spreadsheetml/2009/9/main" objectType="Scroll" dx="31" fmlaLink="$M$6" horiz="1" max="110" noThreeD="1" page="10" val="0"/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422341</xdr:colOff>
      <xdr:row>1</xdr:row>
      <xdr:rowOff>29516</xdr:rowOff>
    </xdr:from>
    <xdr:to>
      <xdr:col>18</xdr:col>
      <xdr:colOff>119906</xdr:colOff>
      <xdr:row>15</xdr:row>
      <xdr:rowOff>96644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13741" y="220016"/>
              <a:ext cx="4574365" cy="27341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604838</xdr:colOff>
          <xdr:row>3</xdr:row>
          <xdr:rowOff>4763</xdr:rowOff>
        </xdr:from>
        <xdr:to>
          <xdr:col>18</xdr:col>
          <xdr:colOff>9525</xdr:colOff>
          <xdr:row>4</xdr:row>
          <xdr:rowOff>4763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5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4763</xdr:colOff>
          <xdr:row>4</xdr:row>
          <xdr:rowOff>14288</xdr:rowOff>
        </xdr:from>
        <xdr:to>
          <xdr:col>17</xdr:col>
          <xdr:colOff>604837</xdr:colOff>
          <xdr:row>4</xdr:row>
          <xdr:rowOff>185738</xdr:rowOff>
        </xdr:to>
        <xdr:sp macro="" textlink="">
          <xdr:nvSpPr>
            <xdr:cNvPr id="7170" name="Scroll Bar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5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609600</xdr:colOff>
          <xdr:row>5</xdr:row>
          <xdr:rowOff>4763</xdr:rowOff>
        </xdr:from>
        <xdr:to>
          <xdr:col>17</xdr:col>
          <xdr:colOff>561974</xdr:colOff>
          <xdr:row>5</xdr:row>
          <xdr:rowOff>180975</xdr:rowOff>
        </xdr:to>
        <xdr:sp macro="" textlink="">
          <xdr:nvSpPr>
            <xdr:cNvPr id="7171" name="Scroll Bar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5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13667</xdr:colOff>
          <xdr:row>1</xdr:row>
          <xdr:rowOff>5798</xdr:rowOff>
        </xdr:from>
        <xdr:to>
          <xdr:col>14</xdr:col>
          <xdr:colOff>266079</xdr:colOff>
          <xdr:row>2</xdr:row>
          <xdr:rowOff>43898</xdr:rowOff>
        </xdr:to>
        <xdr:sp macro="" textlink="">
          <xdr:nvSpPr>
            <xdr:cNvPr id="7173" name="Drop Down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5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13</xdr:col>
      <xdr:colOff>597243</xdr:colOff>
      <xdr:row>11</xdr:row>
      <xdr:rowOff>192302</xdr:rowOff>
    </xdr:from>
    <xdr:to>
      <xdr:col>21</xdr:col>
      <xdr:colOff>278027</xdr:colOff>
      <xdr:row>26</xdr:row>
      <xdr:rowOff>39388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224227-B834-4267-AA1E-FA674FACB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88"/>
  <sheetViews>
    <sheetView zoomScale="85" zoomScaleNormal="85" workbookViewId="0">
      <selection activeCell="A5" sqref="A5"/>
    </sheetView>
  </sheetViews>
  <sheetFormatPr defaultRowHeight="15" x14ac:dyDescent="0.45"/>
  <sheetData>
    <row r="1" spans="1:23" s="1" customFormat="1" x14ac:dyDescent="0.45">
      <c r="A1" s="1" t="s">
        <v>134</v>
      </c>
      <c r="B1" s="1" t="s">
        <v>87</v>
      </c>
      <c r="C1" s="1" t="s">
        <v>88</v>
      </c>
      <c r="D1" s="1" t="s">
        <v>89</v>
      </c>
      <c r="E1" s="1" t="s">
        <v>90</v>
      </c>
      <c r="F1" s="1" t="s">
        <v>91</v>
      </c>
      <c r="G1" s="1" t="s">
        <v>92</v>
      </c>
      <c r="H1" s="1" t="s">
        <v>93</v>
      </c>
      <c r="I1" s="1" t="s">
        <v>94</v>
      </c>
      <c r="J1" s="1" t="s">
        <v>95</v>
      </c>
      <c r="K1" s="1" t="s">
        <v>96</v>
      </c>
      <c r="L1" s="1" t="s">
        <v>97</v>
      </c>
      <c r="M1" s="1" t="s">
        <v>98</v>
      </c>
      <c r="N1" s="1" t="s">
        <v>99</v>
      </c>
      <c r="O1" s="1" t="s">
        <v>100</v>
      </c>
      <c r="P1" s="1" t="s">
        <v>101</v>
      </c>
      <c r="Q1" s="1" t="s">
        <v>102</v>
      </c>
      <c r="R1" s="1" t="s">
        <v>103</v>
      </c>
      <c r="S1" s="1" t="s">
        <v>104</v>
      </c>
      <c r="T1" s="1" t="s">
        <v>105</v>
      </c>
      <c r="U1" s="1" t="s">
        <v>106</v>
      </c>
    </row>
    <row r="2" spans="1:23" s="1" customFormat="1" x14ac:dyDescent="0.45">
      <c r="A2">
        <v>1</v>
      </c>
      <c r="B2" s="1" t="s">
        <v>30</v>
      </c>
      <c r="C2" s="1">
        <v>1030</v>
      </c>
      <c r="D2" s="1">
        <v>2165</v>
      </c>
      <c r="E2" s="1">
        <v>3335</v>
      </c>
      <c r="F2" s="1">
        <v>4545</v>
      </c>
      <c r="G2" s="1">
        <v>5790</v>
      </c>
      <c r="H2" s="1">
        <v>7075</v>
      </c>
      <c r="I2" s="1">
        <v>8400</v>
      </c>
      <c r="J2" s="1">
        <v>9770</v>
      </c>
      <c r="K2" s="1">
        <v>-940</v>
      </c>
      <c r="L2" s="1">
        <v>-1860</v>
      </c>
      <c r="M2" s="1">
        <v>-2750</v>
      </c>
      <c r="N2" s="1">
        <v>-3615</v>
      </c>
      <c r="O2" s="1">
        <v>-4455</v>
      </c>
      <c r="P2" s="1">
        <v>-5270</v>
      </c>
      <c r="Q2" s="1">
        <v>-6055</v>
      </c>
      <c r="R2" s="1">
        <v>-6820</v>
      </c>
      <c r="S2" s="1">
        <v>-1940</v>
      </c>
      <c r="T2" s="1">
        <v>1280</v>
      </c>
      <c r="U2" s="1">
        <v>-1370</v>
      </c>
      <c r="V2" s="1">
        <f>MAX(C2:J2)</f>
        <v>9770</v>
      </c>
      <c r="W2" s="1">
        <f>MIN(K2:R2)</f>
        <v>-6820</v>
      </c>
    </row>
    <row r="3" spans="1:23" s="1" customFormat="1" x14ac:dyDescent="0.45">
      <c r="A3">
        <v>2</v>
      </c>
      <c r="B3" s="1" t="s">
        <v>25</v>
      </c>
      <c r="C3" s="1">
        <v>970</v>
      </c>
      <c r="D3" s="1">
        <v>1960</v>
      </c>
      <c r="E3" s="1">
        <v>2980</v>
      </c>
      <c r="F3" s="1">
        <v>4035</v>
      </c>
      <c r="G3" s="1">
        <v>5125</v>
      </c>
      <c r="H3" s="1">
        <v>6240</v>
      </c>
      <c r="I3" s="1">
        <v>7390</v>
      </c>
      <c r="J3" s="1">
        <v>8580</v>
      </c>
      <c r="K3" s="1">
        <v>-1000</v>
      </c>
      <c r="L3" s="1">
        <v>-1975</v>
      </c>
      <c r="M3" s="1">
        <v>-2925</v>
      </c>
      <c r="N3" s="1">
        <v>-3840</v>
      </c>
      <c r="O3" s="1">
        <v>-4730</v>
      </c>
      <c r="P3" s="1">
        <v>-5590</v>
      </c>
      <c r="Q3" s="1">
        <v>-6420</v>
      </c>
      <c r="R3" s="1">
        <v>-7230</v>
      </c>
      <c r="S3" s="1">
        <v>-1940</v>
      </c>
      <c r="T3" s="1">
        <v>1340</v>
      </c>
      <c r="U3" s="1">
        <v>-1230</v>
      </c>
      <c r="V3" s="1">
        <f>MAX(C3:J3)</f>
        <v>8580</v>
      </c>
      <c r="W3" s="1">
        <f>MIN(K3:R3)</f>
        <v>-7230</v>
      </c>
    </row>
    <row r="4" spans="1:23" s="1" customFormat="1" x14ac:dyDescent="0.45">
      <c r="A4">
        <v>3</v>
      </c>
      <c r="B4" s="1" t="s">
        <v>57</v>
      </c>
      <c r="C4" s="1">
        <v>970</v>
      </c>
      <c r="D4" s="1">
        <v>2665</v>
      </c>
      <c r="E4" s="1">
        <v>4365</v>
      </c>
      <c r="F4" s="1">
        <v>6230</v>
      </c>
      <c r="G4" s="1">
        <v>8745</v>
      </c>
      <c r="H4" s="1">
        <v>11645</v>
      </c>
      <c r="I4" s="1">
        <v>14190</v>
      </c>
      <c r="J4" s="1">
        <v>16975</v>
      </c>
      <c r="K4" s="1">
        <v>-715</v>
      </c>
      <c r="L4" s="1">
        <v>-1775</v>
      </c>
      <c r="M4" s="1">
        <v>-2670</v>
      </c>
      <c r="N4" s="1">
        <v>-3680</v>
      </c>
      <c r="O4" s="1">
        <v>-4585</v>
      </c>
      <c r="P4" s="1">
        <v>-5785</v>
      </c>
      <c r="Q4" s="1">
        <v>-6950</v>
      </c>
      <c r="R4" s="1">
        <v>-8075</v>
      </c>
      <c r="S4" s="1">
        <v>-1310</v>
      </c>
      <c r="T4" s="1">
        <v>1685</v>
      </c>
      <c r="U4" s="1">
        <v>-1630</v>
      </c>
      <c r="V4" s="1">
        <f>MAX(C4:J4)</f>
        <v>16975</v>
      </c>
      <c r="W4" s="1">
        <f>MIN(K4:R4)</f>
        <v>-8075</v>
      </c>
    </row>
    <row r="5" spans="1:23" s="1" customFormat="1" x14ac:dyDescent="0.45">
      <c r="A5">
        <v>4</v>
      </c>
      <c r="B5" s="1" t="s">
        <v>13</v>
      </c>
      <c r="C5" s="1">
        <v>470</v>
      </c>
      <c r="D5" s="1">
        <v>890</v>
      </c>
      <c r="E5" s="1">
        <v>1295</v>
      </c>
      <c r="F5" s="1">
        <v>1690</v>
      </c>
      <c r="G5" s="1">
        <v>2070</v>
      </c>
      <c r="H5" s="1">
        <v>2440</v>
      </c>
      <c r="I5" s="1">
        <v>2980</v>
      </c>
      <c r="J5" s="1">
        <v>3320</v>
      </c>
      <c r="K5" s="1">
        <v>-700</v>
      </c>
      <c r="L5" s="1">
        <v>-1730</v>
      </c>
      <c r="M5" s="1">
        <v>-2625</v>
      </c>
      <c r="N5" s="1">
        <v>-3490</v>
      </c>
      <c r="O5" s="1">
        <v>-4330</v>
      </c>
      <c r="P5" s="1">
        <v>-5140</v>
      </c>
      <c r="Q5" s="1">
        <v>-5930</v>
      </c>
      <c r="R5" s="1">
        <v>-6690</v>
      </c>
      <c r="S5" s="1">
        <v>-1440</v>
      </c>
      <c r="T5" s="1">
        <v>1280</v>
      </c>
      <c r="U5" s="1">
        <v>-750</v>
      </c>
      <c r="V5" s="1">
        <f>MAX(C5:J5)</f>
        <v>3320</v>
      </c>
      <c r="W5" s="1">
        <f>MIN(K5:R5)</f>
        <v>-6690</v>
      </c>
    </row>
    <row r="6" spans="1:23" s="1" customFormat="1" x14ac:dyDescent="0.45">
      <c r="A6">
        <v>5</v>
      </c>
      <c r="B6" s="1" t="s">
        <v>52</v>
      </c>
      <c r="C6" s="1">
        <v>1030</v>
      </c>
      <c r="D6" s="1">
        <v>2935</v>
      </c>
      <c r="E6" s="1">
        <v>4310</v>
      </c>
      <c r="F6" s="1">
        <v>5940</v>
      </c>
      <c r="G6" s="1">
        <v>7520</v>
      </c>
      <c r="H6" s="1">
        <v>9635</v>
      </c>
      <c r="I6" s="1">
        <v>11810</v>
      </c>
      <c r="J6" s="1">
        <v>14060</v>
      </c>
      <c r="K6" s="1">
        <v>-765</v>
      </c>
      <c r="L6" s="1">
        <v>-1715</v>
      </c>
      <c r="M6" s="1">
        <v>-3220</v>
      </c>
      <c r="N6" s="1">
        <v>-4645</v>
      </c>
      <c r="O6" s="1">
        <v>-5620</v>
      </c>
      <c r="P6" s="1">
        <v>-7020</v>
      </c>
      <c r="Q6" s="1">
        <v>-8555</v>
      </c>
      <c r="R6" s="1">
        <v>-10225</v>
      </c>
      <c r="S6" s="1">
        <v>-1810</v>
      </c>
      <c r="T6" s="1">
        <v>1100</v>
      </c>
      <c r="U6" s="1">
        <v>-2120</v>
      </c>
      <c r="V6" s="1">
        <f>MAX(C6:J6)</f>
        <v>14060</v>
      </c>
      <c r="W6" s="1">
        <f>MIN(K6:R6)</f>
        <v>-10225</v>
      </c>
    </row>
    <row r="7" spans="1:23" s="1" customFormat="1" x14ac:dyDescent="0.45">
      <c r="A7">
        <v>6</v>
      </c>
      <c r="B7" s="1" t="s">
        <v>39</v>
      </c>
      <c r="C7" s="1">
        <v>910</v>
      </c>
      <c r="D7" s="1">
        <v>2700</v>
      </c>
      <c r="E7" s="1">
        <v>3910</v>
      </c>
      <c r="F7" s="1">
        <v>5795</v>
      </c>
      <c r="G7" s="1">
        <v>7105</v>
      </c>
      <c r="H7" s="1">
        <v>8455</v>
      </c>
      <c r="I7" s="1">
        <v>9850</v>
      </c>
      <c r="J7" s="1">
        <v>11290</v>
      </c>
      <c r="K7" s="1">
        <v>-880</v>
      </c>
      <c r="L7" s="1">
        <v>-2090</v>
      </c>
      <c r="M7" s="1">
        <v>-3265</v>
      </c>
      <c r="N7" s="1">
        <v>-4400</v>
      </c>
      <c r="O7" s="1">
        <v>-5860</v>
      </c>
      <c r="P7" s="1">
        <v>-6920</v>
      </c>
      <c r="Q7" s="1">
        <v>-7945</v>
      </c>
      <c r="R7" s="1">
        <v>-9515</v>
      </c>
      <c r="S7" s="1">
        <v>-1940</v>
      </c>
      <c r="T7" s="1">
        <v>1580</v>
      </c>
      <c r="U7" s="1">
        <v>-1395</v>
      </c>
      <c r="V7" s="1">
        <f>MAX(C7:J7)</f>
        <v>11290</v>
      </c>
      <c r="W7" s="1">
        <f>MIN(K7:R7)</f>
        <v>-9515</v>
      </c>
    </row>
    <row r="8" spans="1:23" s="1" customFormat="1" x14ac:dyDescent="0.45">
      <c r="A8">
        <v>7</v>
      </c>
      <c r="B8" s="1" t="s">
        <v>86</v>
      </c>
      <c r="C8" s="1">
        <v>1970</v>
      </c>
      <c r="D8" s="1">
        <v>7900</v>
      </c>
      <c r="E8" s="1">
        <v>17720</v>
      </c>
      <c r="F8" s="1">
        <v>37675</v>
      </c>
      <c r="G8" s="1">
        <v>75720</v>
      </c>
      <c r="H8" s="1">
        <v>148240</v>
      </c>
      <c r="I8" s="1">
        <v>295875</v>
      </c>
      <c r="J8" s="1">
        <v>567910</v>
      </c>
      <c r="K8" s="1">
        <v>-315</v>
      </c>
      <c r="L8" s="1">
        <v>-425</v>
      </c>
      <c r="M8" s="1">
        <v>-875</v>
      </c>
      <c r="N8" s="1">
        <v>-1315</v>
      </c>
      <c r="O8" s="1">
        <v>-1850</v>
      </c>
      <c r="P8" s="1">
        <v>-2400</v>
      </c>
      <c r="Q8" s="1">
        <v>-2970</v>
      </c>
      <c r="R8" s="1">
        <v>-3555</v>
      </c>
      <c r="S8" s="1">
        <v>-1060</v>
      </c>
      <c r="T8" s="1">
        <v>780</v>
      </c>
      <c r="U8" s="1">
        <v>-2345</v>
      </c>
      <c r="V8" s="1">
        <f>MAX(C8:J8)</f>
        <v>567910</v>
      </c>
      <c r="W8" s="1">
        <f>MIN(K8:R8)</f>
        <v>-3555</v>
      </c>
    </row>
    <row r="9" spans="1:23" s="1" customFormat="1" x14ac:dyDescent="0.45">
      <c r="A9">
        <v>8</v>
      </c>
      <c r="B9" s="1" t="s">
        <v>28</v>
      </c>
      <c r="C9" s="1">
        <v>910</v>
      </c>
      <c r="D9" s="1">
        <v>2115</v>
      </c>
      <c r="E9" s="1">
        <v>3235</v>
      </c>
      <c r="F9" s="1">
        <v>4390</v>
      </c>
      <c r="G9" s="1">
        <v>5580</v>
      </c>
      <c r="H9" s="1">
        <v>6815</v>
      </c>
      <c r="I9" s="1">
        <v>8085</v>
      </c>
      <c r="J9" s="1">
        <v>9395</v>
      </c>
      <c r="K9" s="1">
        <v>-705</v>
      </c>
      <c r="L9" s="1">
        <v>-1430</v>
      </c>
      <c r="M9" s="1">
        <v>-2085</v>
      </c>
      <c r="N9" s="1">
        <v>-3225</v>
      </c>
      <c r="O9" s="1">
        <v>-3970</v>
      </c>
      <c r="P9" s="1">
        <v>-4690</v>
      </c>
      <c r="Q9" s="1">
        <v>-5385</v>
      </c>
      <c r="R9" s="1">
        <v>-6060</v>
      </c>
      <c r="S9" s="1">
        <v>-1810</v>
      </c>
      <c r="T9" s="1">
        <v>1170</v>
      </c>
      <c r="U9" s="1">
        <v>-1325</v>
      </c>
      <c r="V9" s="1">
        <f>MAX(C9:J9)</f>
        <v>9395</v>
      </c>
      <c r="W9" s="1">
        <f>MIN(K9:R9)</f>
        <v>-6060</v>
      </c>
    </row>
    <row r="10" spans="1:23" s="1" customFormat="1" x14ac:dyDescent="0.45">
      <c r="A10">
        <v>9</v>
      </c>
      <c r="B10" s="1" t="s">
        <v>54</v>
      </c>
      <c r="C10" s="1">
        <v>1780</v>
      </c>
      <c r="D10" s="1">
        <v>3890</v>
      </c>
      <c r="E10" s="1">
        <v>5930</v>
      </c>
      <c r="F10" s="1">
        <v>6885</v>
      </c>
      <c r="G10" s="1">
        <v>8835</v>
      </c>
      <c r="H10" s="1">
        <v>10720</v>
      </c>
      <c r="I10" s="1">
        <v>12555</v>
      </c>
      <c r="J10" s="1">
        <v>14325</v>
      </c>
      <c r="K10" s="1">
        <v>-1050</v>
      </c>
      <c r="L10" s="1">
        <v>-1515</v>
      </c>
      <c r="M10" s="1">
        <v>-1990</v>
      </c>
      <c r="N10" s="1">
        <v>-2635</v>
      </c>
      <c r="O10" s="1">
        <v>-3145</v>
      </c>
      <c r="P10" s="1">
        <v>-3670</v>
      </c>
      <c r="Q10" s="1">
        <v>-4215</v>
      </c>
      <c r="R10" s="1">
        <v>-4775</v>
      </c>
      <c r="S10" s="1">
        <v>-3940</v>
      </c>
      <c r="T10" s="1">
        <v>715</v>
      </c>
      <c r="U10" s="1">
        <v>-2535</v>
      </c>
      <c r="V10" s="1">
        <f>MAX(C10:J10)</f>
        <v>14325</v>
      </c>
      <c r="W10" s="1">
        <f>MIN(K10:R10)</f>
        <v>-4775</v>
      </c>
    </row>
    <row r="11" spans="1:23" s="1" customFormat="1" x14ac:dyDescent="0.45">
      <c r="A11">
        <v>10</v>
      </c>
      <c r="B11" s="1" t="s">
        <v>43</v>
      </c>
      <c r="C11" s="1">
        <v>910</v>
      </c>
      <c r="D11" s="1">
        <v>2840</v>
      </c>
      <c r="E11" s="1">
        <v>3905</v>
      </c>
      <c r="F11" s="1">
        <v>5910</v>
      </c>
      <c r="G11" s="1">
        <v>7065</v>
      </c>
      <c r="H11" s="1">
        <v>8260</v>
      </c>
      <c r="I11" s="1">
        <v>10640</v>
      </c>
      <c r="J11" s="1">
        <v>11950</v>
      </c>
      <c r="K11" s="1">
        <v>-1000</v>
      </c>
      <c r="L11" s="1">
        <v>-2210</v>
      </c>
      <c r="M11" s="1">
        <v>-3385</v>
      </c>
      <c r="N11" s="1">
        <v>-4515</v>
      </c>
      <c r="O11" s="1">
        <v>-5975</v>
      </c>
      <c r="P11" s="1">
        <v>-7030</v>
      </c>
      <c r="Q11" s="1">
        <v>-8570</v>
      </c>
      <c r="R11" s="1">
        <v>-10155</v>
      </c>
      <c r="S11" s="1">
        <v>-1940</v>
      </c>
      <c r="T11" s="1">
        <v>1580</v>
      </c>
      <c r="U11" s="1">
        <v>-1245</v>
      </c>
      <c r="V11" s="1">
        <f>MAX(C11:J11)</f>
        <v>11950</v>
      </c>
      <c r="W11" s="1">
        <f>MIN(K11:R11)</f>
        <v>-10155</v>
      </c>
    </row>
    <row r="12" spans="1:23" s="1" customFormat="1" x14ac:dyDescent="0.45">
      <c r="A12">
        <v>11</v>
      </c>
      <c r="B12" s="1" t="s">
        <v>34</v>
      </c>
      <c r="C12" s="1">
        <v>1220</v>
      </c>
      <c r="D12" s="1">
        <v>2500</v>
      </c>
      <c r="E12" s="1">
        <v>3980</v>
      </c>
      <c r="F12" s="1">
        <v>5170</v>
      </c>
      <c r="G12" s="1">
        <v>6730</v>
      </c>
      <c r="H12" s="1">
        <v>7840</v>
      </c>
      <c r="I12" s="1">
        <v>8910</v>
      </c>
      <c r="J12" s="1">
        <v>9945</v>
      </c>
      <c r="K12" s="1">
        <v>-2280</v>
      </c>
      <c r="L12" s="1">
        <v>-4185</v>
      </c>
      <c r="M12" s="1">
        <v>-6420</v>
      </c>
      <c r="N12" s="1">
        <v>-8725</v>
      </c>
      <c r="O12" s="1">
        <v>-9755</v>
      </c>
      <c r="P12" s="1">
        <v>-12900</v>
      </c>
      <c r="Q12" s="1">
        <v>-15410</v>
      </c>
      <c r="R12" s="1">
        <v>-16905</v>
      </c>
      <c r="S12" s="1">
        <v>-2560</v>
      </c>
      <c r="T12" s="1">
        <v>2340</v>
      </c>
      <c r="U12" s="1">
        <v>-1660</v>
      </c>
      <c r="V12" s="1">
        <f>MAX(C12:J12)</f>
        <v>9945</v>
      </c>
      <c r="W12" s="1">
        <f>MIN(K12:R12)</f>
        <v>-16905</v>
      </c>
    </row>
    <row r="13" spans="1:23" s="1" customFormat="1" x14ac:dyDescent="0.45">
      <c r="A13">
        <v>12</v>
      </c>
      <c r="B13" s="1" t="s">
        <v>7</v>
      </c>
      <c r="C13" s="1">
        <v>970</v>
      </c>
      <c r="D13" s="1">
        <v>1215</v>
      </c>
      <c r="E13" s="1">
        <v>1565</v>
      </c>
      <c r="F13" s="1">
        <v>1760</v>
      </c>
      <c r="G13" s="1">
        <v>1960</v>
      </c>
      <c r="H13" s="1">
        <v>2165</v>
      </c>
      <c r="I13" s="1">
        <v>2230</v>
      </c>
      <c r="J13" s="1">
        <v>2440</v>
      </c>
      <c r="K13" s="1">
        <v>-595</v>
      </c>
      <c r="L13" s="1">
        <v>-860</v>
      </c>
      <c r="M13" s="1">
        <v>-1375</v>
      </c>
      <c r="N13" s="1">
        <v>-2045</v>
      </c>
      <c r="O13" s="1">
        <v>-3180</v>
      </c>
      <c r="P13" s="1">
        <v>-4285</v>
      </c>
      <c r="Q13" s="1">
        <v>-5000</v>
      </c>
      <c r="R13" s="1">
        <v>-6045</v>
      </c>
      <c r="S13" s="1">
        <v>-1310</v>
      </c>
      <c r="T13" s="1">
        <v>1540</v>
      </c>
      <c r="U13" s="1">
        <v>-440</v>
      </c>
      <c r="V13" s="1">
        <f>MAX(C13:J13)</f>
        <v>2440</v>
      </c>
      <c r="W13" s="1">
        <f>MIN(K13:R13)</f>
        <v>-6045</v>
      </c>
    </row>
    <row r="14" spans="1:23" s="1" customFormat="1" x14ac:dyDescent="0.45">
      <c r="A14">
        <v>13</v>
      </c>
      <c r="B14" s="1" t="s">
        <v>51</v>
      </c>
      <c r="C14" s="1">
        <v>1030</v>
      </c>
      <c r="D14" s="1">
        <v>2955</v>
      </c>
      <c r="E14" s="1">
        <v>3895</v>
      </c>
      <c r="F14" s="1">
        <v>6055</v>
      </c>
      <c r="G14" s="1">
        <v>7800</v>
      </c>
      <c r="H14" s="1">
        <v>9700</v>
      </c>
      <c r="I14" s="1">
        <v>11775</v>
      </c>
      <c r="J14" s="1">
        <v>14050</v>
      </c>
      <c r="K14" s="1">
        <v>-935</v>
      </c>
      <c r="L14" s="1">
        <v>-2605</v>
      </c>
      <c r="M14" s="1">
        <v>-3015</v>
      </c>
      <c r="N14" s="1">
        <v>-6480</v>
      </c>
      <c r="O14" s="1">
        <v>-9335</v>
      </c>
      <c r="P14" s="1">
        <v>-11270</v>
      </c>
      <c r="Q14" s="1">
        <v>-14065</v>
      </c>
      <c r="R14" s="1">
        <v>-17120</v>
      </c>
      <c r="S14" s="1">
        <v>-2060</v>
      </c>
      <c r="T14" s="1">
        <v>1890</v>
      </c>
      <c r="U14" s="1">
        <v>-1370</v>
      </c>
      <c r="V14" s="1">
        <f>MAX(C14:J14)</f>
        <v>14050</v>
      </c>
      <c r="W14" s="1">
        <f>MIN(K14:R14)</f>
        <v>-17120</v>
      </c>
    </row>
    <row r="15" spans="1:23" s="1" customFormat="1" x14ac:dyDescent="0.45">
      <c r="A15">
        <v>14</v>
      </c>
      <c r="B15" s="1" t="s">
        <v>14</v>
      </c>
      <c r="C15" s="1">
        <v>1030</v>
      </c>
      <c r="D15" s="1">
        <v>1395</v>
      </c>
      <c r="E15" s="1">
        <v>1765</v>
      </c>
      <c r="F15" s="1">
        <v>2015</v>
      </c>
      <c r="G15" s="1">
        <v>2555</v>
      </c>
      <c r="H15" s="1">
        <v>2960</v>
      </c>
      <c r="I15" s="1">
        <v>3180</v>
      </c>
      <c r="J15" s="1">
        <v>3390</v>
      </c>
      <c r="K15" s="1">
        <v>-225</v>
      </c>
      <c r="L15" s="1">
        <v>-415</v>
      </c>
      <c r="M15" s="1">
        <v>-640</v>
      </c>
      <c r="N15" s="1">
        <v>-875</v>
      </c>
      <c r="O15" s="1">
        <v>-1045</v>
      </c>
      <c r="P15" s="1">
        <v>-1365</v>
      </c>
      <c r="Q15" s="1">
        <v>-1615</v>
      </c>
      <c r="R15" s="1">
        <v>-1880</v>
      </c>
      <c r="S15" s="1">
        <v>-940</v>
      </c>
      <c r="T15" s="1">
        <v>505</v>
      </c>
      <c r="U15" s="1">
        <v>-620</v>
      </c>
      <c r="V15" s="1">
        <f>MAX(C15:J15)</f>
        <v>3390</v>
      </c>
      <c r="W15" s="1">
        <f>MIN(K15:R15)</f>
        <v>-1880</v>
      </c>
    </row>
    <row r="16" spans="1:23" s="1" customFormat="1" x14ac:dyDescent="0.45">
      <c r="A16">
        <v>15</v>
      </c>
      <c r="B16" s="1" t="s">
        <v>19</v>
      </c>
      <c r="C16" s="1">
        <v>1030</v>
      </c>
      <c r="D16" s="1">
        <v>1810</v>
      </c>
      <c r="E16" s="1">
        <v>2510</v>
      </c>
      <c r="F16" s="1">
        <v>3070</v>
      </c>
      <c r="G16" s="1">
        <v>3720</v>
      </c>
      <c r="H16" s="1">
        <v>4475</v>
      </c>
      <c r="I16" s="1">
        <v>5060</v>
      </c>
      <c r="J16" s="1">
        <v>5700</v>
      </c>
      <c r="K16" s="1">
        <v>-85</v>
      </c>
      <c r="L16" s="1">
        <v>-115</v>
      </c>
      <c r="M16" s="1">
        <v>-160</v>
      </c>
      <c r="N16" s="1">
        <v>-200</v>
      </c>
      <c r="O16" s="1">
        <v>-270</v>
      </c>
      <c r="P16" s="1">
        <v>-325</v>
      </c>
      <c r="Q16" s="1">
        <v>-400</v>
      </c>
      <c r="R16" s="1">
        <v>-435</v>
      </c>
      <c r="S16" s="1">
        <v>-190</v>
      </c>
      <c r="T16" s="1">
        <v>420</v>
      </c>
      <c r="U16" s="1">
        <v>-450</v>
      </c>
      <c r="V16" s="1">
        <f>MAX(C16:J16)</f>
        <v>5700</v>
      </c>
      <c r="W16" s="1">
        <f>MIN(K16:R16)</f>
        <v>-435</v>
      </c>
    </row>
    <row r="17" spans="1:23" s="1" customFormat="1" x14ac:dyDescent="0.45">
      <c r="A17">
        <v>16</v>
      </c>
      <c r="B17" s="1" t="s">
        <v>36</v>
      </c>
      <c r="C17" s="1">
        <v>970</v>
      </c>
      <c r="D17" s="1">
        <v>2150</v>
      </c>
      <c r="E17" s="1">
        <v>4145</v>
      </c>
      <c r="F17" s="1">
        <v>5560</v>
      </c>
      <c r="G17" s="1">
        <v>7020</v>
      </c>
      <c r="H17" s="1">
        <v>8530</v>
      </c>
      <c r="I17" s="1">
        <v>10085</v>
      </c>
      <c r="J17" s="1">
        <v>10985</v>
      </c>
      <c r="K17" s="1">
        <v>-995</v>
      </c>
      <c r="L17" s="1">
        <v>-1885</v>
      </c>
      <c r="M17" s="1">
        <v>-2750</v>
      </c>
      <c r="N17" s="1">
        <v>-4055</v>
      </c>
      <c r="O17" s="1">
        <v>-5165</v>
      </c>
      <c r="P17" s="1">
        <v>-5930</v>
      </c>
      <c r="Q17" s="1">
        <v>-6665</v>
      </c>
      <c r="R17" s="1">
        <v>-7855</v>
      </c>
      <c r="S17" s="1">
        <v>-2060</v>
      </c>
      <c r="T17" s="1">
        <v>1255</v>
      </c>
      <c r="U17" s="1">
        <v>-1550</v>
      </c>
      <c r="V17" s="1">
        <f>MAX(C17:J17)</f>
        <v>10985</v>
      </c>
      <c r="W17" s="1">
        <f>MIN(K17:R17)</f>
        <v>-7855</v>
      </c>
    </row>
    <row r="18" spans="1:23" s="1" customFormat="1" x14ac:dyDescent="0.45">
      <c r="A18">
        <v>17</v>
      </c>
      <c r="B18" s="1" t="s">
        <v>10</v>
      </c>
      <c r="C18" s="1">
        <v>970</v>
      </c>
      <c r="D18" s="1">
        <v>1390</v>
      </c>
      <c r="E18" s="1">
        <v>1740</v>
      </c>
      <c r="F18" s="1">
        <v>1975</v>
      </c>
      <c r="G18" s="1">
        <v>2205</v>
      </c>
      <c r="H18" s="1">
        <v>2425</v>
      </c>
      <c r="I18" s="1">
        <v>2635</v>
      </c>
      <c r="J18" s="1">
        <v>2845</v>
      </c>
      <c r="K18" s="1">
        <v>-765</v>
      </c>
      <c r="L18" s="1">
        <v>-1910</v>
      </c>
      <c r="M18" s="1">
        <v>-3380</v>
      </c>
      <c r="N18" s="1">
        <v>-4500</v>
      </c>
      <c r="O18" s="1">
        <v>-6045</v>
      </c>
      <c r="P18" s="1">
        <v>-6565</v>
      </c>
      <c r="Q18" s="1">
        <v>-7520</v>
      </c>
      <c r="R18" s="1">
        <v>-8505</v>
      </c>
      <c r="S18" s="1">
        <v>-1690</v>
      </c>
      <c r="T18" s="1">
        <v>1030</v>
      </c>
      <c r="U18" s="1">
        <v>-600</v>
      </c>
      <c r="V18" s="1">
        <f>MAX(C18:J18)</f>
        <v>2845</v>
      </c>
      <c r="W18" s="1">
        <f>MIN(K18:R18)</f>
        <v>-8505</v>
      </c>
    </row>
    <row r="19" spans="1:23" s="1" customFormat="1" x14ac:dyDescent="0.45">
      <c r="A19">
        <v>18</v>
      </c>
      <c r="B19" s="1" t="s">
        <v>59</v>
      </c>
      <c r="C19" s="1">
        <v>910</v>
      </c>
      <c r="D19" s="1">
        <v>3115</v>
      </c>
      <c r="E19" s="1">
        <v>6120</v>
      </c>
      <c r="F19" s="1">
        <v>8770</v>
      </c>
      <c r="G19" s="1">
        <v>11570</v>
      </c>
      <c r="H19" s="1">
        <v>14215</v>
      </c>
      <c r="I19" s="1">
        <v>17280</v>
      </c>
      <c r="J19" s="1">
        <v>19700</v>
      </c>
      <c r="K19" s="1">
        <v>-220</v>
      </c>
      <c r="L19" s="1">
        <v>-565</v>
      </c>
      <c r="M19" s="1">
        <v>-1090</v>
      </c>
      <c r="N19" s="1">
        <v>-1635</v>
      </c>
      <c r="O19" s="1">
        <v>-2195</v>
      </c>
      <c r="P19" s="1">
        <v>-3950</v>
      </c>
      <c r="Q19" s="1">
        <v>-5425</v>
      </c>
      <c r="R19" s="1">
        <v>-6845</v>
      </c>
      <c r="S19" s="1">
        <v>-560</v>
      </c>
      <c r="T19" s="1">
        <v>795</v>
      </c>
      <c r="U19" s="1">
        <v>-1025</v>
      </c>
      <c r="V19" s="1">
        <f>MAX(C19:J19)</f>
        <v>19700</v>
      </c>
      <c r="W19" s="1">
        <f>MIN(K19:R19)</f>
        <v>-6845</v>
      </c>
    </row>
    <row r="20" spans="1:23" s="1" customFormat="1" x14ac:dyDescent="0.45">
      <c r="A20">
        <v>19</v>
      </c>
      <c r="B20" s="1" t="s">
        <v>18</v>
      </c>
      <c r="C20" s="1">
        <v>910</v>
      </c>
      <c r="D20" s="1">
        <v>1450</v>
      </c>
      <c r="E20" s="1">
        <v>2010</v>
      </c>
      <c r="F20" s="1">
        <v>2745</v>
      </c>
      <c r="G20" s="1">
        <v>3340</v>
      </c>
      <c r="H20" s="1">
        <v>3950</v>
      </c>
      <c r="I20" s="1">
        <v>4585</v>
      </c>
      <c r="J20" s="1">
        <v>5240</v>
      </c>
      <c r="K20" s="1">
        <v>-415</v>
      </c>
      <c r="L20" s="1">
        <v>-695</v>
      </c>
      <c r="M20" s="1">
        <v>-1205</v>
      </c>
      <c r="N20" s="1">
        <v>-1630</v>
      </c>
      <c r="O20" s="1">
        <v>-2035</v>
      </c>
      <c r="P20" s="1">
        <v>-2430</v>
      </c>
      <c r="Q20" s="1">
        <v>-2810</v>
      </c>
      <c r="R20" s="1">
        <v>-2970</v>
      </c>
      <c r="S20" s="1">
        <v>-1060</v>
      </c>
      <c r="T20" s="1">
        <v>775</v>
      </c>
      <c r="U20" s="1">
        <v>-795</v>
      </c>
      <c r="V20" s="1">
        <f>MAX(C20:J20)</f>
        <v>5240</v>
      </c>
      <c r="W20" s="1">
        <f>MIN(K20:R20)</f>
        <v>-2970</v>
      </c>
    </row>
    <row r="21" spans="1:23" s="1" customFormat="1" x14ac:dyDescent="0.45">
      <c r="A21">
        <v>20</v>
      </c>
      <c r="B21" s="1" t="s">
        <v>46</v>
      </c>
      <c r="C21" s="1">
        <v>1030</v>
      </c>
      <c r="D21" s="1">
        <v>2055</v>
      </c>
      <c r="E21" s="1">
        <v>4015</v>
      </c>
      <c r="F21" s="1">
        <v>5415</v>
      </c>
      <c r="G21" s="1">
        <v>7280</v>
      </c>
      <c r="H21" s="1">
        <v>8785</v>
      </c>
      <c r="I21" s="1">
        <v>9710</v>
      </c>
      <c r="J21" s="1">
        <v>12665</v>
      </c>
      <c r="K21" s="1">
        <v>-995</v>
      </c>
      <c r="L21" s="1">
        <v>-1260</v>
      </c>
      <c r="M21" s="1">
        <v>-1515</v>
      </c>
      <c r="N21" s="1">
        <v>-1650</v>
      </c>
      <c r="O21" s="1">
        <v>-1895</v>
      </c>
      <c r="P21" s="1">
        <v>-2130</v>
      </c>
      <c r="Q21" s="1">
        <v>-2210</v>
      </c>
      <c r="R21" s="1">
        <v>-2440</v>
      </c>
      <c r="S21" s="1">
        <v>-2060</v>
      </c>
      <c r="T21" s="1">
        <v>605</v>
      </c>
      <c r="U21" s="1">
        <v>-1540</v>
      </c>
      <c r="V21" s="1">
        <f>MAX(C21:J21)</f>
        <v>12665</v>
      </c>
      <c r="W21" s="1">
        <f>MIN(K21:R21)</f>
        <v>-2440</v>
      </c>
    </row>
    <row r="22" spans="1:23" s="1" customFormat="1" x14ac:dyDescent="0.45">
      <c r="A22">
        <v>21</v>
      </c>
      <c r="B22" s="1" t="s">
        <v>71</v>
      </c>
      <c r="C22" s="1">
        <v>720</v>
      </c>
      <c r="D22" s="1">
        <v>1540</v>
      </c>
      <c r="E22" s="1">
        <v>2155</v>
      </c>
      <c r="F22" s="1">
        <v>5240</v>
      </c>
      <c r="G22" s="1">
        <v>8705</v>
      </c>
      <c r="H22" s="1">
        <v>14375</v>
      </c>
      <c r="I22" s="1">
        <v>24000</v>
      </c>
      <c r="J22" s="1">
        <v>37800</v>
      </c>
      <c r="K22" s="1">
        <v>-715</v>
      </c>
      <c r="L22" s="1">
        <v>-760</v>
      </c>
      <c r="M22" s="1">
        <v>-1400</v>
      </c>
      <c r="N22" s="1">
        <v>-1940</v>
      </c>
      <c r="O22" s="1">
        <v>-2575</v>
      </c>
      <c r="P22" s="1">
        <v>-2940</v>
      </c>
      <c r="Q22" s="1">
        <v>-3720</v>
      </c>
      <c r="R22" s="1">
        <v>-4480</v>
      </c>
      <c r="S22" s="1">
        <v>-1310</v>
      </c>
      <c r="T22" s="1">
        <v>1205</v>
      </c>
      <c r="U22" s="1">
        <v>-985</v>
      </c>
      <c r="V22" s="1">
        <f>MAX(C22:J22)</f>
        <v>37800</v>
      </c>
      <c r="W22" s="1">
        <f>MIN(K22:R22)</f>
        <v>-4480</v>
      </c>
    </row>
    <row r="23" spans="1:23" s="1" customFormat="1" x14ac:dyDescent="0.45">
      <c r="A23">
        <v>22</v>
      </c>
      <c r="B23" s="1" t="s">
        <v>66</v>
      </c>
      <c r="C23" s="1">
        <v>410</v>
      </c>
      <c r="D23" s="1">
        <v>950</v>
      </c>
      <c r="E23" s="1">
        <v>2145</v>
      </c>
      <c r="F23" s="1">
        <v>4655</v>
      </c>
      <c r="G23" s="1">
        <v>8195</v>
      </c>
      <c r="H23" s="1">
        <v>13005</v>
      </c>
      <c r="I23" s="1">
        <v>20365</v>
      </c>
      <c r="J23" s="1">
        <v>26475</v>
      </c>
      <c r="K23" s="1">
        <v>-520</v>
      </c>
      <c r="L23" s="1">
        <v>-1040</v>
      </c>
      <c r="M23" s="1">
        <v>-2810</v>
      </c>
      <c r="N23" s="1">
        <v>-4960</v>
      </c>
      <c r="O23" s="1">
        <v>-6580</v>
      </c>
      <c r="P23" s="1">
        <v>-8820</v>
      </c>
      <c r="Q23" s="1">
        <v>-9570</v>
      </c>
      <c r="R23" s="1">
        <v>-12950</v>
      </c>
      <c r="S23" s="1">
        <v>-810</v>
      </c>
      <c r="T23" s="1">
        <v>1355</v>
      </c>
      <c r="U23" s="1">
        <v>-595</v>
      </c>
      <c r="V23" s="1">
        <f>MAX(C23:J23)</f>
        <v>26475</v>
      </c>
      <c r="W23" s="1">
        <f>MIN(K23:R23)</f>
        <v>-12950</v>
      </c>
    </row>
    <row r="24" spans="1:23" s="1" customFormat="1" x14ac:dyDescent="0.45">
      <c r="A24">
        <v>23</v>
      </c>
      <c r="B24" s="1" t="s">
        <v>5</v>
      </c>
      <c r="C24" s="1">
        <v>720</v>
      </c>
      <c r="D24" s="1">
        <v>810</v>
      </c>
      <c r="E24" s="1">
        <v>895</v>
      </c>
      <c r="F24" s="1">
        <v>980</v>
      </c>
      <c r="G24" s="1">
        <v>995</v>
      </c>
      <c r="H24" s="1">
        <v>1075</v>
      </c>
      <c r="I24" s="1">
        <v>1150</v>
      </c>
      <c r="J24" s="1">
        <v>1225</v>
      </c>
      <c r="K24" s="1">
        <v>-10</v>
      </c>
      <c r="L24" s="1">
        <v>-35</v>
      </c>
      <c r="M24" s="1">
        <v>-45</v>
      </c>
      <c r="N24" s="1">
        <v>-60</v>
      </c>
      <c r="O24" s="1">
        <v>-80</v>
      </c>
      <c r="P24" s="1">
        <v>-110</v>
      </c>
      <c r="Q24" s="1">
        <v>-130</v>
      </c>
      <c r="R24" s="1">
        <v>-155</v>
      </c>
      <c r="S24" s="1">
        <v>-690</v>
      </c>
      <c r="T24" s="1">
        <v>320</v>
      </c>
      <c r="U24" s="1">
        <v>-415</v>
      </c>
      <c r="V24" s="1">
        <f>MAX(C24:J24)</f>
        <v>1225</v>
      </c>
      <c r="W24" s="1">
        <f>MIN(K24:R24)</f>
        <v>-155</v>
      </c>
    </row>
    <row r="25" spans="1:23" s="1" customFormat="1" x14ac:dyDescent="0.45">
      <c r="A25">
        <v>24</v>
      </c>
      <c r="B25" s="1" t="s">
        <v>2</v>
      </c>
      <c r="C25" s="1">
        <v>470</v>
      </c>
      <c r="D25" s="1">
        <v>525</v>
      </c>
      <c r="E25" s="1">
        <v>580</v>
      </c>
      <c r="F25" s="1">
        <v>610</v>
      </c>
      <c r="G25" s="1">
        <v>600</v>
      </c>
      <c r="H25" s="1">
        <v>625</v>
      </c>
      <c r="I25" s="1">
        <v>650</v>
      </c>
      <c r="J25" s="1">
        <v>680</v>
      </c>
      <c r="K25" s="1">
        <v>-220</v>
      </c>
      <c r="L25" s="1">
        <v>-430</v>
      </c>
      <c r="M25" s="1">
        <v>-525</v>
      </c>
      <c r="N25" s="1">
        <v>-955</v>
      </c>
      <c r="O25" s="1">
        <v>-1390</v>
      </c>
      <c r="P25" s="1">
        <v>-1885</v>
      </c>
      <c r="Q25" s="1">
        <v>-2020</v>
      </c>
      <c r="R25" s="1">
        <v>-2635</v>
      </c>
      <c r="S25" s="1">
        <v>-560</v>
      </c>
      <c r="T25" s="1">
        <v>995</v>
      </c>
      <c r="U25" s="1">
        <v>-310</v>
      </c>
      <c r="V25" s="1">
        <f>MAX(C25:J25)</f>
        <v>680</v>
      </c>
      <c r="W25" s="1">
        <f>MIN(K25:R25)</f>
        <v>-2635</v>
      </c>
    </row>
    <row r="26" spans="1:23" s="1" customFormat="1" x14ac:dyDescent="0.45">
      <c r="A26">
        <v>25</v>
      </c>
      <c r="B26" s="1" t="s">
        <v>83</v>
      </c>
      <c r="C26" s="1">
        <v>970</v>
      </c>
      <c r="D26" s="1">
        <v>1295</v>
      </c>
      <c r="E26" s="1">
        <v>3580</v>
      </c>
      <c r="F26" s="1">
        <v>4875</v>
      </c>
      <c r="G26" s="1">
        <v>10220</v>
      </c>
      <c r="H26" s="1">
        <v>23665</v>
      </c>
      <c r="I26" s="1">
        <v>50135</v>
      </c>
      <c r="J26" s="1">
        <v>102245</v>
      </c>
      <c r="K26" s="1">
        <v>-295</v>
      </c>
      <c r="L26" s="1">
        <v>-625</v>
      </c>
      <c r="M26" s="1">
        <v>-960</v>
      </c>
      <c r="N26" s="1">
        <v>-1310</v>
      </c>
      <c r="O26" s="1">
        <v>-1670</v>
      </c>
      <c r="P26" s="1">
        <v>-3035</v>
      </c>
      <c r="Q26" s="1">
        <v>-6380</v>
      </c>
      <c r="R26" s="1">
        <v>-11505</v>
      </c>
      <c r="S26" s="1">
        <v>-2060</v>
      </c>
      <c r="T26" s="1">
        <v>610</v>
      </c>
      <c r="U26" s="1">
        <v>-2100</v>
      </c>
      <c r="V26" s="1">
        <f>MAX(C26:J26)</f>
        <v>102245</v>
      </c>
      <c r="W26" s="1">
        <f>MIN(K26:R26)</f>
        <v>-11505</v>
      </c>
    </row>
    <row r="27" spans="1:23" s="1" customFormat="1" x14ac:dyDescent="0.45">
      <c r="A27">
        <v>26</v>
      </c>
      <c r="B27" s="1" t="s">
        <v>79</v>
      </c>
      <c r="C27" s="1">
        <v>840</v>
      </c>
      <c r="D27" s="1">
        <v>2800</v>
      </c>
      <c r="E27" s="1">
        <v>6955</v>
      </c>
      <c r="F27" s="1">
        <v>15140</v>
      </c>
      <c r="G27" s="1">
        <v>23310</v>
      </c>
      <c r="H27" s="1">
        <v>41330</v>
      </c>
      <c r="I27" s="1">
        <v>59160</v>
      </c>
      <c r="J27" s="1">
        <v>72995</v>
      </c>
      <c r="K27" s="1">
        <v>-610</v>
      </c>
      <c r="L27" s="1">
        <v>-2070</v>
      </c>
      <c r="M27" s="1">
        <v>-5430</v>
      </c>
      <c r="N27" s="1">
        <v>-10795</v>
      </c>
      <c r="O27" s="1">
        <v>-17460</v>
      </c>
      <c r="P27" s="1">
        <v>-28980</v>
      </c>
      <c r="Q27" s="1">
        <v>-38530</v>
      </c>
      <c r="R27" s="1">
        <v>-63145</v>
      </c>
      <c r="S27" s="1">
        <v>-1440</v>
      </c>
      <c r="T27" s="1">
        <v>1390</v>
      </c>
      <c r="U27" s="1">
        <v>-1035</v>
      </c>
      <c r="V27" s="1">
        <f>MAX(C27:J27)</f>
        <v>72995</v>
      </c>
      <c r="W27" s="1">
        <f>MIN(K27:R27)</f>
        <v>-63145</v>
      </c>
    </row>
    <row r="28" spans="1:23" s="1" customFormat="1" x14ac:dyDescent="0.45">
      <c r="A28">
        <v>27</v>
      </c>
      <c r="B28" s="1" t="s">
        <v>24</v>
      </c>
      <c r="C28" s="1">
        <v>970</v>
      </c>
      <c r="D28" s="1">
        <v>1685</v>
      </c>
      <c r="E28" s="1">
        <v>3760</v>
      </c>
      <c r="F28" s="1">
        <v>4670</v>
      </c>
      <c r="G28" s="1">
        <v>5610</v>
      </c>
      <c r="H28" s="1">
        <v>6180</v>
      </c>
      <c r="I28" s="1">
        <v>7170</v>
      </c>
      <c r="J28" s="1">
        <v>8185</v>
      </c>
      <c r="K28" s="1">
        <v>-940</v>
      </c>
      <c r="L28" s="1">
        <v>-1860</v>
      </c>
      <c r="M28" s="1">
        <v>-2750</v>
      </c>
      <c r="N28" s="1">
        <v>-4075</v>
      </c>
      <c r="O28" s="1">
        <v>-5840</v>
      </c>
      <c r="P28" s="1">
        <v>-7460</v>
      </c>
      <c r="Q28" s="1">
        <v>-8705</v>
      </c>
      <c r="R28" s="1">
        <v>-9990</v>
      </c>
      <c r="S28" s="1">
        <v>-1940</v>
      </c>
      <c r="T28" s="1">
        <v>1280</v>
      </c>
      <c r="U28" s="1">
        <v>-1070</v>
      </c>
      <c r="V28" s="1">
        <f>MAX(C28:J28)</f>
        <v>8185</v>
      </c>
      <c r="W28" s="1">
        <f>MIN(K28:R28)</f>
        <v>-9990</v>
      </c>
    </row>
    <row r="29" spans="1:23" s="1" customFormat="1" x14ac:dyDescent="0.45">
      <c r="A29">
        <v>28</v>
      </c>
      <c r="B29" s="1" t="s">
        <v>76</v>
      </c>
      <c r="C29" s="1">
        <v>720</v>
      </c>
      <c r="D29" s="1">
        <v>2540</v>
      </c>
      <c r="E29" s="1">
        <v>6980</v>
      </c>
      <c r="F29" s="1">
        <v>10735</v>
      </c>
      <c r="G29" s="1">
        <v>17240</v>
      </c>
      <c r="H29" s="1">
        <v>25660</v>
      </c>
      <c r="I29" s="1">
        <v>37500</v>
      </c>
      <c r="J29" s="1">
        <v>46930</v>
      </c>
      <c r="K29" s="1">
        <v>-485</v>
      </c>
      <c r="L29" s="1">
        <v>-705</v>
      </c>
      <c r="M29" s="1">
        <v>-1300</v>
      </c>
      <c r="N29" s="1">
        <v>-2025</v>
      </c>
      <c r="O29" s="1">
        <v>-2460</v>
      </c>
      <c r="P29" s="1">
        <v>-2905</v>
      </c>
      <c r="Q29" s="1">
        <v>-3370</v>
      </c>
      <c r="R29" s="1">
        <v>-3615</v>
      </c>
      <c r="S29" s="1">
        <v>-1060</v>
      </c>
      <c r="T29" s="1">
        <v>660</v>
      </c>
      <c r="U29" s="1">
        <v>-1305</v>
      </c>
      <c r="V29" s="1">
        <f>MAX(C29:J29)</f>
        <v>46930</v>
      </c>
      <c r="W29" s="1">
        <f>MIN(K29:R29)</f>
        <v>-3615</v>
      </c>
    </row>
    <row r="30" spans="1:23" s="1" customFormat="1" x14ac:dyDescent="0.45">
      <c r="A30">
        <v>29</v>
      </c>
      <c r="B30" s="1" t="s">
        <v>80</v>
      </c>
      <c r="C30" s="1">
        <v>470</v>
      </c>
      <c r="D30" s="1">
        <v>2665</v>
      </c>
      <c r="E30" s="1">
        <v>5280</v>
      </c>
      <c r="F30" s="1">
        <v>9510</v>
      </c>
      <c r="G30" s="1">
        <v>15985</v>
      </c>
      <c r="H30" s="1">
        <v>25900</v>
      </c>
      <c r="I30" s="1">
        <v>47790</v>
      </c>
      <c r="J30" s="1">
        <v>74600</v>
      </c>
      <c r="K30" s="1">
        <v>-555</v>
      </c>
      <c r="L30" s="1">
        <v>-735</v>
      </c>
      <c r="M30" s="1">
        <v>-820</v>
      </c>
      <c r="N30" s="1">
        <v>-860</v>
      </c>
      <c r="O30" s="1">
        <v>-880</v>
      </c>
      <c r="P30" s="1">
        <v>-885</v>
      </c>
      <c r="Q30" s="1">
        <v>-890</v>
      </c>
      <c r="R30" s="1">
        <v>-1010</v>
      </c>
      <c r="S30" s="1">
        <v>-1690</v>
      </c>
      <c r="T30" s="1">
        <v>1310</v>
      </c>
      <c r="U30" s="1">
        <v>-1230</v>
      </c>
      <c r="V30" s="1">
        <f>MAX(C30:J30)</f>
        <v>74600</v>
      </c>
      <c r="W30" s="1">
        <f>MIN(K30:R30)</f>
        <v>-1010</v>
      </c>
    </row>
    <row r="31" spans="1:23" s="1" customFormat="1" x14ac:dyDescent="0.45">
      <c r="A31">
        <v>30</v>
      </c>
      <c r="B31" s="1" t="s">
        <v>78</v>
      </c>
      <c r="C31" s="1">
        <v>970</v>
      </c>
      <c r="D31" s="1">
        <v>2010</v>
      </c>
      <c r="E31" s="1">
        <v>3155</v>
      </c>
      <c r="F31" s="1">
        <v>4265</v>
      </c>
      <c r="G31" s="1">
        <v>5685</v>
      </c>
      <c r="H31" s="1">
        <v>13650</v>
      </c>
      <c r="I31" s="1">
        <v>29335</v>
      </c>
      <c r="J31" s="1">
        <v>60215</v>
      </c>
      <c r="K31" s="1">
        <v>-995</v>
      </c>
      <c r="L31" s="1">
        <v>-2015</v>
      </c>
      <c r="M31" s="1">
        <v>-2880</v>
      </c>
      <c r="N31" s="1">
        <v>-1320</v>
      </c>
      <c r="O31" s="1">
        <v>-2205</v>
      </c>
      <c r="P31" s="1">
        <v>-6220</v>
      </c>
      <c r="Q31" s="1">
        <v>-14125</v>
      </c>
      <c r="R31" s="1">
        <v>-29690</v>
      </c>
      <c r="S31" s="1">
        <v>-2060</v>
      </c>
      <c r="T31" s="1">
        <v>1255</v>
      </c>
      <c r="U31" s="1">
        <v>-1550</v>
      </c>
      <c r="V31" s="1">
        <f>MAX(C31:J31)</f>
        <v>60215</v>
      </c>
      <c r="W31" s="1">
        <f>MIN(K31:R31)</f>
        <v>-29690</v>
      </c>
    </row>
    <row r="32" spans="1:23" s="1" customFormat="1" x14ac:dyDescent="0.45">
      <c r="A32">
        <v>31</v>
      </c>
      <c r="B32" s="1" t="s">
        <v>1</v>
      </c>
      <c r="C32" s="1">
        <v>410</v>
      </c>
      <c r="D32" s="1">
        <v>390</v>
      </c>
      <c r="E32" s="1">
        <v>370</v>
      </c>
      <c r="F32" s="1">
        <v>380</v>
      </c>
      <c r="G32" s="1">
        <v>385</v>
      </c>
      <c r="H32" s="1">
        <v>395</v>
      </c>
      <c r="I32" s="1">
        <v>405</v>
      </c>
      <c r="J32" s="1">
        <v>410</v>
      </c>
      <c r="K32" s="1">
        <v>-470</v>
      </c>
      <c r="L32" s="1">
        <v>-550</v>
      </c>
      <c r="M32" s="1">
        <v>-685</v>
      </c>
      <c r="N32" s="1">
        <v>-955</v>
      </c>
      <c r="O32" s="1">
        <v>-2135</v>
      </c>
      <c r="P32" s="1">
        <v>-3555</v>
      </c>
      <c r="Q32" s="1">
        <v>-5400</v>
      </c>
      <c r="R32" s="1">
        <v>-7945</v>
      </c>
      <c r="S32" s="1">
        <v>-810</v>
      </c>
      <c r="T32" s="1">
        <v>1420</v>
      </c>
      <c r="U32" s="1">
        <v>-295</v>
      </c>
      <c r="V32" s="1">
        <f>MAX(C32:J32)</f>
        <v>410</v>
      </c>
      <c r="W32" s="1">
        <f>MIN(K32:R32)</f>
        <v>-7945</v>
      </c>
    </row>
    <row r="33" spans="1:23" s="1" customFormat="1" x14ac:dyDescent="0.45">
      <c r="A33">
        <v>32</v>
      </c>
      <c r="B33" s="1" t="s">
        <v>38</v>
      </c>
      <c r="C33" s="1">
        <v>970</v>
      </c>
      <c r="D33" s="1">
        <v>2100</v>
      </c>
      <c r="E33" s="1">
        <v>3940</v>
      </c>
      <c r="F33" s="1">
        <v>5130</v>
      </c>
      <c r="G33" s="1">
        <v>7060</v>
      </c>
      <c r="H33" s="1">
        <v>8505</v>
      </c>
      <c r="I33" s="1">
        <v>9905</v>
      </c>
      <c r="J33" s="1">
        <v>11260</v>
      </c>
      <c r="K33" s="1">
        <v>-310</v>
      </c>
      <c r="L33" s="1">
        <v>-2240</v>
      </c>
      <c r="M33" s="1">
        <v>-4565</v>
      </c>
      <c r="N33" s="1">
        <v>-6620</v>
      </c>
      <c r="O33" s="1">
        <v>-11460</v>
      </c>
      <c r="P33" s="1">
        <v>-18875</v>
      </c>
      <c r="Q33" s="1">
        <v>-20360</v>
      </c>
      <c r="R33" s="1">
        <v>-32500</v>
      </c>
      <c r="S33" s="1">
        <v>-3940</v>
      </c>
      <c r="T33" s="1">
        <v>1165</v>
      </c>
      <c r="U33" s="1">
        <v>-2020</v>
      </c>
      <c r="V33" s="1">
        <f>MAX(C33:J33)</f>
        <v>11260</v>
      </c>
      <c r="W33" s="1">
        <f>MIN(K33:R33)</f>
        <v>-32500</v>
      </c>
    </row>
    <row r="34" spans="1:23" s="1" customFormat="1" x14ac:dyDescent="0.45">
      <c r="A34">
        <v>33</v>
      </c>
      <c r="B34" s="1" t="s">
        <v>26</v>
      </c>
      <c r="C34" s="1">
        <v>470</v>
      </c>
      <c r="D34" s="1">
        <v>1710</v>
      </c>
      <c r="E34" s="1">
        <v>3370</v>
      </c>
      <c r="F34" s="1">
        <v>4460</v>
      </c>
      <c r="G34" s="1">
        <v>6035</v>
      </c>
      <c r="H34" s="1">
        <v>6730</v>
      </c>
      <c r="I34" s="1">
        <v>7895</v>
      </c>
      <c r="J34" s="1">
        <v>8650</v>
      </c>
      <c r="K34" s="1">
        <v>-15</v>
      </c>
      <c r="L34" s="1">
        <v>-55</v>
      </c>
      <c r="M34" s="1">
        <v>-85</v>
      </c>
      <c r="N34" s="1">
        <v>-155</v>
      </c>
      <c r="O34" s="1">
        <v>-190</v>
      </c>
      <c r="P34" s="1">
        <v>-225</v>
      </c>
      <c r="Q34" s="1">
        <v>-270</v>
      </c>
      <c r="R34" s="1">
        <v>-340</v>
      </c>
      <c r="S34" s="1">
        <v>-60</v>
      </c>
      <c r="T34" s="1">
        <v>400</v>
      </c>
      <c r="U34" s="1">
        <v>-790</v>
      </c>
      <c r="V34" s="1">
        <f>MAX(C34:J34)</f>
        <v>8650</v>
      </c>
      <c r="W34" s="1">
        <f>MIN(K34:R34)</f>
        <v>-340</v>
      </c>
    </row>
    <row r="35" spans="1:23" s="1" customFormat="1" x14ac:dyDescent="0.45">
      <c r="A35">
        <v>34</v>
      </c>
      <c r="B35" s="1" t="s">
        <v>77</v>
      </c>
      <c r="C35" s="1">
        <v>1530</v>
      </c>
      <c r="D35" s="1">
        <v>1515</v>
      </c>
      <c r="E35" s="1">
        <v>3115</v>
      </c>
      <c r="F35" s="1">
        <v>4665</v>
      </c>
      <c r="G35" s="1">
        <v>10145</v>
      </c>
      <c r="H35" s="1">
        <v>11470</v>
      </c>
      <c r="I35" s="1">
        <v>25930</v>
      </c>
      <c r="J35" s="1">
        <v>52665</v>
      </c>
      <c r="K35" s="1">
        <v>-1705</v>
      </c>
      <c r="L35" s="1">
        <v>-5005</v>
      </c>
      <c r="M35" s="1">
        <v>-9950</v>
      </c>
      <c r="N35" s="1">
        <v>-11960</v>
      </c>
      <c r="O35" s="1">
        <v>-22890</v>
      </c>
      <c r="P35" s="1">
        <v>-29240</v>
      </c>
      <c r="Q35" s="1">
        <v>-44490</v>
      </c>
      <c r="R35" s="1">
        <v>-57145</v>
      </c>
      <c r="S35" s="1">
        <v>-2060</v>
      </c>
      <c r="T35" s="1">
        <v>2700</v>
      </c>
      <c r="U35" s="1">
        <v>-2000</v>
      </c>
      <c r="V35" s="1">
        <f>MAX(C35:J35)</f>
        <v>52665</v>
      </c>
      <c r="W35" s="1">
        <f>MIN(K35:R35)</f>
        <v>-57145</v>
      </c>
    </row>
    <row r="36" spans="1:23" s="1" customFormat="1" x14ac:dyDescent="0.45">
      <c r="A36">
        <v>35</v>
      </c>
      <c r="B36" s="1" t="s">
        <v>20</v>
      </c>
      <c r="C36" s="1">
        <v>910</v>
      </c>
      <c r="D36" s="1">
        <v>1720</v>
      </c>
      <c r="E36" s="1">
        <v>2420</v>
      </c>
      <c r="F36" s="1">
        <v>3185</v>
      </c>
      <c r="G36" s="1">
        <v>4025</v>
      </c>
      <c r="H36" s="1">
        <v>5230</v>
      </c>
      <c r="I36" s="1">
        <v>6265</v>
      </c>
      <c r="J36" s="1">
        <v>6550</v>
      </c>
      <c r="K36" s="1">
        <v>-1160</v>
      </c>
      <c r="L36" s="1">
        <v>-2345</v>
      </c>
      <c r="M36" s="1">
        <v>-3785</v>
      </c>
      <c r="N36" s="1">
        <v>-5660</v>
      </c>
      <c r="O36" s="1">
        <v>-7835</v>
      </c>
      <c r="P36" s="1">
        <v>-10910</v>
      </c>
      <c r="Q36" s="1">
        <v>-18415</v>
      </c>
      <c r="R36" s="1">
        <v>-22580</v>
      </c>
      <c r="S36" s="1">
        <v>-2560</v>
      </c>
      <c r="T36" s="1">
        <v>1415</v>
      </c>
      <c r="U36" s="1">
        <v>-795</v>
      </c>
      <c r="V36" s="1">
        <f>MAX(C36:J36)</f>
        <v>6550</v>
      </c>
      <c r="W36" s="1">
        <f>MIN(K36:R36)</f>
        <v>-22580</v>
      </c>
    </row>
    <row r="37" spans="1:23" s="1" customFormat="1" x14ac:dyDescent="0.45">
      <c r="A37">
        <v>36</v>
      </c>
      <c r="B37" s="1" t="s">
        <v>22</v>
      </c>
      <c r="C37" s="1">
        <v>590</v>
      </c>
      <c r="D37" s="1">
        <v>1115</v>
      </c>
      <c r="E37" s="1">
        <v>1320</v>
      </c>
      <c r="F37" s="1">
        <v>2110</v>
      </c>
      <c r="G37" s="1">
        <v>3270</v>
      </c>
      <c r="H37" s="1">
        <v>4115</v>
      </c>
      <c r="I37" s="1">
        <v>5900</v>
      </c>
      <c r="J37" s="1">
        <v>7665</v>
      </c>
      <c r="K37" s="1">
        <v>-1720</v>
      </c>
      <c r="L37" s="1">
        <v>-2865</v>
      </c>
      <c r="M37" s="1">
        <v>-3645</v>
      </c>
      <c r="N37" s="1">
        <v>-3830</v>
      </c>
      <c r="O37" s="1">
        <v>-4285</v>
      </c>
      <c r="P37" s="1">
        <v>-4700</v>
      </c>
      <c r="Q37" s="1">
        <v>-5425</v>
      </c>
      <c r="R37" s="1">
        <v>-6125</v>
      </c>
      <c r="S37" s="1">
        <v>-2560</v>
      </c>
      <c r="T37" s="1">
        <v>1200</v>
      </c>
      <c r="U37" s="1">
        <v>-1025</v>
      </c>
      <c r="V37" s="1">
        <f>MAX(C37:J37)</f>
        <v>7665</v>
      </c>
      <c r="W37" s="1">
        <f>MIN(K37:R37)</f>
        <v>-6125</v>
      </c>
    </row>
    <row r="38" spans="1:23" s="1" customFormat="1" x14ac:dyDescent="0.45">
      <c r="A38">
        <v>37</v>
      </c>
      <c r="B38" s="1" t="s">
        <v>31</v>
      </c>
      <c r="C38" s="1">
        <v>840</v>
      </c>
      <c r="D38" s="1">
        <v>1730</v>
      </c>
      <c r="E38" s="1">
        <v>2780</v>
      </c>
      <c r="F38" s="1">
        <v>3730</v>
      </c>
      <c r="G38" s="1">
        <v>5865</v>
      </c>
      <c r="H38" s="1">
        <v>6900</v>
      </c>
      <c r="I38" s="1">
        <v>8035</v>
      </c>
      <c r="J38" s="1">
        <v>9805</v>
      </c>
      <c r="K38" s="1">
        <v>-485</v>
      </c>
      <c r="L38" s="1">
        <v>-730</v>
      </c>
      <c r="M38" s="1">
        <v>-765</v>
      </c>
      <c r="N38" s="1">
        <v>-980</v>
      </c>
      <c r="O38" s="1">
        <v>-1350</v>
      </c>
      <c r="P38" s="1">
        <v>-1620</v>
      </c>
      <c r="Q38" s="1">
        <v>-1970</v>
      </c>
      <c r="R38" s="1">
        <v>-2240</v>
      </c>
      <c r="S38" s="1">
        <v>-1060</v>
      </c>
      <c r="T38" s="1">
        <v>1200</v>
      </c>
      <c r="U38" s="1">
        <v>-745</v>
      </c>
      <c r="V38" s="1">
        <f>MAX(C38:J38)</f>
        <v>9805</v>
      </c>
      <c r="W38" s="1">
        <f>MIN(K38:R38)</f>
        <v>-2240</v>
      </c>
    </row>
    <row r="39" spans="1:23" s="1" customFormat="1" x14ac:dyDescent="0.45">
      <c r="A39">
        <v>38</v>
      </c>
      <c r="B39" s="1" t="s">
        <v>32</v>
      </c>
      <c r="C39" s="1">
        <v>1220</v>
      </c>
      <c r="D39" s="1">
        <v>2415</v>
      </c>
      <c r="E39" s="1">
        <v>3565</v>
      </c>
      <c r="F39" s="1">
        <v>5885</v>
      </c>
      <c r="G39" s="1">
        <v>6485</v>
      </c>
      <c r="H39" s="1">
        <v>7995</v>
      </c>
      <c r="I39" s="1">
        <v>8975</v>
      </c>
      <c r="J39" s="1">
        <v>9920</v>
      </c>
      <c r="K39" s="1">
        <v>-920</v>
      </c>
      <c r="L39" s="1">
        <v>-1730</v>
      </c>
      <c r="M39" s="1">
        <v>-3820</v>
      </c>
      <c r="N39" s="1">
        <v>-4530</v>
      </c>
      <c r="O39" s="1">
        <v>-5265</v>
      </c>
      <c r="P39" s="1">
        <v>-6020</v>
      </c>
      <c r="Q39" s="1">
        <v>-6800</v>
      </c>
      <c r="R39" s="1">
        <v>-7605</v>
      </c>
      <c r="S39" s="1">
        <v>-3940</v>
      </c>
      <c r="T39" s="1">
        <v>875</v>
      </c>
      <c r="U39" s="1">
        <v>-1570</v>
      </c>
      <c r="V39" s="1">
        <f>MAX(C39:J39)</f>
        <v>9920</v>
      </c>
      <c r="W39" s="1">
        <f>MIN(K39:R39)</f>
        <v>-7605</v>
      </c>
    </row>
    <row r="40" spans="1:23" s="1" customFormat="1" x14ac:dyDescent="0.45">
      <c r="A40">
        <v>39</v>
      </c>
      <c r="B40" s="1" t="s">
        <v>84</v>
      </c>
      <c r="C40" s="1">
        <v>910</v>
      </c>
      <c r="D40" s="1">
        <v>2080</v>
      </c>
      <c r="E40" s="1">
        <v>5300</v>
      </c>
      <c r="F40" s="1">
        <v>11995</v>
      </c>
      <c r="G40" s="1">
        <v>19580</v>
      </c>
      <c r="H40" s="1">
        <v>40110</v>
      </c>
      <c r="I40" s="1">
        <v>72865</v>
      </c>
      <c r="J40" s="1">
        <v>112795</v>
      </c>
      <c r="K40" s="1">
        <v>-1000</v>
      </c>
      <c r="L40" s="1">
        <v>-1185</v>
      </c>
      <c r="M40" s="1">
        <v>-2465</v>
      </c>
      <c r="N40" s="1">
        <v>-3375</v>
      </c>
      <c r="O40" s="1">
        <v>-4140</v>
      </c>
      <c r="P40" s="1">
        <v>-5850</v>
      </c>
      <c r="Q40" s="1">
        <v>-6690</v>
      </c>
      <c r="R40" s="1">
        <v>-6930</v>
      </c>
      <c r="S40" s="1">
        <v>-1940</v>
      </c>
      <c r="T40" s="1">
        <v>1830</v>
      </c>
      <c r="U40" s="1">
        <v>-1095</v>
      </c>
      <c r="V40" s="1">
        <f>MAX(C40:J40)</f>
        <v>112795</v>
      </c>
      <c r="W40" s="1">
        <f>MIN(K40:R40)</f>
        <v>-6930</v>
      </c>
    </row>
    <row r="41" spans="1:23" s="1" customFormat="1" x14ac:dyDescent="0.45">
      <c r="A41">
        <v>40</v>
      </c>
      <c r="B41" s="1" t="s">
        <v>11</v>
      </c>
      <c r="C41" s="1">
        <v>840</v>
      </c>
      <c r="D41" s="1">
        <v>1105</v>
      </c>
      <c r="E41" s="1">
        <v>1385</v>
      </c>
      <c r="F41" s="1">
        <v>1670</v>
      </c>
      <c r="G41" s="1">
        <v>1965</v>
      </c>
      <c r="H41" s="1">
        <v>2270</v>
      </c>
      <c r="I41" s="1">
        <v>2585</v>
      </c>
      <c r="J41" s="1">
        <v>2905</v>
      </c>
      <c r="K41" s="1">
        <v>-390</v>
      </c>
      <c r="L41" s="1">
        <v>-525</v>
      </c>
      <c r="M41" s="1">
        <v>-730</v>
      </c>
      <c r="N41" s="1">
        <v>-815</v>
      </c>
      <c r="O41" s="1">
        <v>-875</v>
      </c>
      <c r="P41" s="1">
        <v>-920</v>
      </c>
      <c r="Q41" s="1">
        <v>-1040</v>
      </c>
      <c r="R41" s="1">
        <v>-1225</v>
      </c>
      <c r="S41" s="1">
        <v>-810</v>
      </c>
      <c r="T41" s="1">
        <v>710</v>
      </c>
      <c r="U41" s="1">
        <v>-535</v>
      </c>
      <c r="V41" s="1">
        <f>MAX(C41:J41)</f>
        <v>2905</v>
      </c>
      <c r="W41" s="1">
        <f>MIN(K41:R41)</f>
        <v>-1225</v>
      </c>
    </row>
    <row r="42" spans="1:23" s="1" customFormat="1" x14ac:dyDescent="0.45">
      <c r="A42">
        <v>41</v>
      </c>
      <c r="B42" s="1" t="s">
        <v>49</v>
      </c>
      <c r="C42" s="1">
        <v>970</v>
      </c>
      <c r="D42" s="1">
        <v>3265</v>
      </c>
      <c r="E42" s="1">
        <v>5290</v>
      </c>
      <c r="F42" s="1">
        <v>8190</v>
      </c>
      <c r="G42" s="1">
        <v>8765</v>
      </c>
      <c r="H42" s="1">
        <v>9250</v>
      </c>
      <c r="I42" s="1">
        <v>11095</v>
      </c>
      <c r="J42" s="1">
        <v>13710</v>
      </c>
      <c r="K42" s="1">
        <v>-725</v>
      </c>
      <c r="L42" s="1">
        <v>-1625</v>
      </c>
      <c r="M42" s="1">
        <v>-3800</v>
      </c>
      <c r="N42" s="1">
        <v>-6410</v>
      </c>
      <c r="O42" s="1">
        <v>-10080</v>
      </c>
      <c r="P42" s="1">
        <v>-13210</v>
      </c>
      <c r="Q42" s="1">
        <v>-20515</v>
      </c>
      <c r="R42" s="1">
        <v>-25925</v>
      </c>
      <c r="S42" s="1">
        <v>-2440</v>
      </c>
      <c r="T42" s="1">
        <v>1060</v>
      </c>
      <c r="U42" s="1">
        <v>-2500</v>
      </c>
      <c r="V42" s="1">
        <f>MAX(C42:J42)</f>
        <v>13710</v>
      </c>
      <c r="W42" s="1">
        <f>MIN(K42:R42)</f>
        <v>-25925</v>
      </c>
    </row>
    <row r="43" spans="1:23" s="1" customFormat="1" x14ac:dyDescent="0.45">
      <c r="A43">
        <v>42</v>
      </c>
      <c r="B43" s="1" t="s">
        <v>61</v>
      </c>
      <c r="C43" s="1">
        <v>590</v>
      </c>
      <c r="D43" s="1">
        <v>2615</v>
      </c>
      <c r="E43" s="1">
        <v>4995</v>
      </c>
      <c r="F43" s="1">
        <v>7040</v>
      </c>
      <c r="G43" s="1">
        <v>10030</v>
      </c>
      <c r="H43" s="1">
        <v>15200</v>
      </c>
      <c r="I43" s="1">
        <v>17485</v>
      </c>
      <c r="J43" s="1">
        <v>19985</v>
      </c>
      <c r="K43" s="1">
        <v>-245</v>
      </c>
      <c r="L43" s="1">
        <v>-795</v>
      </c>
      <c r="M43" s="1">
        <v>-2405</v>
      </c>
      <c r="N43" s="1">
        <v>-3280</v>
      </c>
      <c r="O43" s="1">
        <v>-4430</v>
      </c>
      <c r="P43" s="1">
        <v>-5040</v>
      </c>
      <c r="Q43" s="1">
        <v>-5995</v>
      </c>
      <c r="R43" s="1">
        <v>-6980</v>
      </c>
      <c r="S43" s="1">
        <v>-1060</v>
      </c>
      <c r="T43" s="1">
        <v>1075</v>
      </c>
      <c r="U43" s="1">
        <v>-1085</v>
      </c>
      <c r="V43" s="1">
        <f>MAX(C43:J43)</f>
        <v>19985</v>
      </c>
      <c r="W43" s="1">
        <f>MIN(K43:R43)</f>
        <v>-6980</v>
      </c>
    </row>
    <row r="44" spans="1:23" s="1" customFormat="1" x14ac:dyDescent="0.45">
      <c r="A44">
        <v>43</v>
      </c>
      <c r="B44" s="1" t="s">
        <v>72</v>
      </c>
      <c r="C44" s="1">
        <v>970</v>
      </c>
      <c r="D44" s="1">
        <v>3075</v>
      </c>
      <c r="E44" s="1">
        <v>5765</v>
      </c>
      <c r="F44" s="1">
        <v>9715</v>
      </c>
      <c r="G44" s="1">
        <v>14515</v>
      </c>
      <c r="H44" s="1">
        <v>22455</v>
      </c>
      <c r="I44" s="1">
        <v>30045</v>
      </c>
      <c r="J44" s="1">
        <v>39305</v>
      </c>
      <c r="K44" s="1">
        <v>-485</v>
      </c>
      <c r="L44" s="1">
        <v>-1205</v>
      </c>
      <c r="M44" s="1">
        <v>-2030</v>
      </c>
      <c r="N44" s="1">
        <v>-2880</v>
      </c>
      <c r="O44" s="1">
        <v>-3525</v>
      </c>
      <c r="P44" s="1">
        <v>-4420</v>
      </c>
      <c r="Q44" s="1">
        <v>-5345</v>
      </c>
      <c r="R44" s="1">
        <v>-7830</v>
      </c>
      <c r="S44" s="1">
        <v>-2060</v>
      </c>
      <c r="T44" s="1">
        <v>1060</v>
      </c>
      <c r="U44" s="1">
        <v>-2500</v>
      </c>
      <c r="V44" s="1">
        <f>MAX(C44:J44)</f>
        <v>39305</v>
      </c>
      <c r="W44" s="1">
        <f>MIN(K44:R44)</f>
        <v>-7830</v>
      </c>
    </row>
    <row r="45" spans="1:23" s="1" customFormat="1" x14ac:dyDescent="0.45">
      <c r="A45">
        <v>44</v>
      </c>
      <c r="B45" s="1" t="s">
        <v>58</v>
      </c>
      <c r="C45" s="1">
        <v>910</v>
      </c>
      <c r="D45" s="1">
        <v>1585</v>
      </c>
      <c r="E45" s="1">
        <v>3825</v>
      </c>
      <c r="F45" s="1">
        <v>6965</v>
      </c>
      <c r="G45" s="1">
        <v>11780</v>
      </c>
      <c r="H45" s="1">
        <v>12900</v>
      </c>
      <c r="I45" s="1">
        <v>16605</v>
      </c>
      <c r="J45" s="1">
        <v>18950</v>
      </c>
      <c r="K45" s="1">
        <v>-1195</v>
      </c>
      <c r="L45" s="1">
        <v>-2405</v>
      </c>
      <c r="M45" s="1">
        <v>-4485</v>
      </c>
      <c r="N45" s="1">
        <v>-9050</v>
      </c>
      <c r="O45" s="1">
        <v>-15050</v>
      </c>
      <c r="P45" s="1">
        <v>-19295</v>
      </c>
      <c r="Q45" s="1">
        <v>-21950</v>
      </c>
      <c r="R45" s="1">
        <v>-30540</v>
      </c>
      <c r="S45" s="1">
        <v>-3310</v>
      </c>
      <c r="T45" s="1">
        <v>1080</v>
      </c>
      <c r="U45" s="1">
        <v>-1025</v>
      </c>
      <c r="V45" s="1">
        <f>MAX(C45:J45)</f>
        <v>18950</v>
      </c>
      <c r="W45" s="1">
        <f>MIN(K45:R45)</f>
        <v>-30540</v>
      </c>
    </row>
    <row r="46" spans="1:23" s="1" customFormat="1" x14ac:dyDescent="0.45">
      <c r="A46">
        <v>45</v>
      </c>
      <c r="B46" s="1" t="s">
        <v>16</v>
      </c>
      <c r="C46" s="1">
        <v>910</v>
      </c>
      <c r="D46" s="1">
        <v>1630</v>
      </c>
      <c r="E46" s="1">
        <v>2020</v>
      </c>
      <c r="F46" s="1">
        <v>2600</v>
      </c>
      <c r="G46" s="1">
        <v>2635</v>
      </c>
      <c r="H46" s="1">
        <v>2840</v>
      </c>
      <c r="I46" s="1">
        <v>2865</v>
      </c>
      <c r="J46" s="1">
        <v>3630</v>
      </c>
      <c r="K46" s="1">
        <v>-530</v>
      </c>
      <c r="L46" s="1">
        <v>-735</v>
      </c>
      <c r="M46" s="1">
        <v>-1205</v>
      </c>
      <c r="N46" s="1">
        <v>-1935</v>
      </c>
      <c r="O46" s="1">
        <v>-3315</v>
      </c>
      <c r="P46" s="1">
        <v>-4735</v>
      </c>
      <c r="Q46" s="1">
        <v>-6950</v>
      </c>
      <c r="R46" s="1">
        <v>-9000</v>
      </c>
      <c r="S46" s="1">
        <v>-690</v>
      </c>
      <c r="T46" s="1">
        <v>1580</v>
      </c>
      <c r="U46" s="1">
        <v>-415</v>
      </c>
      <c r="V46" s="1">
        <f>MAX(C46:J46)</f>
        <v>3630</v>
      </c>
      <c r="W46" s="1">
        <f>MIN(K46:R46)</f>
        <v>-9000</v>
      </c>
    </row>
    <row r="47" spans="1:23" s="1" customFormat="1" x14ac:dyDescent="0.45">
      <c r="A47">
        <v>46</v>
      </c>
      <c r="B47" s="1" t="s">
        <v>12</v>
      </c>
      <c r="C47" s="1">
        <v>280</v>
      </c>
      <c r="D47" s="1">
        <v>875</v>
      </c>
      <c r="E47" s="1">
        <v>1175</v>
      </c>
      <c r="F47" s="1">
        <v>1410</v>
      </c>
      <c r="G47" s="1">
        <v>1860</v>
      </c>
      <c r="H47" s="1">
        <v>2245</v>
      </c>
      <c r="I47" s="1">
        <v>2665</v>
      </c>
      <c r="J47" s="1">
        <v>3130</v>
      </c>
      <c r="K47" s="1">
        <v>-500</v>
      </c>
      <c r="L47" s="1">
        <v>-760</v>
      </c>
      <c r="M47" s="1">
        <v>-1115</v>
      </c>
      <c r="N47" s="1">
        <v>-1750</v>
      </c>
      <c r="O47" s="1">
        <v>-2070</v>
      </c>
      <c r="P47" s="1">
        <v>-2300</v>
      </c>
      <c r="Q47" s="1">
        <v>-3105</v>
      </c>
      <c r="R47" s="1">
        <v>-4095</v>
      </c>
      <c r="S47" s="1">
        <v>-810</v>
      </c>
      <c r="T47" s="1">
        <v>1425</v>
      </c>
      <c r="U47" s="1">
        <v>-495</v>
      </c>
      <c r="V47" s="1">
        <f>MAX(C47:J47)</f>
        <v>3130</v>
      </c>
      <c r="W47" s="1">
        <f>MIN(K47:R47)</f>
        <v>-4095</v>
      </c>
    </row>
    <row r="48" spans="1:23" s="1" customFormat="1" x14ac:dyDescent="0.45">
      <c r="A48">
        <v>47</v>
      </c>
      <c r="B48" s="1" t="s">
        <v>63</v>
      </c>
      <c r="C48" s="1">
        <v>910</v>
      </c>
      <c r="D48" s="1">
        <v>2175</v>
      </c>
      <c r="E48" s="1">
        <v>4675</v>
      </c>
      <c r="F48" s="1">
        <v>8155</v>
      </c>
      <c r="G48" s="1">
        <v>13825</v>
      </c>
      <c r="H48" s="1">
        <v>17920</v>
      </c>
      <c r="I48" s="1">
        <v>20550</v>
      </c>
      <c r="J48" s="1">
        <v>23435</v>
      </c>
      <c r="K48" s="1">
        <v>-515</v>
      </c>
      <c r="L48" s="1">
        <v>-865</v>
      </c>
      <c r="M48" s="1">
        <v>-1320</v>
      </c>
      <c r="N48" s="1">
        <v>-2200</v>
      </c>
      <c r="O48" s="1">
        <v>-2980</v>
      </c>
      <c r="P48" s="1">
        <v>-3325</v>
      </c>
      <c r="Q48" s="1">
        <v>-3890</v>
      </c>
      <c r="R48" s="1">
        <v>-4440</v>
      </c>
      <c r="S48" s="1">
        <v>-1560</v>
      </c>
      <c r="T48" s="1">
        <v>990</v>
      </c>
      <c r="U48" s="1">
        <v>-1175</v>
      </c>
      <c r="V48" s="1">
        <f>MAX(C48:J48)</f>
        <v>23435</v>
      </c>
      <c r="W48" s="1">
        <f>MIN(K48:R48)</f>
        <v>-4440</v>
      </c>
    </row>
    <row r="49" spans="1:23" s="1" customFormat="1" x14ac:dyDescent="0.45">
      <c r="A49">
        <v>48</v>
      </c>
      <c r="B49" s="1" t="s">
        <v>62</v>
      </c>
      <c r="C49" s="1">
        <v>1470</v>
      </c>
      <c r="D49" s="1">
        <v>2905</v>
      </c>
      <c r="E49" s="1">
        <v>5400</v>
      </c>
      <c r="F49" s="1">
        <v>8445</v>
      </c>
      <c r="G49" s="1">
        <v>10900</v>
      </c>
      <c r="H49" s="1">
        <v>12815</v>
      </c>
      <c r="I49" s="1">
        <v>19275</v>
      </c>
      <c r="J49" s="1">
        <v>22750</v>
      </c>
      <c r="K49" s="1">
        <v>-1665</v>
      </c>
      <c r="L49" s="1">
        <v>-5820</v>
      </c>
      <c r="M49" s="1">
        <v>-9045</v>
      </c>
      <c r="N49" s="1">
        <v>-20290</v>
      </c>
      <c r="O49" s="1">
        <v>-28040</v>
      </c>
      <c r="P49" s="1">
        <v>-30565</v>
      </c>
      <c r="Q49" s="1">
        <v>-35185</v>
      </c>
      <c r="R49" s="1">
        <v>-42535</v>
      </c>
      <c r="S49" s="1">
        <v>-3440</v>
      </c>
      <c r="T49" s="1">
        <v>1900</v>
      </c>
      <c r="U49" s="1">
        <v>-1825</v>
      </c>
      <c r="V49" s="1">
        <f>MAX(C49:J49)</f>
        <v>22750</v>
      </c>
      <c r="W49" s="1">
        <f>MIN(K49:R49)</f>
        <v>-42535</v>
      </c>
    </row>
    <row r="50" spans="1:23" s="1" customFormat="1" x14ac:dyDescent="0.45">
      <c r="A50">
        <v>49</v>
      </c>
      <c r="B50" s="1" t="s">
        <v>74</v>
      </c>
      <c r="C50" s="1">
        <v>1030</v>
      </c>
      <c r="D50" s="1">
        <v>1395</v>
      </c>
      <c r="E50" s="1">
        <v>1745</v>
      </c>
      <c r="F50" s="1">
        <v>3840</v>
      </c>
      <c r="G50" s="1">
        <v>8370</v>
      </c>
      <c r="H50" s="1">
        <v>15095</v>
      </c>
      <c r="I50" s="1">
        <v>27620</v>
      </c>
      <c r="J50" s="1">
        <v>42920</v>
      </c>
      <c r="K50" s="1">
        <v>-1325</v>
      </c>
      <c r="L50" s="1">
        <v>-1590</v>
      </c>
      <c r="M50" s="1">
        <v>-2345</v>
      </c>
      <c r="N50" s="1">
        <v>-1885</v>
      </c>
      <c r="O50" s="1">
        <v>-3900</v>
      </c>
      <c r="P50" s="1">
        <v>-5055</v>
      </c>
      <c r="Q50" s="1">
        <v>-9885</v>
      </c>
      <c r="R50" s="1">
        <v>-17710</v>
      </c>
      <c r="S50" s="1">
        <v>-2060</v>
      </c>
      <c r="T50" s="1">
        <v>1980</v>
      </c>
      <c r="U50" s="1">
        <v>-710</v>
      </c>
      <c r="V50" s="1">
        <f>MAX(C50:J50)</f>
        <v>42920</v>
      </c>
      <c r="W50" s="1">
        <f>MIN(K50:R50)</f>
        <v>-17710</v>
      </c>
    </row>
    <row r="51" spans="1:23" s="1" customFormat="1" x14ac:dyDescent="0.45">
      <c r="A51">
        <v>50</v>
      </c>
      <c r="B51" s="1" t="s">
        <v>40</v>
      </c>
      <c r="C51" s="1">
        <v>970</v>
      </c>
      <c r="D51" s="1">
        <v>1540</v>
      </c>
      <c r="E51" s="1">
        <v>3475</v>
      </c>
      <c r="F51" s="1">
        <v>5955</v>
      </c>
      <c r="G51" s="1">
        <v>6900</v>
      </c>
      <c r="H51" s="1">
        <v>8325</v>
      </c>
      <c r="I51" s="1">
        <v>9790</v>
      </c>
      <c r="J51" s="1">
        <v>11300</v>
      </c>
      <c r="K51" s="1">
        <v>-1700</v>
      </c>
      <c r="L51" s="1">
        <v>-4840</v>
      </c>
      <c r="M51" s="1">
        <v>-6825</v>
      </c>
      <c r="N51" s="1">
        <v>-7825</v>
      </c>
      <c r="O51" s="1">
        <v>-8855</v>
      </c>
      <c r="P51" s="1">
        <v>-9915</v>
      </c>
      <c r="Q51" s="1">
        <v>-11005</v>
      </c>
      <c r="R51" s="1">
        <v>-11395</v>
      </c>
      <c r="S51" s="1">
        <v>-2940</v>
      </c>
      <c r="T51" s="1">
        <v>1060</v>
      </c>
      <c r="U51" s="1">
        <v>-1470</v>
      </c>
      <c r="V51" s="1">
        <f>MAX(C51:J51)</f>
        <v>11300</v>
      </c>
      <c r="W51" s="1">
        <f>MIN(K51:R51)</f>
        <v>-11395</v>
      </c>
    </row>
    <row r="52" spans="1:23" s="1" customFormat="1" x14ac:dyDescent="0.45">
      <c r="A52">
        <v>51</v>
      </c>
      <c r="B52" s="1" t="s">
        <v>81</v>
      </c>
      <c r="C52" s="1">
        <v>470</v>
      </c>
      <c r="D52" s="1">
        <v>1520</v>
      </c>
      <c r="E52" s="1">
        <v>3350</v>
      </c>
      <c r="F52" s="1">
        <v>5820</v>
      </c>
      <c r="G52" s="1">
        <v>11670</v>
      </c>
      <c r="H52" s="1">
        <v>23570</v>
      </c>
      <c r="I52" s="1">
        <v>45500</v>
      </c>
      <c r="J52" s="1">
        <v>90170</v>
      </c>
      <c r="K52" s="1">
        <v>-575</v>
      </c>
      <c r="L52" s="1">
        <v>-630</v>
      </c>
      <c r="M52" s="1">
        <v>-765</v>
      </c>
      <c r="N52" s="1">
        <v>-820</v>
      </c>
      <c r="O52" s="1">
        <v>-845</v>
      </c>
      <c r="P52" s="1">
        <v>-855</v>
      </c>
      <c r="Q52" s="1">
        <v>-1130</v>
      </c>
      <c r="R52" s="1">
        <v>-1125</v>
      </c>
      <c r="S52" s="1">
        <v>-940</v>
      </c>
      <c r="T52" s="1">
        <v>1560</v>
      </c>
      <c r="U52" s="1">
        <v>-600</v>
      </c>
      <c r="V52" s="1">
        <f>MAX(C52:J52)</f>
        <v>90170</v>
      </c>
      <c r="W52" s="1">
        <f>MIN(K52:R52)</f>
        <v>-1130</v>
      </c>
    </row>
    <row r="53" spans="1:23" s="1" customFormat="1" x14ac:dyDescent="0.45">
      <c r="A53">
        <v>52</v>
      </c>
      <c r="B53" s="1" t="s">
        <v>35</v>
      </c>
      <c r="C53" s="1">
        <v>970</v>
      </c>
      <c r="D53" s="1">
        <v>1295</v>
      </c>
      <c r="E53" s="1">
        <v>2550</v>
      </c>
      <c r="F53" s="1">
        <v>4650</v>
      </c>
      <c r="G53" s="1">
        <v>6430</v>
      </c>
      <c r="H53" s="1">
        <v>7860</v>
      </c>
      <c r="I53" s="1">
        <v>9000</v>
      </c>
      <c r="J53" s="1">
        <v>10250</v>
      </c>
      <c r="K53" s="1">
        <v>-75</v>
      </c>
      <c r="L53" s="1">
        <v>-55</v>
      </c>
      <c r="M53" s="1">
        <v>-110</v>
      </c>
      <c r="N53" s="1">
        <v>-255</v>
      </c>
      <c r="O53" s="1">
        <v>-385</v>
      </c>
      <c r="P53" s="1">
        <v>-440</v>
      </c>
      <c r="Q53" s="1">
        <v>-520</v>
      </c>
      <c r="R53" s="1">
        <v>-635</v>
      </c>
      <c r="S53" s="1">
        <v>-190</v>
      </c>
      <c r="T53" s="1">
        <v>475</v>
      </c>
      <c r="U53" s="1">
        <v>-670</v>
      </c>
      <c r="V53" s="1">
        <f>MAX(C53:J53)</f>
        <v>10250</v>
      </c>
      <c r="W53" s="1">
        <f>MIN(K53:R53)</f>
        <v>-635</v>
      </c>
    </row>
    <row r="54" spans="1:23" s="1" customFormat="1" x14ac:dyDescent="0.45">
      <c r="A54">
        <v>53</v>
      </c>
      <c r="B54" s="1" t="s">
        <v>68</v>
      </c>
      <c r="C54" s="1">
        <v>970</v>
      </c>
      <c r="D54" s="1">
        <v>2125</v>
      </c>
      <c r="E54" s="1">
        <v>3430</v>
      </c>
      <c r="F54" s="1">
        <v>5790</v>
      </c>
      <c r="G54" s="1">
        <v>7900</v>
      </c>
      <c r="H54" s="1">
        <v>13150</v>
      </c>
      <c r="I54" s="1">
        <v>19460</v>
      </c>
      <c r="J54" s="1">
        <v>28340</v>
      </c>
      <c r="K54" s="1">
        <v>-380</v>
      </c>
      <c r="L54" s="1">
        <v>-490</v>
      </c>
      <c r="M54" s="1">
        <v>-540</v>
      </c>
      <c r="N54" s="1">
        <v>-860</v>
      </c>
      <c r="O54" s="1">
        <v>-1000</v>
      </c>
      <c r="P54" s="1">
        <v>-1925</v>
      </c>
      <c r="Q54" s="1">
        <v>-2500</v>
      </c>
      <c r="R54" s="1">
        <v>-4050</v>
      </c>
      <c r="S54" s="1">
        <v>-1440</v>
      </c>
      <c r="T54" s="1">
        <v>960</v>
      </c>
      <c r="U54" s="1">
        <v>-990</v>
      </c>
      <c r="V54" s="1">
        <f>MAX(C54:J54)</f>
        <v>28340</v>
      </c>
      <c r="W54" s="1">
        <f>MIN(K54:R54)</f>
        <v>-4050</v>
      </c>
    </row>
    <row r="55" spans="1:23" s="1" customFormat="1" x14ac:dyDescent="0.45">
      <c r="A55">
        <v>54</v>
      </c>
      <c r="B55" s="1" t="s">
        <v>69</v>
      </c>
      <c r="C55" s="1">
        <v>1090</v>
      </c>
      <c r="D55" s="1">
        <v>2040</v>
      </c>
      <c r="E55" s="1">
        <v>3905</v>
      </c>
      <c r="F55" s="1">
        <v>6885</v>
      </c>
      <c r="G55" s="1">
        <v>9440</v>
      </c>
      <c r="H55" s="1">
        <v>11535</v>
      </c>
      <c r="I55" s="1">
        <v>21165</v>
      </c>
      <c r="J55" s="1">
        <v>29360</v>
      </c>
      <c r="K55" s="1">
        <v>-1170</v>
      </c>
      <c r="L55" s="1">
        <v>-2615</v>
      </c>
      <c r="M55" s="1">
        <v>-3950</v>
      </c>
      <c r="N55" s="1">
        <v>-4040</v>
      </c>
      <c r="O55" s="1">
        <v>-4435</v>
      </c>
      <c r="P55" s="1">
        <v>-5130</v>
      </c>
      <c r="Q55" s="1">
        <v>-6150</v>
      </c>
      <c r="R55" s="1">
        <v>-7140</v>
      </c>
      <c r="S55" s="1">
        <v>-3940</v>
      </c>
      <c r="T55" s="1">
        <v>1520</v>
      </c>
      <c r="U55" s="1">
        <v>-2045</v>
      </c>
      <c r="V55" s="1">
        <f>MAX(C55:J55)</f>
        <v>29360</v>
      </c>
      <c r="W55" s="1">
        <f>MIN(K55:R55)</f>
        <v>-7140</v>
      </c>
    </row>
    <row r="56" spans="1:23" s="1" customFormat="1" x14ac:dyDescent="0.45">
      <c r="A56">
        <v>55</v>
      </c>
      <c r="B56" s="1" t="s">
        <v>50</v>
      </c>
      <c r="D56" s="1">
        <v>1730</v>
      </c>
      <c r="E56" s="1">
        <v>3070</v>
      </c>
      <c r="F56" s="1">
        <v>4455</v>
      </c>
      <c r="G56" s="1">
        <v>6595</v>
      </c>
      <c r="H56" s="1">
        <v>8095</v>
      </c>
      <c r="I56" s="1">
        <v>10220</v>
      </c>
      <c r="J56" s="1">
        <v>13980</v>
      </c>
      <c r="K56" s="1">
        <v>-1050</v>
      </c>
      <c r="L56" s="1">
        <v>-1260</v>
      </c>
      <c r="M56" s="1">
        <v>-1380</v>
      </c>
      <c r="N56" s="1">
        <v>-1585</v>
      </c>
      <c r="O56" s="1">
        <v>-1670</v>
      </c>
      <c r="P56" s="1">
        <v>-1860</v>
      </c>
      <c r="Q56" s="1">
        <v>-2050</v>
      </c>
      <c r="R56" s="1">
        <v>-2380</v>
      </c>
      <c r="S56" s="1">
        <v>-2690</v>
      </c>
      <c r="T56" s="1">
        <v>555</v>
      </c>
      <c r="U56" s="1">
        <v>-1550</v>
      </c>
      <c r="V56" s="1">
        <f>MAX(D56:J56)</f>
        <v>13980</v>
      </c>
      <c r="W56" s="1">
        <f>MIN(K56:R56)</f>
        <v>-2380</v>
      </c>
    </row>
    <row r="57" spans="1:23" s="1" customFormat="1" x14ac:dyDescent="0.45">
      <c r="A57">
        <v>56</v>
      </c>
      <c r="B57" s="1" t="s">
        <v>0</v>
      </c>
      <c r="C57" s="1">
        <v>30</v>
      </c>
      <c r="D57" s="1">
        <v>50</v>
      </c>
      <c r="E57" s="1">
        <v>125</v>
      </c>
      <c r="F57" s="1">
        <v>150</v>
      </c>
      <c r="G57" s="1">
        <v>175</v>
      </c>
      <c r="H57" s="1">
        <v>190</v>
      </c>
      <c r="I57" s="1">
        <v>215</v>
      </c>
      <c r="J57" s="1">
        <v>240</v>
      </c>
      <c r="K57" s="1">
        <v>-295</v>
      </c>
      <c r="L57" s="1">
        <v>-1005</v>
      </c>
      <c r="M57" s="1">
        <v>-1950</v>
      </c>
      <c r="N57" s="1">
        <v>-2715</v>
      </c>
      <c r="O57" s="1">
        <v>-3500</v>
      </c>
      <c r="P57" s="1">
        <v>-4050</v>
      </c>
      <c r="Q57" s="1">
        <v>-4585</v>
      </c>
      <c r="R57" s="1">
        <v>-5100</v>
      </c>
      <c r="S57" s="1">
        <v>-2060</v>
      </c>
      <c r="T57" s="1">
        <v>980</v>
      </c>
      <c r="U57" s="1">
        <v>-320</v>
      </c>
      <c r="V57" s="1">
        <f>MAX(C57:J57)</f>
        <v>240</v>
      </c>
      <c r="W57" s="1">
        <f>MIN(K57:R57)</f>
        <v>-5100</v>
      </c>
    </row>
    <row r="58" spans="1:23" s="1" customFormat="1" x14ac:dyDescent="0.45">
      <c r="A58">
        <v>57</v>
      </c>
      <c r="B58" s="1" t="s">
        <v>21</v>
      </c>
      <c r="C58" s="1">
        <v>1720</v>
      </c>
      <c r="D58" s="1">
        <v>4410</v>
      </c>
      <c r="E58" s="1">
        <v>4780</v>
      </c>
      <c r="F58" s="1">
        <v>5465</v>
      </c>
      <c r="G58" s="1">
        <v>6175</v>
      </c>
      <c r="H58" s="1">
        <v>6900</v>
      </c>
      <c r="I58" s="1">
        <v>7185</v>
      </c>
      <c r="J58" s="1">
        <v>7460</v>
      </c>
      <c r="K58" s="1">
        <v>-800</v>
      </c>
      <c r="L58" s="1">
        <v>-1335</v>
      </c>
      <c r="M58" s="1">
        <v>-2005</v>
      </c>
      <c r="N58" s="1">
        <v>-5005</v>
      </c>
      <c r="O58" s="1">
        <v>-6940</v>
      </c>
      <c r="P58" s="1">
        <v>-7850</v>
      </c>
      <c r="Q58" s="1">
        <v>-9870</v>
      </c>
      <c r="R58" s="1">
        <v>-11955</v>
      </c>
      <c r="S58" s="1">
        <v>-1190</v>
      </c>
      <c r="T58" s="1">
        <v>2025</v>
      </c>
      <c r="U58" s="1">
        <v>-820</v>
      </c>
      <c r="V58" s="1">
        <f>MAX(C58:J58)</f>
        <v>7460</v>
      </c>
      <c r="W58" s="1">
        <f>MIN(K58:R58)</f>
        <v>-11955</v>
      </c>
    </row>
    <row r="59" spans="1:23" s="1" customFormat="1" x14ac:dyDescent="0.45">
      <c r="A59">
        <v>58</v>
      </c>
      <c r="B59" s="1" t="s">
        <v>27</v>
      </c>
      <c r="C59" s="1">
        <v>410</v>
      </c>
      <c r="D59" s="1">
        <v>1345</v>
      </c>
      <c r="E59" s="1">
        <v>2055</v>
      </c>
      <c r="F59" s="1">
        <v>3345</v>
      </c>
      <c r="G59" s="1">
        <v>3665</v>
      </c>
      <c r="H59" s="1">
        <v>4735</v>
      </c>
      <c r="I59" s="1">
        <v>7920</v>
      </c>
      <c r="J59" s="1">
        <v>9135</v>
      </c>
      <c r="K59" s="1">
        <v>-415</v>
      </c>
      <c r="L59" s="1">
        <v>-795</v>
      </c>
      <c r="M59" s="1">
        <v>-2040</v>
      </c>
      <c r="N59" s="1">
        <v>-4340</v>
      </c>
      <c r="O59" s="1">
        <v>-6575</v>
      </c>
      <c r="P59" s="1">
        <v>-8060</v>
      </c>
      <c r="Q59" s="1">
        <v>-10240</v>
      </c>
      <c r="R59" s="1">
        <v>-11375</v>
      </c>
      <c r="S59" s="1">
        <v>-1060</v>
      </c>
      <c r="T59" s="1">
        <v>1095</v>
      </c>
      <c r="U59" s="1">
        <v>-735</v>
      </c>
      <c r="V59" s="1">
        <f>MAX(C59:J59)</f>
        <v>9135</v>
      </c>
      <c r="W59" s="1">
        <f>MIN(K59:R59)</f>
        <v>-11375</v>
      </c>
    </row>
    <row r="60" spans="1:23" s="1" customFormat="1" x14ac:dyDescent="0.45">
      <c r="A60">
        <v>59</v>
      </c>
      <c r="B60" s="1" t="s">
        <v>17</v>
      </c>
      <c r="C60" s="1">
        <v>720</v>
      </c>
      <c r="D60" s="1">
        <v>1360</v>
      </c>
      <c r="E60" s="1">
        <v>1850</v>
      </c>
      <c r="F60" s="1">
        <v>2460</v>
      </c>
      <c r="G60" s="1">
        <v>3045</v>
      </c>
      <c r="H60" s="1">
        <v>3615</v>
      </c>
      <c r="I60" s="1">
        <v>4165</v>
      </c>
      <c r="J60" s="1">
        <v>4700</v>
      </c>
      <c r="K60" s="1">
        <v>-815</v>
      </c>
      <c r="L60" s="1">
        <v>-1720</v>
      </c>
      <c r="M60" s="1">
        <v>-2500</v>
      </c>
      <c r="N60" s="1">
        <v>-4855</v>
      </c>
      <c r="O60" s="1">
        <v>-6190</v>
      </c>
      <c r="P60" s="1">
        <v>-7815</v>
      </c>
      <c r="Q60" s="1">
        <v>-8290</v>
      </c>
      <c r="R60" s="1">
        <v>-8780</v>
      </c>
      <c r="S60" s="1">
        <v>-3060</v>
      </c>
      <c r="T60" s="1">
        <v>525</v>
      </c>
      <c r="U60" s="1">
        <v>-985</v>
      </c>
      <c r="V60" s="1">
        <f>MAX(C60:J60)</f>
        <v>4700</v>
      </c>
      <c r="W60" s="1">
        <f>MIN(K60:R60)</f>
        <v>-8780</v>
      </c>
    </row>
    <row r="61" spans="1:23" s="1" customFormat="1" x14ac:dyDescent="0.45">
      <c r="A61">
        <v>60</v>
      </c>
      <c r="B61" s="1" t="s">
        <v>4</v>
      </c>
      <c r="C61" s="1">
        <v>470</v>
      </c>
      <c r="D61" s="1">
        <v>815</v>
      </c>
      <c r="E61" s="1">
        <v>850</v>
      </c>
      <c r="F61" s="1">
        <v>880</v>
      </c>
      <c r="G61" s="1">
        <v>970</v>
      </c>
      <c r="H61" s="1">
        <v>995</v>
      </c>
      <c r="I61" s="1">
        <v>1025</v>
      </c>
      <c r="J61" s="1">
        <v>1050</v>
      </c>
      <c r="K61" s="1">
        <v>-605</v>
      </c>
      <c r="L61" s="1">
        <v>-1830</v>
      </c>
      <c r="M61" s="1">
        <v>-2765</v>
      </c>
      <c r="N61" s="1">
        <v>-3785</v>
      </c>
      <c r="O61" s="1">
        <v>-4620</v>
      </c>
      <c r="P61" s="1">
        <v>-6140</v>
      </c>
      <c r="Q61" s="1">
        <v>-9185</v>
      </c>
      <c r="R61" s="1">
        <v>-12040</v>
      </c>
      <c r="S61" s="1">
        <v>-940</v>
      </c>
      <c r="T61" s="1">
        <v>995</v>
      </c>
      <c r="U61" s="1">
        <v>-360</v>
      </c>
      <c r="V61" s="1">
        <f>MAX(C61:J61)</f>
        <v>1050</v>
      </c>
      <c r="W61" s="1">
        <f>MIN(K61:R61)</f>
        <v>-12040</v>
      </c>
    </row>
    <row r="62" spans="1:23" s="1" customFormat="1" x14ac:dyDescent="0.45">
      <c r="A62">
        <v>61</v>
      </c>
      <c r="B62" s="1" t="s">
        <v>53</v>
      </c>
      <c r="C62" s="1">
        <v>1720</v>
      </c>
      <c r="D62" s="1">
        <v>4670</v>
      </c>
      <c r="E62" s="1">
        <v>7145</v>
      </c>
      <c r="F62" s="1">
        <v>9985</v>
      </c>
      <c r="G62" s="1">
        <v>10965</v>
      </c>
      <c r="H62" s="1">
        <v>11975</v>
      </c>
      <c r="I62" s="1">
        <v>13020</v>
      </c>
      <c r="J62" s="1">
        <v>14100</v>
      </c>
      <c r="K62" s="1">
        <v>-815</v>
      </c>
      <c r="L62" s="1">
        <v>-2290</v>
      </c>
      <c r="M62" s="1">
        <v>-4040</v>
      </c>
      <c r="N62" s="1">
        <v>-5960</v>
      </c>
      <c r="O62" s="1">
        <v>-7130</v>
      </c>
      <c r="P62" s="1">
        <v>-8270</v>
      </c>
      <c r="Q62" s="1">
        <v>-8775</v>
      </c>
      <c r="R62" s="1">
        <v>-9865</v>
      </c>
      <c r="S62" s="1">
        <v>-1810</v>
      </c>
      <c r="T62" s="1">
        <v>1705</v>
      </c>
      <c r="U62" s="1">
        <v>-950</v>
      </c>
      <c r="V62" s="1">
        <f>MAX(C62:J62)</f>
        <v>14100</v>
      </c>
      <c r="W62" s="1">
        <f>MIN(K62:R62)</f>
        <v>-9865</v>
      </c>
    </row>
    <row r="63" spans="1:23" s="1" customFormat="1" x14ac:dyDescent="0.45">
      <c r="A63">
        <v>62</v>
      </c>
      <c r="B63" s="1" t="s">
        <v>3</v>
      </c>
      <c r="C63" s="1">
        <v>90</v>
      </c>
      <c r="D63" s="1">
        <v>155</v>
      </c>
      <c r="E63" s="1">
        <v>210</v>
      </c>
      <c r="F63" s="1">
        <v>365</v>
      </c>
      <c r="G63" s="1">
        <v>425</v>
      </c>
      <c r="H63" s="1">
        <v>515</v>
      </c>
      <c r="I63" s="1">
        <v>610</v>
      </c>
      <c r="J63" s="1">
        <v>800</v>
      </c>
      <c r="K63" s="1">
        <v>-545</v>
      </c>
      <c r="L63" s="1">
        <v>-780</v>
      </c>
      <c r="M63" s="1">
        <v>-1675</v>
      </c>
      <c r="N63" s="1">
        <v>-2185</v>
      </c>
      <c r="O63" s="1">
        <v>-2545</v>
      </c>
      <c r="P63" s="1">
        <v>-2565</v>
      </c>
      <c r="Q63" s="1">
        <v>-3070</v>
      </c>
      <c r="R63" s="1">
        <v>-3190</v>
      </c>
      <c r="S63" s="1">
        <v>-2060</v>
      </c>
      <c r="T63" s="1">
        <v>1665</v>
      </c>
      <c r="U63" s="1">
        <v>-375</v>
      </c>
      <c r="V63" s="1">
        <f>MAX(C63:J63)</f>
        <v>800</v>
      </c>
      <c r="W63" s="1">
        <f>MIN(K63:R63)</f>
        <v>-3190</v>
      </c>
    </row>
    <row r="64" spans="1:23" s="1" customFormat="1" x14ac:dyDescent="0.45">
      <c r="A64">
        <v>63</v>
      </c>
      <c r="B64" s="1" t="s">
        <v>47</v>
      </c>
      <c r="C64" s="1">
        <v>1780</v>
      </c>
      <c r="D64" s="1">
        <v>3450</v>
      </c>
      <c r="E64" s="1">
        <v>4240</v>
      </c>
      <c r="F64" s="1">
        <v>6580</v>
      </c>
      <c r="G64" s="1">
        <v>8100</v>
      </c>
      <c r="H64" s="1">
        <v>10080</v>
      </c>
      <c r="I64" s="1">
        <v>11870</v>
      </c>
      <c r="J64" s="1">
        <v>13485</v>
      </c>
      <c r="K64" s="1">
        <v>-600</v>
      </c>
      <c r="L64" s="1">
        <v>-1445</v>
      </c>
      <c r="M64" s="1">
        <v>-1510</v>
      </c>
      <c r="N64" s="1">
        <v>-1570</v>
      </c>
      <c r="O64" s="1">
        <v>-1740</v>
      </c>
      <c r="P64" s="1">
        <v>-1885</v>
      </c>
      <c r="Q64" s="1">
        <v>-1880</v>
      </c>
      <c r="R64" s="1">
        <v>-2015</v>
      </c>
      <c r="S64" s="1">
        <v>-2940</v>
      </c>
      <c r="T64" s="1">
        <v>645</v>
      </c>
      <c r="U64" s="1">
        <v>-3315</v>
      </c>
      <c r="V64" s="1">
        <f>MAX(C64:J64)</f>
        <v>13485</v>
      </c>
      <c r="W64" s="1">
        <f>MIN(K64:R64)</f>
        <v>-2015</v>
      </c>
    </row>
    <row r="65" spans="1:23" s="1" customFormat="1" x14ac:dyDescent="0.45">
      <c r="A65">
        <v>64</v>
      </c>
      <c r="B65" s="1" t="s">
        <v>44</v>
      </c>
      <c r="C65" s="1">
        <v>1090</v>
      </c>
      <c r="D65" s="1">
        <v>2050</v>
      </c>
      <c r="E65" s="1">
        <v>3100</v>
      </c>
      <c r="F65" s="1">
        <v>5220</v>
      </c>
      <c r="G65" s="1">
        <v>6575</v>
      </c>
      <c r="H65" s="1">
        <v>7590</v>
      </c>
      <c r="I65" s="1">
        <v>9155</v>
      </c>
      <c r="J65" s="1">
        <v>12110</v>
      </c>
      <c r="K65" s="1">
        <v>-995</v>
      </c>
      <c r="L65" s="1">
        <v>-2040</v>
      </c>
      <c r="M65" s="1">
        <v>-3450</v>
      </c>
      <c r="N65" s="1">
        <v>-5570</v>
      </c>
      <c r="O65" s="1">
        <v>-8565</v>
      </c>
      <c r="P65" s="1">
        <v>-12400</v>
      </c>
      <c r="Q65" s="1">
        <v>-20695</v>
      </c>
      <c r="R65" s="1">
        <v>-21130</v>
      </c>
      <c r="S65" s="1">
        <v>-2060</v>
      </c>
      <c r="T65" s="1">
        <v>1415</v>
      </c>
      <c r="U65" s="1">
        <v>-1085</v>
      </c>
      <c r="V65" s="1">
        <f>MAX(C65:J65)</f>
        <v>12110</v>
      </c>
      <c r="W65" s="1">
        <f>MIN(K65:R65)</f>
        <v>-21130</v>
      </c>
    </row>
    <row r="66" spans="1:23" s="1" customFormat="1" x14ac:dyDescent="0.45">
      <c r="A66">
        <v>65</v>
      </c>
      <c r="B66" s="1" t="s">
        <v>9</v>
      </c>
      <c r="C66" s="1">
        <v>530</v>
      </c>
      <c r="D66" s="1">
        <v>980</v>
      </c>
      <c r="E66" s="1">
        <v>1185</v>
      </c>
      <c r="F66" s="1">
        <v>1470</v>
      </c>
      <c r="G66" s="1">
        <v>1655</v>
      </c>
      <c r="H66" s="1">
        <v>1840</v>
      </c>
      <c r="I66" s="1">
        <v>2015</v>
      </c>
      <c r="J66" s="1">
        <v>2745</v>
      </c>
      <c r="K66" s="1">
        <v>-795</v>
      </c>
      <c r="L66" s="1">
        <v>-1295</v>
      </c>
      <c r="M66" s="1">
        <v>-2255</v>
      </c>
      <c r="N66" s="1">
        <v>-3975</v>
      </c>
      <c r="O66" s="1">
        <v>-6520</v>
      </c>
      <c r="P66" s="1">
        <v>-9620</v>
      </c>
      <c r="Q66" s="1">
        <v>-16145</v>
      </c>
      <c r="R66" s="1">
        <v>-25730</v>
      </c>
      <c r="S66" s="1">
        <v>-1310</v>
      </c>
      <c r="T66" s="1">
        <v>1675</v>
      </c>
      <c r="U66" s="1">
        <v>-540</v>
      </c>
      <c r="V66" s="1">
        <f>MAX(C66:J66)</f>
        <v>2745</v>
      </c>
      <c r="W66" s="1">
        <f>MIN(K66:R66)</f>
        <v>-25730</v>
      </c>
    </row>
    <row r="67" spans="1:23" s="1" customFormat="1" x14ac:dyDescent="0.45">
      <c r="A67">
        <v>66</v>
      </c>
      <c r="B67" s="1" t="s">
        <v>64</v>
      </c>
      <c r="C67" s="1">
        <v>780</v>
      </c>
      <c r="D67" s="1">
        <v>3245</v>
      </c>
      <c r="E67" s="1">
        <v>4520</v>
      </c>
      <c r="F67" s="1">
        <v>6135</v>
      </c>
      <c r="G67" s="1">
        <v>9215</v>
      </c>
      <c r="H67" s="1">
        <v>13630</v>
      </c>
      <c r="I67" s="1">
        <v>23055</v>
      </c>
      <c r="J67" s="1">
        <v>23715</v>
      </c>
      <c r="K67" s="1">
        <v>-805</v>
      </c>
      <c r="L67" s="1">
        <v>-1255</v>
      </c>
      <c r="M67" s="1">
        <v>-1580</v>
      </c>
      <c r="N67" s="1">
        <v>-1745</v>
      </c>
      <c r="O67" s="1">
        <v>-2030</v>
      </c>
      <c r="P67" s="1">
        <v>-2440</v>
      </c>
      <c r="Q67" s="1">
        <v>-2840</v>
      </c>
      <c r="R67" s="1">
        <v>-3230</v>
      </c>
      <c r="S67" s="1">
        <v>-2060</v>
      </c>
      <c r="T67" s="1">
        <v>790</v>
      </c>
      <c r="U67" s="1">
        <v>-1725</v>
      </c>
      <c r="V67" s="1">
        <f>MAX(C67:J67)</f>
        <v>23715</v>
      </c>
      <c r="W67" s="1">
        <f>MIN(K67:R67)</f>
        <v>-3230</v>
      </c>
    </row>
    <row r="68" spans="1:23" s="1" customFormat="1" x14ac:dyDescent="0.45">
      <c r="A68">
        <v>67</v>
      </c>
      <c r="B68" s="1" t="s">
        <v>48</v>
      </c>
      <c r="C68" s="1">
        <v>470</v>
      </c>
      <c r="D68" s="1">
        <v>1075</v>
      </c>
      <c r="E68" s="1">
        <v>1765</v>
      </c>
      <c r="F68" s="1">
        <v>2325</v>
      </c>
      <c r="G68" s="1">
        <v>2870</v>
      </c>
      <c r="H68" s="1">
        <v>6250</v>
      </c>
      <c r="I68" s="1">
        <v>10555</v>
      </c>
      <c r="J68" s="1">
        <v>13640</v>
      </c>
      <c r="K68" s="1">
        <v>-760</v>
      </c>
      <c r="L68" s="1">
        <v>-2470</v>
      </c>
      <c r="M68" s="1">
        <v>-4390</v>
      </c>
      <c r="N68" s="1">
        <v>-6370</v>
      </c>
      <c r="O68" s="1">
        <v>-7905</v>
      </c>
      <c r="P68" s="1">
        <v>-14845</v>
      </c>
      <c r="Q68" s="1">
        <v>-19230</v>
      </c>
      <c r="R68" s="1">
        <v>-41380</v>
      </c>
      <c r="S68" s="1">
        <v>-1940</v>
      </c>
      <c r="T68" s="1">
        <v>2090</v>
      </c>
      <c r="U68" s="1">
        <v>-940</v>
      </c>
      <c r="V68" s="1">
        <f>MAX(C68:J68)</f>
        <v>13640</v>
      </c>
      <c r="W68" s="1">
        <f>MIN(K68:R68)</f>
        <v>-41380</v>
      </c>
    </row>
    <row r="69" spans="1:23" s="1" customFormat="1" x14ac:dyDescent="0.45">
      <c r="A69">
        <v>68</v>
      </c>
      <c r="B69" s="1" t="s">
        <v>41</v>
      </c>
      <c r="C69" s="1">
        <v>910</v>
      </c>
      <c r="D69" s="1">
        <v>2855</v>
      </c>
      <c r="E69" s="1">
        <v>4825</v>
      </c>
      <c r="F69" s="1">
        <v>5380</v>
      </c>
      <c r="G69" s="1">
        <v>7150</v>
      </c>
      <c r="H69" s="1">
        <v>8430</v>
      </c>
      <c r="I69" s="1">
        <v>10300</v>
      </c>
      <c r="J69" s="1">
        <v>11485</v>
      </c>
      <c r="K69" s="1">
        <v>-675</v>
      </c>
      <c r="L69" s="1">
        <v>-2370</v>
      </c>
      <c r="M69" s="1">
        <v>-3740</v>
      </c>
      <c r="N69" s="1">
        <v>-4305</v>
      </c>
      <c r="O69" s="1">
        <v>-6415</v>
      </c>
      <c r="P69" s="1">
        <v>-7790</v>
      </c>
      <c r="Q69" s="1">
        <v>-8760</v>
      </c>
      <c r="R69" s="1">
        <v>-14495</v>
      </c>
      <c r="S69" s="1">
        <v>-2060</v>
      </c>
      <c r="T69" s="1">
        <v>1005</v>
      </c>
      <c r="U69" s="1">
        <v>-1855</v>
      </c>
      <c r="V69" s="1">
        <f>MAX(C69:J69)</f>
        <v>11485</v>
      </c>
      <c r="W69" s="1">
        <f>MIN(K69:R69)</f>
        <v>-14495</v>
      </c>
    </row>
    <row r="70" spans="1:23" s="1" customFormat="1" x14ac:dyDescent="0.45">
      <c r="A70">
        <v>69</v>
      </c>
      <c r="B70" s="1" t="s">
        <v>6</v>
      </c>
      <c r="C70" s="1">
        <v>220</v>
      </c>
      <c r="D70" s="1">
        <v>330</v>
      </c>
      <c r="E70" s="1">
        <v>490</v>
      </c>
      <c r="F70" s="1">
        <v>675</v>
      </c>
      <c r="G70" s="1">
        <v>850</v>
      </c>
      <c r="H70" s="1">
        <v>1615</v>
      </c>
      <c r="I70" s="1">
        <v>1760</v>
      </c>
      <c r="J70" s="1">
        <v>1900</v>
      </c>
      <c r="K70" s="1">
        <v>-760</v>
      </c>
      <c r="L70" s="1">
        <v>-1500</v>
      </c>
      <c r="M70" s="1">
        <v>-2500</v>
      </c>
      <c r="N70" s="1">
        <v>-3390</v>
      </c>
      <c r="O70" s="1">
        <v>-4310</v>
      </c>
      <c r="P70" s="1">
        <v>-5260</v>
      </c>
      <c r="Q70" s="1">
        <v>-6235</v>
      </c>
      <c r="R70" s="1">
        <v>-8565</v>
      </c>
      <c r="S70" s="1">
        <v>-2190</v>
      </c>
      <c r="T70" s="1">
        <v>1090</v>
      </c>
      <c r="U70" s="1">
        <v>-505</v>
      </c>
      <c r="V70" s="1">
        <f>MAX(C70:J70)</f>
        <v>1900</v>
      </c>
      <c r="W70" s="1">
        <f>MIN(K70:R70)</f>
        <v>-8565</v>
      </c>
    </row>
    <row r="71" spans="1:23" s="1" customFormat="1" x14ac:dyDescent="0.45">
      <c r="A71">
        <v>70</v>
      </c>
      <c r="B71" s="1" t="s">
        <v>29</v>
      </c>
      <c r="C71" s="1">
        <v>590</v>
      </c>
      <c r="D71" s="1">
        <v>995</v>
      </c>
      <c r="E71" s="1">
        <v>1640</v>
      </c>
      <c r="F71" s="1">
        <v>1405</v>
      </c>
      <c r="G71" s="1">
        <v>3280</v>
      </c>
      <c r="H71" s="1">
        <v>6745</v>
      </c>
      <c r="I71" s="1">
        <v>7925</v>
      </c>
      <c r="J71" s="1">
        <v>9745</v>
      </c>
      <c r="K71" s="1">
        <v>-515</v>
      </c>
      <c r="L71" s="1">
        <v>-930</v>
      </c>
      <c r="M71" s="1">
        <v>-1000</v>
      </c>
      <c r="N71" s="1">
        <v>-2430</v>
      </c>
      <c r="O71" s="1">
        <v>-4245</v>
      </c>
      <c r="P71" s="1">
        <v>-4985</v>
      </c>
      <c r="Q71" s="1">
        <v>-5405</v>
      </c>
      <c r="R71" s="1">
        <v>-8430</v>
      </c>
      <c r="S71" s="1">
        <v>-1060</v>
      </c>
      <c r="T71" s="1">
        <v>890</v>
      </c>
      <c r="U71" s="1">
        <v>-805</v>
      </c>
      <c r="V71" s="1">
        <f>MAX(C71:J71)</f>
        <v>9745</v>
      </c>
      <c r="W71" s="1">
        <f>MIN(K71:R71)</f>
        <v>-8430</v>
      </c>
    </row>
    <row r="72" spans="1:23" s="1" customFormat="1" x14ac:dyDescent="0.45">
      <c r="A72">
        <v>71</v>
      </c>
      <c r="B72" s="1" t="s">
        <v>15</v>
      </c>
      <c r="C72" s="1">
        <v>1090</v>
      </c>
      <c r="D72" s="1">
        <v>1815</v>
      </c>
      <c r="E72" s="1">
        <v>2015</v>
      </c>
      <c r="F72" s="1">
        <v>2350</v>
      </c>
      <c r="G72" s="1">
        <v>2535</v>
      </c>
      <c r="H72" s="1">
        <v>3590</v>
      </c>
      <c r="I72" s="1">
        <v>3255</v>
      </c>
      <c r="J72" s="1">
        <v>3410</v>
      </c>
      <c r="K72" s="1">
        <v>-515</v>
      </c>
      <c r="L72" s="1">
        <v>-1935</v>
      </c>
      <c r="M72" s="1">
        <v>-3085</v>
      </c>
      <c r="N72" s="1">
        <v>-5550</v>
      </c>
      <c r="O72" s="1">
        <v>-6590</v>
      </c>
      <c r="P72" s="1">
        <v>-7595</v>
      </c>
      <c r="Q72" s="1">
        <v>-8015</v>
      </c>
      <c r="R72" s="1">
        <v>-8975</v>
      </c>
      <c r="S72" s="1">
        <v>-1060</v>
      </c>
      <c r="T72" s="1">
        <v>1550</v>
      </c>
      <c r="U72" s="1">
        <v>-565</v>
      </c>
      <c r="V72" s="1">
        <f>MAX(C72:J72)</f>
        <v>3590</v>
      </c>
      <c r="W72" s="1">
        <f>MIN(K72:R72)</f>
        <v>-8975</v>
      </c>
    </row>
    <row r="73" spans="1:23" s="1" customFormat="1" x14ac:dyDescent="0.45">
      <c r="A73">
        <v>72</v>
      </c>
      <c r="B73" s="1" t="s">
        <v>55</v>
      </c>
      <c r="C73" s="1">
        <v>1090</v>
      </c>
      <c r="D73" s="1">
        <v>3400</v>
      </c>
      <c r="E73" s="1">
        <v>7085</v>
      </c>
      <c r="F73" s="1">
        <v>9910</v>
      </c>
      <c r="G73" s="1">
        <v>11975</v>
      </c>
      <c r="H73" s="1">
        <v>12610</v>
      </c>
      <c r="I73" s="1">
        <v>14080</v>
      </c>
      <c r="J73" s="1">
        <v>14650</v>
      </c>
      <c r="K73" s="1">
        <v>-805</v>
      </c>
      <c r="L73" s="1">
        <v>-2530</v>
      </c>
      <c r="M73" s="1">
        <v>-4290</v>
      </c>
      <c r="N73" s="1">
        <v>-6920</v>
      </c>
      <c r="O73" s="1">
        <v>-10130</v>
      </c>
      <c r="P73" s="1">
        <v>-12600</v>
      </c>
      <c r="Q73" s="1">
        <v>-13550</v>
      </c>
      <c r="R73" s="1">
        <v>-15410</v>
      </c>
      <c r="S73" s="1">
        <v>-1560</v>
      </c>
      <c r="T73" s="1">
        <v>1690</v>
      </c>
      <c r="U73" s="1">
        <v>-1345</v>
      </c>
      <c r="V73" s="1">
        <f>MAX(C73:J73)</f>
        <v>14650</v>
      </c>
      <c r="W73" s="1">
        <f>MIN(K73:R73)</f>
        <v>-15410</v>
      </c>
    </row>
    <row r="74" spans="1:23" s="1" customFormat="1" x14ac:dyDescent="0.45">
      <c r="A74">
        <v>73</v>
      </c>
      <c r="B74" s="1" t="s">
        <v>70</v>
      </c>
      <c r="C74" s="1">
        <v>1410</v>
      </c>
      <c r="D74" s="1">
        <v>2525</v>
      </c>
      <c r="E74" s="1">
        <v>5670</v>
      </c>
      <c r="F74" s="1">
        <v>8175</v>
      </c>
      <c r="G74" s="1">
        <v>10075</v>
      </c>
      <c r="H74" s="1">
        <v>19790</v>
      </c>
      <c r="I74" s="1">
        <v>25380</v>
      </c>
      <c r="J74" s="1">
        <v>32190</v>
      </c>
      <c r="K74" s="1">
        <v>-385</v>
      </c>
      <c r="L74" s="1">
        <v>-590</v>
      </c>
      <c r="M74" s="1">
        <v>-705</v>
      </c>
      <c r="N74" s="1">
        <v>-920</v>
      </c>
      <c r="O74" s="1">
        <v>-1075</v>
      </c>
      <c r="P74" s="1">
        <v>-1065</v>
      </c>
      <c r="Q74" s="1">
        <v>-1060</v>
      </c>
      <c r="R74" s="1">
        <v>-1055</v>
      </c>
      <c r="S74" s="1">
        <v>-1060</v>
      </c>
      <c r="T74" s="1">
        <v>490</v>
      </c>
      <c r="U74" s="1">
        <v>-1335</v>
      </c>
      <c r="V74" s="1">
        <f>MAX(C74:J74)</f>
        <v>32190</v>
      </c>
      <c r="W74" s="1">
        <f>MIN(K74:R74)</f>
        <v>-1075</v>
      </c>
    </row>
    <row r="75" spans="1:23" s="1" customFormat="1" x14ac:dyDescent="0.45">
      <c r="A75">
        <v>74</v>
      </c>
      <c r="B75" s="1" t="s">
        <v>45</v>
      </c>
      <c r="C75" s="1">
        <v>910</v>
      </c>
      <c r="D75" s="1">
        <v>2605</v>
      </c>
      <c r="E75" s="1">
        <v>5100</v>
      </c>
      <c r="F75" s="1">
        <v>6370</v>
      </c>
      <c r="G75" s="1">
        <v>6875</v>
      </c>
      <c r="H75" s="1">
        <v>7840</v>
      </c>
      <c r="I75" s="1">
        <v>9905</v>
      </c>
      <c r="J75" s="1">
        <v>12295</v>
      </c>
      <c r="K75" s="1">
        <v>-700</v>
      </c>
      <c r="L75" s="1">
        <v>-1975</v>
      </c>
      <c r="M75" s="1">
        <v>-2985</v>
      </c>
      <c r="N75" s="1">
        <v>-4990</v>
      </c>
      <c r="O75" s="1">
        <v>-6290</v>
      </c>
      <c r="P75" s="1">
        <v>-6710</v>
      </c>
      <c r="Q75" s="1">
        <v>-9045</v>
      </c>
      <c r="R75" s="1">
        <v>-15550</v>
      </c>
      <c r="S75" s="1">
        <v>-1940</v>
      </c>
      <c r="T75" s="1">
        <v>1410</v>
      </c>
      <c r="U75" s="1">
        <v>-1025</v>
      </c>
      <c r="V75" s="1">
        <f>MAX(C75:J75)</f>
        <v>12295</v>
      </c>
      <c r="W75" s="1">
        <f>MIN(K75:R75)</f>
        <v>-15550</v>
      </c>
    </row>
    <row r="76" spans="1:23" s="1" customFormat="1" x14ac:dyDescent="0.45">
      <c r="A76">
        <v>75</v>
      </c>
      <c r="B76" s="1" t="s">
        <v>8</v>
      </c>
      <c r="C76" s="1">
        <v>910</v>
      </c>
      <c r="D76" s="1">
        <v>990</v>
      </c>
      <c r="E76" s="1">
        <v>1970</v>
      </c>
      <c r="F76" s="1">
        <v>2015</v>
      </c>
      <c r="G76" s="1">
        <v>2195</v>
      </c>
      <c r="H76" s="1">
        <v>2385</v>
      </c>
      <c r="I76" s="1">
        <v>2425</v>
      </c>
      <c r="J76" s="1">
        <v>2460</v>
      </c>
      <c r="K76" s="1">
        <v>-335</v>
      </c>
      <c r="L76" s="1">
        <v>-395</v>
      </c>
      <c r="M76" s="1">
        <v>-425</v>
      </c>
      <c r="N76" s="1">
        <v>-620</v>
      </c>
      <c r="O76" s="1">
        <v>-675</v>
      </c>
      <c r="P76" s="1">
        <v>-775</v>
      </c>
      <c r="Q76" s="1">
        <v>-920</v>
      </c>
      <c r="R76" s="1">
        <v>-1025</v>
      </c>
      <c r="S76" s="1">
        <v>-940</v>
      </c>
      <c r="T76" s="1">
        <v>810</v>
      </c>
      <c r="U76" s="1">
        <v>-415</v>
      </c>
      <c r="V76" s="1">
        <f>MAX(C76:J76)</f>
        <v>2460</v>
      </c>
      <c r="W76" s="1">
        <f>MIN(K76:R76)</f>
        <v>-1025</v>
      </c>
    </row>
    <row r="77" spans="1:23" s="1" customFormat="1" x14ac:dyDescent="0.45">
      <c r="A77">
        <v>76</v>
      </c>
      <c r="B77" s="1" t="s">
        <v>56</v>
      </c>
      <c r="C77" s="1">
        <v>1970</v>
      </c>
      <c r="D77" s="1">
        <v>4140</v>
      </c>
      <c r="E77" s="1">
        <v>6380</v>
      </c>
      <c r="F77" s="1">
        <v>8160</v>
      </c>
      <c r="G77" s="1">
        <v>9885</v>
      </c>
      <c r="H77" s="1">
        <v>11560</v>
      </c>
      <c r="I77" s="1">
        <v>13175</v>
      </c>
      <c r="J77" s="1">
        <v>14745</v>
      </c>
      <c r="K77" s="1">
        <v>-995</v>
      </c>
      <c r="L77" s="1">
        <v>-1765</v>
      </c>
      <c r="M77" s="1">
        <v>-2635</v>
      </c>
      <c r="N77" s="1">
        <v>-3705</v>
      </c>
      <c r="O77" s="1">
        <v>-4805</v>
      </c>
      <c r="P77" s="1">
        <v>-3060</v>
      </c>
      <c r="Q77" s="1">
        <v>-4640</v>
      </c>
      <c r="R77" s="1">
        <v>-6115</v>
      </c>
      <c r="S77" s="1">
        <v>-2060</v>
      </c>
      <c r="T77" s="1">
        <v>1255</v>
      </c>
      <c r="U77" s="1">
        <v>-2345</v>
      </c>
      <c r="V77" s="1">
        <f>MAX(C77:J77)</f>
        <v>14745</v>
      </c>
      <c r="W77" s="1">
        <f>MIN(K77:R77)</f>
        <v>-6115</v>
      </c>
    </row>
    <row r="78" spans="1:23" s="1" customFormat="1" x14ac:dyDescent="0.45">
      <c r="A78">
        <v>77</v>
      </c>
      <c r="B78" s="1" t="s">
        <v>42</v>
      </c>
      <c r="C78" s="1">
        <v>840</v>
      </c>
      <c r="D78" s="1">
        <v>2260</v>
      </c>
      <c r="E78" s="1">
        <v>3795</v>
      </c>
      <c r="F78" s="1">
        <v>4600</v>
      </c>
      <c r="G78" s="1">
        <v>2930</v>
      </c>
      <c r="H78" s="1">
        <v>5880</v>
      </c>
      <c r="I78" s="1">
        <v>9650</v>
      </c>
      <c r="J78" s="1">
        <v>11660</v>
      </c>
      <c r="K78" s="1">
        <v>-960</v>
      </c>
      <c r="L78" s="1">
        <v>-2360</v>
      </c>
      <c r="M78" s="1">
        <v>-4085</v>
      </c>
      <c r="N78" s="1">
        <v>-6705</v>
      </c>
      <c r="O78" s="1">
        <v>-7150</v>
      </c>
      <c r="P78" s="1">
        <v>-8565</v>
      </c>
      <c r="Q78" s="1">
        <v>-13005</v>
      </c>
      <c r="R78" s="1">
        <v>-13255</v>
      </c>
      <c r="S78" s="1">
        <v>-2690</v>
      </c>
      <c r="T78" s="1">
        <v>980</v>
      </c>
      <c r="U78" s="1">
        <v>-1955</v>
      </c>
      <c r="V78" s="1">
        <f>MAX(C78:J78)</f>
        <v>11660</v>
      </c>
      <c r="W78" s="1">
        <f>MIN(K78:R78)</f>
        <v>-13255</v>
      </c>
    </row>
    <row r="79" spans="1:23" s="1" customFormat="1" x14ac:dyDescent="0.45">
      <c r="A79">
        <v>78</v>
      </c>
      <c r="B79" s="1" t="s">
        <v>23</v>
      </c>
      <c r="C79" s="1">
        <v>1090</v>
      </c>
      <c r="D79" s="1">
        <v>1855</v>
      </c>
      <c r="E79" s="1">
        <v>2825</v>
      </c>
      <c r="F79" s="1">
        <v>3480</v>
      </c>
      <c r="G79" s="1">
        <v>3950</v>
      </c>
      <c r="H79" s="1">
        <v>4710</v>
      </c>
      <c r="I79" s="1">
        <v>4905</v>
      </c>
      <c r="J79" s="1">
        <v>8055</v>
      </c>
      <c r="K79" s="1">
        <v>-305</v>
      </c>
      <c r="L79" s="1">
        <v>-530</v>
      </c>
      <c r="M79" s="1">
        <v>-620</v>
      </c>
      <c r="N79" s="1">
        <v>-795</v>
      </c>
      <c r="O79" s="1">
        <v>-1015</v>
      </c>
      <c r="P79" s="1">
        <v>-1045</v>
      </c>
      <c r="Q79" s="1">
        <v>-1070</v>
      </c>
      <c r="R79" s="1">
        <v>-1095</v>
      </c>
      <c r="S79" s="1">
        <v>-1310</v>
      </c>
      <c r="T79" s="1">
        <v>625</v>
      </c>
      <c r="U79" s="1">
        <v>-655</v>
      </c>
      <c r="V79" s="1">
        <f>MAX(C79:J79)</f>
        <v>8055</v>
      </c>
      <c r="W79" s="1">
        <f>MIN(K79:R79)</f>
        <v>-1095</v>
      </c>
    </row>
    <row r="80" spans="1:23" s="1" customFormat="1" x14ac:dyDescent="0.45">
      <c r="A80">
        <v>79</v>
      </c>
      <c r="B80" s="1" t="s">
        <v>65</v>
      </c>
      <c r="C80" s="1">
        <v>1280</v>
      </c>
      <c r="D80" s="1">
        <v>4000</v>
      </c>
      <c r="E80" s="1">
        <v>8165</v>
      </c>
      <c r="F80" s="1">
        <v>18690</v>
      </c>
      <c r="G80" s="1">
        <v>20645</v>
      </c>
      <c r="H80" s="1">
        <v>22660</v>
      </c>
      <c r="I80" s="1">
        <v>24740</v>
      </c>
      <c r="J80" s="1">
        <v>25255</v>
      </c>
      <c r="K80" s="1">
        <v>-765</v>
      </c>
      <c r="L80" s="1">
        <v>-1500</v>
      </c>
      <c r="M80" s="1">
        <v>-2425</v>
      </c>
      <c r="N80" s="1">
        <v>-3310</v>
      </c>
      <c r="O80" s="1">
        <v>-4525</v>
      </c>
      <c r="P80" s="1">
        <v>-5930</v>
      </c>
      <c r="Q80" s="1">
        <v>-7550</v>
      </c>
      <c r="R80" s="1">
        <v>-9935</v>
      </c>
      <c r="S80" s="1">
        <v>-1690</v>
      </c>
      <c r="T80" s="1">
        <v>900</v>
      </c>
      <c r="U80" s="1">
        <v>-1630</v>
      </c>
      <c r="V80" s="1">
        <f>MAX(C80:J80)</f>
        <v>25255</v>
      </c>
      <c r="W80" s="1">
        <f>MIN(K80:R80)</f>
        <v>-9935</v>
      </c>
    </row>
    <row r="81" spans="1:23" s="1" customFormat="1" x14ac:dyDescent="0.45">
      <c r="A81">
        <v>80</v>
      </c>
      <c r="B81" s="1" t="s">
        <v>82</v>
      </c>
      <c r="C81" s="1">
        <v>1280</v>
      </c>
      <c r="D81" s="1">
        <v>4940</v>
      </c>
      <c r="E81" s="1">
        <v>11760</v>
      </c>
      <c r="F81" s="1">
        <v>19080</v>
      </c>
      <c r="G81" s="1">
        <v>29835</v>
      </c>
      <c r="H81" s="1">
        <v>59220</v>
      </c>
      <c r="I81" s="1">
        <v>81225</v>
      </c>
      <c r="J81" s="1">
        <v>100490</v>
      </c>
      <c r="K81" s="1">
        <v>-880</v>
      </c>
      <c r="L81" s="1">
        <v>-1060</v>
      </c>
      <c r="M81" s="1">
        <v>-1310</v>
      </c>
      <c r="N81" s="1">
        <v>-1615</v>
      </c>
      <c r="O81" s="1">
        <v>-3030</v>
      </c>
      <c r="P81" s="1">
        <v>-7290</v>
      </c>
      <c r="Q81" s="1">
        <v>-7605</v>
      </c>
      <c r="R81" s="1">
        <v>-7875</v>
      </c>
      <c r="S81" s="1">
        <v>-1940</v>
      </c>
      <c r="T81" s="1">
        <v>2030</v>
      </c>
      <c r="U81" s="1">
        <v>-1530</v>
      </c>
      <c r="V81" s="1">
        <f>MAX(C81:J81)</f>
        <v>100490</v>
      </c>
      <c r="W81" s="1">
        <f>MIN(K81:R81)</f>
        <v>-7875</v>
      </c>
    </row>
    <row r="82" spans="1:23" s="1" customFormat="1" x14ac:dyDescent="0.45">
      <c r="A82">
        <v>81</v>
      </c>
      <c r="B82" s="1" t="s">
        <v>75</v>
      </c>
      <c r="C82" s="1">
        <v>970</v>
      </c>
      <c r="D82" s="1">
        <v>4065</v>
      </c>
      <c r="E82" s="1">
        <v>10080</v>
      </c>
      <c r="F82" s="1">
        <v>18930</v>
      </c>
      <c r="G82" s="1">
        <v>21375</v>
      </c>
      <c r="H82" s="1">
        <v>29685</v>
      </c>
      <c r="I82" s="1">
        <v>36410</v>
      </c>
      <c r="J82" s="1">
        <v>46570</v>
      </c>
      <c r="K82" s="1">
        <v>-340</v>
      </c>
      <c r="L82" s="1">
        <v>-330</v>
      </c>
      <c r="M82" s="1">
        <v>-320</v>
      </c>
      <c r="N82" s="1">
        <v>-310</v>
      </c>
      <c r="O82" s="1">
        <v>-300</v>
      </c>
      <c r="P82" s="1">
        <v>-290</v>
      </c>
      <c r="Q82" s="1">
        <v>-285</v>
      </c>
      <c r="R82" s="1">
        <v>-275</v>
      </c>
      <c r="S82" s="1">
        <v>-1440</v>
      </c>
      <c r="T82" s="1">
        <v>300</v>
      </c>
      <c r="U82" s="1">
        <v>-2100</v>
      </c>
      <c r="V82" s="1">
        <f>MAX(C82:J82)</f>
        <v>46570</v>
      </c>
      <c r="W82" s="1">
        <f>MIN(K82:R82)</f>
        <v>-340</v>
      </c>
    </row>
    <row r="83" spans="1:23" s="1" customFormat="1" x14ac:dyDescent="0.45">
      <c r="A83">
        <v>82</v>
      </c>
      <c r="B83" s="1" t="s">
        <v>85</v>
      </c>
      <c r="C83" s="1">
        <v>910</v>
      </c>
      <c r="D83" s="1">
        <v>3190</v>
      </c>
      <c r="E83" s="1">
        <v>8140</v>
      </c>
      <c r="F83" s="1">
        <v>16750</v>
      </c>
      <c r="G83" s="1">
        <v>34835</v>
      </c>
      <c r="H83" s="1">
        <v>70445</v>
      </c>
      <c r="I83" s="1">
        <v>113775</v>
      </c>
      <c r="J83" s="1">
        <v>132645</v>
      </c>
      <c r="K83" s="1">
        <v>-920</v>
      </c>
      <c r="L83" s="1">
        <v>-1580</v>
      </c>
      <c r="M83" s="1">
        <v>-2600</v>
      </c>
      <c r="N83" s="1">
        <v>-7295</v>
      </c>
      <c r="O83" s="1">
        <v>-16540</v>
      </c>
      <c r="P83" s="1">
        <v>-33640</v>
      </c>
      <c r="Q83" s="1">
        <v>-38005</v>
      </c>
      <c r="R83" s="1">
        <v>-37885</v>
      </c>
      <c r="S83" s="1">
        <v>-1440</v>
      </c>
      <c r="T83" s="1">
        <v>1405</v>
      </c>
      <c r="U83" s="1">
        <v>-1245</v>
      </c>
      <c r="V83" s="1">
        <f>MAX(C83:J83)</f>
        <v>132645</v>
      </c>
      <c r="W83" s="1">
        <f>MIN(K83:R83)</f>
        <v>-38005</v>
      </c>
    </row>
    <row r="84" spans="1:23" s="1" customFormat="1" x14ac:dyDescent="0.45">
      <c r="A84">
        <v>83</v>
      </c>
      <c r="B84" s="1" t="s">
        <v>33</v>
      </c>
      <c r="C84" s="1">
        <v>220</v>
      </c>
      <c r="D84" s="1">
        <v>1250</v>
      </c>
      <c r="E84" s="1">
        <v>3285</v>
      </c>
      <c r="F84" s="1">
        <v>4000</v>
      </c>
      <c r="G84" s="1">
        <v>8475</v>
      </c>
      <c r="H84" s="1">
        <v>8785</v>
      </c>
      <c r="I84" s="1">
        <v>9670</v>
      </c>
      <c r="J84" s="1">
        <v>9940</v>
      </c>
      <c r="K84" s="1">
        <v>-115</v>
      </c>
      <c r="L84" s="1">
        <v>-550</v>
      </c>
      <c r="M84" s="1">
        <v>-795</v>
      </c>
      <c r="N84" s="1">
        <v>-1025</v>
      </c>
      <c r="O84" s="1">
        <v>-2510</v>
      </c>
      <c r="P84" s="1">
        <v>-2755</v>
      </c>
      <c r="Q84" s="1">
        <v>-3375</v>
      </c>
      <c r="R84" s="1">
        <v>-3360</v>
      </c>
      <c r="S84" s="1">
        <v>-2440</v>
      </c>
      <c r="T84" s="1">
        <v>635</v>
      </c>
      <c r="U84" s="1">
        <v>-895</v>
      </c>
      <c r="V84" s="1">
        <f>MAX(C84:J84)</f>
        <v>9940</v>
      </c>
      <c r="W84" s="1">
        <f>MIN(K84:R84)</f>
        <v>-3375</v>
      </c>
    </row>
    <row r="85" spans="1:23" s="1" customFormat="1" x14ac:dyDescent="0.45">
      <c r="A85">
        <v>84</v>
      </c>
      <c r="B85" s="1" t="s">
        <v>60</v>
      </c>
      <c r="C85" s="1">
        <v>470</v>
      </c>
      <c r="D85" s="1">
        <v>1450</v>
      </c>
      <c r="E85" s="1">
        <v>4880</v>
      </c>
      <c r="F85" s="1">
        <v>9415</v>
      </c>
      <c r="G85" s="1">
        <v>19915</v>
      </c>
      <c r="H85" s="1">
        <v>34690</v>
      </c>
      <c r="I85" s="1">
        <v>10045</v>
      </c>
      <c r="J85" s="1">
        <v>19730</v>
      </c>
      <c r="K85" s="1">
        <v>-185</v>
      </c>
      <c r="L85" s="1">
        <v>-25</v>
      </c>
      <c r="M85" s="1">
        <v>-240</v>
      </c>
      <c r="N85" s="1">
        <v>-75</v>
      </c>
      <c r="O85" s="1">
        <v>-340</v>
      </c>
      <c r="P85" s="1">
        <v>-1105</v>
      </c>
      <c r="Q85" s="1">
        <v>-3075</v>
      </c>
      <c r="R85" s="1">
        <v>-3755</v>
      </c>
      <c r="S85" s="1">
        <v>-1310</v>
      </c>
      <c r="T85" s="1">
        <v>865</v>
      </c>
      <c r="U85" s="1">
        <v>-1330</v>
      </c>
      <c r="V85" s="1">
        <f>MAX(C85:J85)</f>
        <v>34690</v>
      </c>
      <c r="W85" s="1">
        <f>MIN(K85:R85)</f>
        <v>-3755</v>
      </c>
    </row>
    <row r="86" spans="1:23" s="1" customFormat="1" x14ac:dyDescent="0.45">
      <c r="A86">
        <v>85</v>
      </c>
      <c r="B86" s="1" t="s">
        <v>67</v>
      </c>
      <c r="C86" s="1">
        <v>1590</v>
      </c>
      <c r="D86" s="1">
        <v>2610</v>
      </c>
      <c r="E86" s="1">
        <v>4855</v>
      </c>
      <c r="F86" s="1">
        <v>7615</v>
      </c>
      <c r="G86" s="1">
        <v>12320</v>
      </c>
      <c r="H86" s="1">
        <v>12050</v>
      </c>
      <c r="I86" s="1">
        <v>23190</v>
      </c>
      <c r="J86" s="1">
        <v>26945</v>
      </c>
      <c r="K86" s="1">
        <v>-280</v>
      </c>
      <c r="L86" s="1">
        <v>-425</v>
      </c>
      <c r="M86" s="1">
        <v>-260</v>
      </c>
      <c r="N86" s="1">
        <v>-1125</v>
      </c>
      <c r="O86" s="1">
        <v>-1600</v>
      </c>
      <c r="P86" s="1">
        <v>-4225</v>
      </c>
      <c r="Q86" s="1">
        <v>-6095</v>
      </c>
      <c r="R86" s="1">
        <v>-3225</v>
      </c>
      <c r="S86" s="1">
        <v>-1190</v>
      </c>
      <c r="T86" s="1">
        <v>1075</v>
      </c>
      <c r="U86" s="1">
        <v>-415</v>
      </c>
      <c r="V86" s="1">
        <f>MAX(C86:J86)</f>
        <v>26945</v>
      </c>
      <c r="W86" s="1">
        <f>MIN(K86:R86)</f>
        <v>-6095</v>
      </c>
    </row>
    <row r="87" spans="1:23" s="1" customFormat="1" x14ac:dyDescent="0.45">
      <c r="A87">
        <v>86</v>
      </c>
      <c r="B87" s="1" t="s">
        <v>73</v>
      </c>
      <c r="C87" s="1">
        <v>970</v>
      </c>
      <c r="D87" s="1">
        <v>5140</v>
      </c>
      <c r="E87" s="1">
        <v>13345</v>
      </c>
      <c r="F87" s="1">
        <v>28565</v>
      </c>
      <c r="G87" s="1">
        <v>31150</v>
      </c>
      <c r="H87" s="1">
        <v>33815</v>
      </c>
      <c r="I87" s="1">
        <v>36560</v>
      </c>
      <c r="J87" s="1">
        <v>41785</v>
      </c>
      <c r="K87" s="1">
        <v>-995</v>
      </c>
      <c r="L87" s="1">
        <v>-3835</v>
      </c>
      <c r="M87" s="1">
        <v>-7330</v>
      </c>
      <c r="N87" s="1">
        <v>-12685</v>
      </c>
      <c r="O87" s="1">
        <v>-14065</v>
      </c>
      <c r="P87" s="1">
        <v>-15490</v>
      </c>
      <c r="Q87" s="1">
        <v>-3600</v>
      </c>
      <c r="R87" s="1">
        <v>-4695</v>
      </c>
      <c r="S87" s="1">
        <v>-2060</v>
      </c>
      <c r="T87" s="1">
        <v>1255</v>
      </c>
      <c r="U87" s="1">
        <v>-1940</v>
      </c>
      <c r="V87" s="1">
        <f>MAX(C87:J87)</f>
        <v>41785</v>
      </c>
      <c r="W87" s="1">
        <f>MIN(K87:R87)</f>
        <v>-15490</v>
      </c>
    </row>
    <row r="88" spans="1:23" s="1" customFormat="1" x14ac:dyDescent="0.45">
      <c r="A88">
        <v>87</v>
      </c>
      <c r="B88" s="1" t="s">
        <v>37</v>
      </c>
      <c r="C88" s="1">
        <v>970</v>
      </c>
      <c r="D88" s="1">
        <v>2150</v>
      </c>
      <c r="E88" s="1">
        <v>3935</v>
      </c>
      <c r="F88" s="1">
        <v>4700</v>
      </c>
      <c r="G88" s="1">
        <v>5760</v>
      </c>
      <c r="H88" s="1">
        <v>6795</v>
      </c>
      <c r="I88" s="1">
        <v>8800</v>
      </c>
      <c r="J88" s="1">
        <v>10990</v>
      </c>
      <c r="K88" s="1">
        <v>-960</v>
      </c>
      <c r="L88" s="1">
        <v>-790</v>
      </c>
      <c r="M88" s="1">
        <v>-700</v>
      </c>
      <c r="N88" s="1">
        <v>-620</v>
      </c>
      <c r="O88" s="1">
        <v>-580</v>
      </c>
      <c r="P88" s="1">
        <v>-260</v>
      </c>
      <c r="Q88" s="1">
        <v>-140</v>
      </c>
      <c r="R88" s="1">
        <v>-95</v>
      </c>
      <c r="S88" s="1">
        <v>-2940</v>
      </c>
      <c r="T88" s="1">
        <v>280</v>
      </c>
      <c r="U88" s="1">
        <v>-1550</v>
      </c>
      <c r="V88" s="1">
        <f>MAX(C88:J88)</f>
        <v>10990</v>
      </c>
      <c r="W88" s="1">
        <f>MIN(K88:R88)</f>
        <v>-960</v>
      </c>
    </row>
  </sheetData>
  <autoFilter ref="A1:Y88" xr:uid="{531D3FE2-5217-4FEB-A9C7-A423A390AC1B}">
    <sortState ref="A2:Y88">
      <sortCondition ref="A1:A88"/>
    </sortState>
  </autoFilter>
  <sortState ref="B2:U88">
    <sortCondition ref="B2:B88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00384-EAD5-45A4-B5DC-9CCA9D4DB83F}">
  <sheetPr codeName="Sheet2"/>
  <dimension ref="A1:I88"/>
  <sheetViews>
    <sheetView topLeftCell="A16" zoomScale="167" workbookViewId="0">
      <selection activeCell="F2" sqref="F2"/>
    </sheetView>
  </sheetViews>
  <sheetFormatPr defaultRowHeight="15" x14ac:dyDescent="0.45"/>
  <cols>
    <col min="1" max="1" width="17.92578125" customWidth="1"/>
    <col min="2" max="4" width="8.78515625" style="1"/>
    <col min="8" max="8" width="12.92578125" customWidth="1"/>
  </cols>
  <sheetData>
    <row r="1" spans="1:9" x14ac:dyDescent="0.45">
      <c r="A1" s="1" t="s">
        <v>87</v>
      </c>
      <c r="B1" s="1" t="s">
        <v>107</v>
      </c>
      <c r="C1" s="1" t="s">
        <v>108</v>
      </c>
      <c r="D1" s="1" t="s">
        <v>109</v>
      </c>
      <c r="E1" s="1" t="s">
        <v>110</v>
      </c>
      <c r="F1" s="1"/>
      <c r="G1" s="1" t="s">
        <v>112</v>
      </c>
      <c r="H1" s="1" t="s">
        <v>113</v>
      </c>
    </row>
    <row r="2" spans="1:9" x14ac:dyDescent="0.45">
      <c r="A2" s="1" t="s">
        <v>30</v>
      </c>
      <c r="B2" s="1">
        <v>0.90950655199999997</v>
      </c>
      <c r="C2" s="1">
        <v>1.083419769</v>
      </c>
      <c r="D2" s="1">
        <v>9.6418300000000005E-3</v>
      </c>
      <c r="E2">
        <v>105</v>
      </c>
      <c r="F2">
        <f>E2/420</f>
        <v>0.25</v>
      </c>
      <c r="G2">
        <f>IF(D2&lt;0.1,1,2)</f>
        <v>1</v>
      </c>
      <c r="H2">
        <f>IF(E2&gt;=0.5,1,2)</f>
        <v>1</v>
      </c>
      <c r="I2" t="str">
        <f>IF(G2+H2=2,"選","不選")</f>
        <v>選</v>
      </c>
    </row>
    <row r="3" spans="1:9" x14ac:dyDescent="0.45">
      <c r="A3" s="1" t="s">
        <v>25</v>
      </c>
      <c r="B3" s="1">
        <v>0.92606303999999995</v>
      </c>
      <c r="C3" s="1">
        <v>1.0863290409999999</v>
      </c>
      <c r="D3" s="1">
        <v>1.3068834E-2</v>
      </c>
      <c r="E3">
        <v>105</v>
      </c>
      <c r="F3">
        <f t="shared" ref="F3:F66" si="0">E3/420</f>
        <v>0.25</v>
      </c>
      <c r="G3">
        <f t="shared" ref="G3:G66" si="1">IF(D3&lt;0.1,1,2)</f>
        <v>1</v>
      </c>
      <c r="H3">
        <f t="shared" ref="H3:H66" si="2">IF(E3&gt;=0.5,1,2)</f>
        <v>1</v>
      </c>
      <c r="I3" t="str">
        <f t="shared" ref="I3:I66" si="3">IF(G3+H3=2,"選","不選")</f>
        <v>選</v>
      </c>
    </row>
    <row r="4" spans="1:9" x14ac:dyDescent="0.45">
      <c r="A4" s="1" t="s">
        <v>28</v>
      </c>
      <c r="B4" s="1">
        <v>0.91153854599999995</v>
      </c>
      <c r="C4" s="1">
        <v>1.013225533</v>
      </c>
      <c r="D4" s="1">
        <v>1.9110656E-2</v>
      </c>
      <c r="E4">
        <v>105</v>
      </c>
      <c r="F4">
        <f t="shared" si="0"/>
        <v>0.25</v>
      </c>
      <c r="G4">
        <f t="shared" si="1"/>
        <v>1</v>
      </c>
      <c r="H4">
        <f t="shared" si="2"/>
        <v>1</v>
      </c>
      <c r="I4" t="str">
        <f t="shared" si="3"/>
        <v>選</v>
      </c>
    </row>
    <row r="5" spans="1:9" x14ac:dyDescent="0.45">
      <c r="A5" s="1" t="s">
        <v>57</v>
      </c>
      <c r="B5" s="1">
        <v>0.723047051</v>
      </c>
      <c r="C5" s="1">
        <v>0.87755170900000001</v>
      </c>
      <c r="D5" s="1">
        <v>2.4610811E-2</v>
      </c>
      <c r="E5">
        <v>105</v>
      </c>
      <c r="F5">
        <f t="shared" si="0"/>
        <v>0.25</v>
      </c>
      <c r="G5">
        <f t="shared" si="1"/>
        <v>1</v>
      </c>
      <c r="H5">
        <f t="shared" si="2"/>
        <v>1</v>
      </c>
      <c r="I5" t="str">
        <f t="shared" si="3"/>
        <v>選</v>
      </c>
    </row>
    <row r="6" spans="1:9" x14ac:dyDescent="0.45">
      <c r="A6" s="1" t="s">
        <v>13</v>
      </c>
      <c r="B6" s="1">
        <v>1.029913761</v>
      </c>
      <c r="C6" s="1">
        <v>1.04327587</v>
      </c>
      <c r="D6" s="1">
        <v>3.4600714999999997E-2</v>
      </c>
      <c r="E6">
        <v>105</v>
      </c>
      <c r="F6">
        <f t="shared" si="0"/>
        <v>0.25</v>
      </c>
      <c r="G6">
        <f t="shared" si="1"/>
        <v>1</v>
      </c>
      <c r="H6">
        <f t="shared" si="2"/>
        <v>1</v>
      </c>
      <c r="I6" t="str">
        <f t="shared" si="3"/>
        <v>選</v>
      </c>
    </row>
    <row r="7" spans="1:9" x14ac:dyDescent="0.45">
      <c r="A7" s="1" t="s">
        <v>10</v>
      </c>
      <c r="B7" s="1">
        <v>1.910472672</v>
      </c>
      <c r="C7" s="1">
        <v>1.060049832</v>
      </c>
      <c r="D7" s="1">
        <v>3.5848639000000002E-2</v>
      </c>
      <c r="E7">
        <v>420</v>
      </c>
      <c r="F7">
        <f t="shared" si="0"/>
        <v>1</v>
      </c>
      <c r="G7">
        <f t="shared" si="1"/>
        <v>1</v>
      </c>
      <c r="H7">
        <f t="shared" si="2"/>
        <v>1</v>
      </c>
      <c r="I7" t="str">
        <f t="shared" si="3"/>
        <v>選</v>
      </c>
    </row>
    <row r="8" spans="1:9" x14ac:dyDescent="0.45">
      <c r="A8" s="1" t="s">
        <v>19</v>
      </c>
      <c r="B8" s="1">
        <v>1.1680399239999999</v>
      </c>
      <c r="C8" s="1">
        <v>1.0187782219999999</v>
      </c>
      <c r="D8" s="1">
        <v>3.7741340999999998E-2</v>
      </c>
      <c r="E8">
        <v>315</v>
      </c>
      <c r="F8">
        <f t="shared" si="0"/>
        <v>0.75</v>
      </c>
      <c r="G8">
        <f t="shared" si="1"/>
        <v>1</v>
      </c>
      <c r="H8">
        <f t="shared" si="2"/>
        <v>1</v>
      </c>
      <c r="I8" t="str">
        <f t="shared" si="3"/>
        <v>選</v>
      </c>
    </row>
    <row r="9" spans="1:9" x14ac:dyDescent="0.45">
      <c r="A9" s="1" t="s">
        <v>52</v>
      </c>
      <c r="B9" s="1">
        <v>0.81196851199999998</v>
      </c>
      <c r="C9" s="1">
        <v>0.81462367099999999</v>
      </c>
      <c r="D9" s="1">
        <v>4.3744459999999999E-2</v>
      </c>
      <c r="E9">
        <v>105</v>
      </c>
      <c r="F9">
        <f t="shared" si="0"/>
        <v>0.25</v>
      </c>
      <c r="G9">
        <f t="shared" si="1"/>
        <v>1</v>
      </c>
      <c r="H9">
        <f t="shared" si="2"/>
        <v>1</v>
      </c>
      <c r="I9" t="str">
        <f t="shared" si="3"/>
        <v>選</v>
      </c>
    </row>
    <row r="10" spans="1:9" x14ac:dyDescent="0.45">
      <c r="A10" s="1" t="s">
        <v>18</v>
      </c>
      <c r="B10" s="1">
        <v>1.066305622</v>
      </c>
      <c r="C10" s="1">
        <v>1.1195422479999999</v>
      </c>
      <c r="D10" s="1">
        <v>4.4729612000000002E-2</v>
      </c>
      <c r="E10">
        <v>105</v>
      </c>
      <c r="F10">
        <f t="shared" si="0"/>
        <v>0.25</v>
      </c>
      <c r="G10">
        <f t="shared" si="1"/>
        <v>1</v>
      </c>
      <c r="H10">
        <f t="shared" si="2"/>
        <v>1</v>
      </c>
      <c r="I10" t="str">
        <f t="shared" si="3"/>
        <v>選</v>
      </c>
    </row>
    <row r="11" spans="1:9" x14ac:dyDescent="0.45">
      <c r="A11" s="1" t="s">
        <v>76</v>
      </c>
      <c r="B11" s="1">
        <v>0.486638448</v>
      </c>
      <c r="C11" s="1">
        <v>1.0569681529999999</v>
      </c>
      <c r="D11" s="1">
        <v>4.6877279000000001E-2</v>
      </c>
      <c r="E11">
        <v>105</v>
      </c>
      <c r="F11">
        <f t="shared" si="0"/>
        <v>0.25</v>
      </c>
      <c r="G11">
        <f t="shared" si="1"/>
        <v>1</v>
      </c>
      <c r="H11">
        <f t="shared" si="2"/>
        <v>1</v>
      </c>
      <c r="I11" t="str">
        <f t="shared" si="3"/>
        <v>選</v>
      </c>
    </row>
    <row r="12" spans="1:9" x14ac:dyDescent="0.45">
      <c r="A12" s="1" t="s">
        <v>51</v>
      </c>
      <c r="B12" s="1">
        <v>0.81053514100000001</v>
      </c>
      <c r="C12" s="1">
        <v>0.68623291500000005</v>
      </c>
      <c r="D12" s="1">
        <v>4.6952369000000001E-2</v>
      </c>
      <c r="E12">
        <v>313</v>
      </c>
      <c r="F12">
        <f t="shared" si="0"/>
        <v>0.74523809523809526</v>
      </c>
      <c r="G12">
        <f t="shared" si="1"/>
        <v>1</v>
      </c>
      <c r="H12">
        <f t="shared" si="2"/>
        <v>1</v>
      </c>
      <c r="I12" t="str">
        <f t="shared" si="3"/>
        <v>選</v>
      </c>
    </row>
    <row r="13" spans="1:9" x14ac:dyDescent="0.45">
      <c r="A13" s="1" t="s">
        <v>54</v>
      </c>
      <c r="B13" s="1">
        <v>1.0204003070000001</v>
      </c>
      <c r="C13" s="1">
        <v>1.1753706930000001</v>
      </c>
      <c r="D13" s="1">
        <v>4.8616827000000001E-2</v>
      </c>
      <c r="E13">
        <v>105</v>
      </c>
      <c r="F13">
        <f t="shared" si="0"/>
        <v>0.25</v>
      </c>
      <c r="G13">
        <f t="shared" si="1"/>
        <v>1</v>
      </c>
      <c r="H13">
        <f t="shared" si="2"/>
        <v>1</v>
      </c>
      <c r="I13" t="str">
        <f t="shared" si="3"/>
        <v>選</v>
      </c>
    </row>
    <row r="14" spans="1:9" x14ac:dyDescent="0.45">
      <c r="A14" s="1" t="s">
        <v>39</v>
      </c>
      <c r="B14" s="1">
        <v>0.96710945500000001</v>
      </c>
      <c r="C14" s="1">
        <v>0.90802913299999999</v>
      </c>
      <c r="D14" s="1">
        <v>5.0851736000000002E-2</v>
      </c>
      <c r="E14">
        <v>210</v>
      </c>
      <c r="F14">
        <f t="shared" si="0"/>
        <v>0.5</v>
      </c>
      <c r="G14">
        <f t="shared" si="1"/>
        <v>1</v>
      </c>
      <c r="H14">
        <f t="shared" si="2"/>
        <v>1</v>
      </c>
      <c r="I14" t="str">
        <f t="shared" si="3"/>
        <v>選</v>
      </c>
    </row>
    <row r="15" spans="1:9" x14ac:dyDescent="0.45">
      <c r="A15" s="1" t="s">
        <v>72</v>
      </c>
      <c r="B15" s="1">
        <v>0.51427926599999996</v>
      </c>
      <c r="C15" s="1">
        <v>0.65702935799999995</v>
      </c>
      <c r="D15" s="1">
        <v>5.4958647999999999E-2</v>
      </c>
      <c r="E15">
        <v>105</v>
      </c>
      <c r="F15">
        <f t="shared" si="0"/>
        <v>0.25</v>
      </c>
      <c r="G15">
        <f t="shared" si="1"/>
        <v>1</v>
      </c>
      <c r="H15">
        <f t="shared" si="2"/>
        <v>1</v>
      </c>
      <c r="I15" t="str">
        <f t="shared" si="3"/>
        <v>選</v>
      </c>
    </row>
    <row r="16" spans="1:9" x14ac:dyDescent="0.45">
      <c r="A16" s="1" t="s">
        <v>34</v>
      </c>
      <c r="B16" s="1">
        <v>1.07552279</v>
      </c>
      <c r="C16" s="1">
        <v>0.99940924499999995</v>
      </c>
      <c r="D16" s="1">
        <v>5.5295104999999997E-2</v>
      </c>
      <c r="E16">
        <v>210</v>
      </c>
      <c r="F16">
        <f t="shared" si="0"/>
        <v>0.5</v>
      </c>
      <c r="G16">
        <f t="shared" si="1"/>
        <v>1</v>
      </c>
      <c r="H16">
        <f t="shared" si="2"/>
        <v>1</v>
      </c>
      <c r="I16" t="str">
        <f t="shared" si="3"/>
        <v>選</v>
      </c>
    </row>
    <row r="17" spans="1:9" x14ac:dyDescent="0.45">
      <c r="A17" s="1" t="s">
        <v>17</v>
      </c>
      <c r="B17" s="1">
        <v>1.0847954799999999</v>
      </c>
      <c r="C17" s="1">
        <v>0.996658618</v>
      </c>
      <c r="D17" s="1">
        <v>5.6195807E-2</v>
      </c>
      <c r="E17">
        <v>266</v>
      </c>
      <c r="F17">
        <f t="shared" si="0"/>
        <v>0.6333333333333333</v>
      </c>
      <c r="G17">
        <f t="shared" si="1"/>
        <v>1</v>
      </c>
      <c r="H17">
        <f t="shared" si="2"/>
        <v>1</v>
      </c>
      <c r="I17" t="str">
        <f t="shared" si="3"/>
        <v>選</v>
      </c>
    </row>
    <row r="18" spans="1:9" x14ac:dyDescent="0.45">
      <c r="A18" s="1" t="s">
        <v>79</v>
      </c>
      <c r="B18" s="1">
        <v>0.436834369</v>
      </c>
      <c r="C18" s="1">
        <v>0.392315368</v>
      </c>
      <c r="D18" s="1">
        <v>5.9832497999999998E-2</v>
      </c>
      <c r="E18">
        <v>210</v>
      </c>
      <c r="F18">
        <f t="shared" si="0"/>
        <v>0.5</v>
      </c>
      <c r="G18">
        <f t="shared" si="1"/>
        <v>1</v>
      </c>
      <c r="H18">
        <f t="shared" si="2"/>
        <v>1</v>
      </c>
      <c r="I18" t="str">
        <f t="shared" si="3"/>
        <v>選</v>
      </c>
    </row>
    <row r="19" spans="1:9" x14ac:dyDescent="0.45">
      <c r="A19" s="1" t="s">
        <v>38</v>
      </c>
      <c r="B19" s="1">
        <v>0.90818698799999997</v>
      </c>
      <c r="C19" s="1">
        <v>0.467315272</v>
      </c>
      <c r="D19" s="1">
        <v>6.1733901000000001E-2</v>
      </c>
      <c r="E19">
        <v>420</v>
      </c>
      <c r="F19">
        <f t="shared" si="0"/>
        <v>1</v>
      </c>
      <c r="G19">
        <f t="shared" si="1"/>
        <v>1</v>
      </c>
      <c r="H19">
        <f t="shared" si="2"/>
        <v>1</v>
      </c>
      <c r="I19" t="str">
        <f t="shared" si="3"/>
        <v>選</v>
      </c>
    </row>
    <row r="20" spans="1:9" x14ac:dyDescent="0.45">
      <c r="A20" s="1" t="s">
        <v>43</v>
      </c>
      <c r="B20" s="1">
        <v>0.90541877500000001</v>
      </c>
      <c r="C20" s="1">
        <v>0.87488005300000005</v>
      </c>
      <c r="D20" s="1">
        <v>6.4185083000000004E-2</v>
      </c>
      <c r="E20">
        <v>210</v>
      </c>
      <c r="F20">
        <f t="shared" si="0"/>
        <v>0.5</v>
      </c>
      <c r="G20">
        <f t="shared" si="1"/>
        <v>1</v>
      </c>
      <c r="H20">
        <f t="shared" si="2"/>
        <v>1</v>
      </c>
      <c r="I20" t="str">
        <f t="shared" si="3"/>
        <v>選</v>
      </c>
    </row>
    <row r="21" spans="1:9" x14ac:dyDescent="0.45">
      <c r="A21" s="1" t="s">
        <v>7</v>
      </c>
      <c r="B21" s="1">
        <v>2.1244765490000002</v>
      </c>
      <c r="C21" s="1">
        <v>0.71906937500000001</v>
      </c>
      <c r="D21" s="1">
        <v>6.7234820000000001E-2</v>
      </c>
      <c r="E21">
        <v>420</v>
      </c>
      <c r="F21">
        <f t="shared" si="0"/>
        <v>1</v>
      </c>
      <c r="G21">
        <f t="shared" si="1"/>
        <v>1</v>
      </c>
      <c r="H21">
        <f t="shared" si="2"/>
        <v>1</v>
      </c>
      <c r="I21" t="str">
        <f t="shared" si="3"/>
        <v>選</v>
      </c>
    </row>
    <row r="22" spans="1:9" x14ac:dyDescent="0.45">
      <c r="A22" s="1" t="s">
        <v>66</v>
      </c>
      <c r="B22" s="1">
        <v>0.41578152899999998</v>
      </c>
      <c r="C22" s="1">
        <v>0.643558399</v>
      </c>
      <c r="D22" s="1">
        <v>6.7707662000000002E-2</v>
      </c>
      <c r="E22">
        <v>105</v>
      </c>
      <c r="F22">
        <f t="shared" si="0"/>
        <v>0.25</v>
      </c>
      <c r="G22">
        <f t="shared" si="1"/>
        <v>1</v>
      </c>
      <c r="H22">
        <f t="shared" si="2"/>
        <v>1</v>
      </c>
      <c r="I22" t="str">
        <f t="shared" si="3"/>
        <v>選</v>
      </c>
    </row>
    <row r="23" spans="1:9" x14ac:dyDescent="0.45">
      <c r="A23" s="1" t="s">
        <v>59</v>
      </c>
      <c r="B23" s="1">
        <v>0.82107846299999998</v>
      </c>
      <c r="C23" s="1">
        <v>0.51509150699999995</v>
      </c>
      <c r="D23" s="1">
        <v>7.0014468999999996E-2</v>
      </c>
      <c r="E23">
        <v>386</v>
      </c>
      <c r="F23">
        <f t="shared" si="0"/>
        <v>0.919047619047619</v>
      </c>
      <c r="G23">
        <f t="shared" si="1"/>
        <v>1</v>
      </c>
      <c r="H23">
        <f t="shared" si="2"/>
        <v>1</v>
      </c>
      <c r="I23" t="str">
        <f t="shared" si="3"/>
        <v>選</v>
      </c>
    </row>
    <row r="24" spans="1:9" x14ac:dyDescent="0.45">
      <c r="A24" s="1" t="s">
        <v>31</v>
      </c>
      <c r="B24" s="1">
        <v>0.79322134899999996</v>
      </c>
      <c r="C24" s="1">
        <v>1.015226408</v>
      </c>
      <c r="D24" s="1">
        <v>7.0619286000000003E-2</v>
      </c>
      <c r="E24">
        <v>105</v>
      </c>
      <c r="F24">
        <f t="shared" si="0"/>
        <v>0.25</v>
      </c>
      <c r="G24">
        <f t="shared" si="1"/>
        <v>1</v>
      </c>
      <c r="H24">
        <f t="shared" si="2"/>
        <v>1</v>
      </c>
      <c r="I24" t="str">
        <f t="shared" si="3"/>
        <v>選</v>
      </c>
    </row>
    <row r="25" spans="1:9" x14ac:dyDescent="0.45">
      <c r="A25" s="1" t="s">
        <v>47</v>
      </c>
      <c r="B25" s="1">
        <v>0.95211458299999996</v>
      </c>
      <c r="C25" s="1">
        <v>3.2815644549999998</v>
      </c>
      <c r="D25" s="1">
        <v>7.0887473000000006E-2</v>
      </c>
      <c r="E25">
        <v>105</v>
      </c>
      <c r="F25">
        <f t="shared" si="0"/>
        <v>0.25</v>
      </c>
      <c r="G25">
        <f t="shared" si="1"/>
        <v>1</v>
      </c>
      <c r="H25">
        <f t="shared" si="2"/>
        <v>1</v>
      </c>
      <c r="I25" t="str">
        <f t="shared" si="3"/>
        <v>選</v>
      </c>
    </row>
    <row r="26" spans="1:9" x14ac:dyDescent="0.45">
      <c r="A26" s="1" t="s">
        <v>46</v>
      </c>
      <c r="B26" s="1">
        <v>0.80081491000000005</v>
      </c>
      <c r="C26" s="1">
        <v>1.9811463199999999</v>
      </c>
      <c r="D26" s="1">
        <v>7.8554702000000004E-2</v>
      </c>
      <c r="E26">
        <v>105</v>
      </c>
      <c r="F26">
        <f t="shared" si="0"/>
        <v>0.25</v>
      </c>
      <c r="G26">
        <f t="shared" si="1"/>
        <v>1</v>
      </c>
      <c r="H26">
        <f t="shared" si="2"/>
        <v>1</v>
      </c>
      <c r="I26" t="str">
        <f t="shared" si="3"/>
        <v>選</v>
      </c>
    </row>
    <row r="27" spans="1:9" x14ac:dyDescent="0.45">
      <c r="A27" s="1" t="s">
        <v>12</v>
      </c>
      <c r="B27" s="1">
        <v>0.94409773399999997</v>
      </c>
      <c r="C27" s="1">
        <v>0.75189955600000002</v>
      </c>
      <c r="D27" s="1">
        <v>8.1192546000000004E-2</v>
      </c>
      <c r="E27">
        <v>315</v>
      </c>
      <c r="F27">
        <f t="shared" si="0"/>
        <v>0.75</v>
      </c>
      <c r="G27">
        <f t="shared" si="1"/>
        <v>1</v>
      </c>
      <c r="H27">
        <f t="shared" si="2"/>
        <v>1</v>
      </c>
      <c r="I27" t="str">
        <f t="shared" si="3"/>
        <v>選</v>
      </c>
    </row>
    <row r="28" spans="1:9" x14ac:dyDescent="0.45">
      <c r="A28" s="1" t="s">
        <v>36</v>
      </c>
      <c r="B28" s="1">
        <v>0.98085086099999996</v>
      </c>
      <c r="C28" s="1">
        <v>0.99952045</v>
      </c>
      <c r="D28" s="1">
        <v>8.4136924000000002E-2</v>
      </c>
      <c r="E28">
        <v>105</v>
      </c>
      <c r="F28">
        <f t="shared" si="0"/>
        <v>0.25</v>
      </c>
      <c r="G28">
        <f t="shared" si="1"/>
        <v>1</v>
      </c>
      <c r="H28">
        <f t="shared" si="2"/>
        <v>1</v>
      </c>
      <c r="I28" t="str">
        <f t="shared" si="3"/>
        <v>選</v>
      </c>
    </row>
    <row r="29" spans="1:9" x14ac:dyDescent="0.45">
      <c r="A29" s="1" t="s">
        <v>41</v>
      </c>
      <c r="B29" s="1">
        <v>0.98798865300000005</v>
      </c>
      <c r="C29" s="1">
        <v>0.609210743</v>
      </c>
      <c r="D29" s="1">
        <v>8.9612934000000005E-2</v>
      </c>
      <c r="E29">
        <v>415</v>
      </c>
      <c r="F29">
        <f t="shared" si="0"/>
        <v>0.98809523809523814</v>
      </c>
      <c r="G29">
        <f t="shared" si="1"/>
        <v>1</v>
      </c>
      <c r="H29">
        <f t="shared" si="2"/>
        <v>1</v>
      </c>
      <c r="I29" t="str">
        <f t="shared" si="3"/>
        <v>選</v>
      </c>
    </row>
    <row r="30" spans="1:9" x14ac:dyDescent="0.45">
      <c r="A30" s="1" t="s">
        <v>62</v>
      </c>
      <c r="B30" s="1">
        <v>0.66771226900000002</v>
      </c>
      <c r="C30" s="1">
        <v>0.77411928100000005</v>
      </c>
      <c r="D30" s="1">
        <v>9.1068786999999998E-2</v>
      </c>
      <c r="E30">
        <v>105</v>
      </c>
      <c r="F30">
        <f t="shared" si="0"/>
        <v>0.25</v>
      </c>
      <c r="G30">
        <f t="shared" si="1"/>
        <v>1</v>
      </c>
      <c r="H30">
        <f t="shared" si="2"/>
        <v>1</v>
      </c>
      <c r="I30" t="str">
        <f t="shared" si="3"/>
        <v>選</v>
      </c>
    </row>
    <row r="31" spans="1:9" x14ac:dyDescent="0.45">
      <c r="A31" s="1" t="s">
        <v>56</v>
      </c>
      <c r="B31" s="1">
        <v>1.1417796010000001</v>
      </c>
      <c r="C31" s="1">
        <v>0.99551212600000005</v>
      </c>
      <c r="D31" s="1">
        <v>9.2647704999999997E-2</v>
      </c>
      <c r="E31">
        <v>315</v>
      </c>
      <c r="F31">
        <f t="shared" si="0"/>
        <v>0.75</v>
      </c>
      <c r="G31">
        <f t="shared" si="1"/>
        <v>1</v>
      </c>
      <c r="H31">
        <f t="shared" si="2"/>
        <v>1</v>
      </c>
      <c r="I31" t="str">
        <f t="shared" si="3"/>
        <v>選</v>
      </c>
    </row>
    <row r="32" spans="1:9" x14ac:dyDescent="0.45">
      <c r="A32" s="1" t="s">
        <v>14</v>
      </c>
      <c r="B32" s="1">
        <v>1.565184275</v>
      </c>
      <c r="C32" s="1">
        <v>0.899623281</v>
      </c>
      <c r="D32" s="1">
        <v>9.5526459999999994E-2</v>
      </c>
      <c r="E32">
        <v>420</v>
      </c>
      <c r="F32">
        <f t="shared" si="0"/>
        <v>1</v>
      </c>
      <c r="G32">
        <f t="shared" si="1"/>
        <v>1</v>
      </c>
      <c r="H32">
        <f t="shared" si="2"/>
        <v>1</v>
      </c>
      <c r="I32" t="str">
        <f t="shared" si="3"/>
        <v>選</v>
      </c>
    </row>
    <row r="33" spans="1:9" x14ac:dyDescent="0.45">
      <c r="A33" s="1" t="s">
        <v>11</v>
      </c>
      <c r="B33" s="1">
        <v>1.3371707580000001</v>
      </c>
      <c r="C33" s="1">
        <v>1.543541901</v>
      </c>
      <c r="D33" s="1">
        <v>9.8666895000000004E-2</v>
      </c>
      <c r="E33">
        <v>105</v>
      </c>
      <c r="F33">
        <f t="shared" si="0"/>
        <v>0.25</v>
      </c>
      <c r="G33">
        <f t="shared" si="1"/>
        <v>1</v>
      </c>
      <c r="H33">
        <f t="shared" si="2"/>
        <v>1</v>
      </c>
      <c r="I33" t="str">
        <f t="shared" si="3"/>
        <v>選</v>
      </c>
    </row>
    <row r="34" spans="1:9" x14ac:dyDescent="0.45">
      <c r="A34" s="1" t="s">
        <v>61</v>
      </c>
      <c r="B34" s="1">
        <v>0.69481305199999999</v>
      </c>
      <c r="C34" s="1">
        <v>0.84624216299999999</v>
      </c>
      <c r="D34" s="1">
        <v>0.10082608999999999</v>
      </c>
      <c r="E34">
        <v>105</v>
      </c>
      <c r="F34">
        <f t="shared" si="0"/>
        <v>0.25</v>
      </c>
      <c r="G34">
        <f t="shared" si="1"/>
        <v>2</v>
      </c>
      <c r="H34">
        <f t="shared" si="2"/>
        <v>1</v>
      </c>
      <c r="I34" t="str">
        <f t="shared" si="3"/>
        <v>不選</v>
      </c>
    </row>
    <row r="35" spans="1:9" x14ac:dyDescent="0.45">
      <c r="A35" s="1" t="s">
        <v>44</v>
      </c>
      <c r="B35" s="1">
        <v>0.75197947799999998</v>
      </c>
      <c r="C35" s="1">
        <v>0.56286936300000001</v>
      </c>
      <c r="D35" s="1">
        <v>0.10177528499999999</v>
      </c>
      <c r="E35">
        <v>315</v>
      </c>
      <c r="F35">
        <f t="shared" si="0"/>
        <v>0.75</v>
      </c>
      <c r="G35">
        <f t="shared" si="1"/>
        <v>2</v>
      </c>
      <c r="H35">
        <f t="shared" si="2"/>
        <v>1</v>
      </c>
      <c r="I35" t="str">
        <f t="shared" si="3"/>
        <v>不選</v>
      </c>
    </row>
    <row r="36" spans="1:9" x14ac:dyDescent="0.45">
      <c r="A36" s="1" t="s">
        <v>20</v>
      </c>
      <c r="B36" s="1">
        <v>1.018188842</v>
      </c>
      <c r="C36" s="1">
        <v>0.53721203799999995</v>
      </c>
      <c r="D36" s="1">
        <v>0.103052951</v>
      </c>
      <c r="E36">
        <v>420</v>
      </c>
      <c r="F36">
        <f t="shared" si="0"/>
        <v>1</v>
      </c>
      <c r="G36">
        <f t="shared" si="1"/>
        <v>2</v>
      </c>
      <c r="H36">
        <f t="shared" si="2"/>
        <v>1</v>
      </c>
      <c r="I36" t="str">
        <f t="shared" si="3"/>
        <v>不選</v>
      </c>
    </row>
    <row r="37" spans="1:9" x14ac:dyDescent="0.45">
      <c r="A37" s="1" t="s">
        <v>32</v>
      </c>
      <c r="B37" s="1">
        <v>1.0849712389999999</v>
      </c>
      <c r="C37" s="1">
        <v>1.220185751</v>
      </c>
      <c r="D37" s="1">
        <v>0.106725211</v>
      </c>
      <c r="E37">
        <v>105</v>
      </c>
      <c r="F37">
        <f t="shared" si="0"/>
        <v>0.25</v>
      </c>
      <c r="G37">
        <f t="shared" si="1"/>
        <v>2</v>
      </c>
      <c r="H37">
        <f t="shared" si="2"/>
        <v>1</v>
      </c>
      <c r="I37" t="str">
        <f t="shared" si="3"/>
        <v>不選</v>
      </c>
    </row>
    <row r="38" spans="1:9" x14ac:dyDescent="0.45">
      <c r="A38" s="1" t="s">
        <v>82</v>
      </c>
      <c r="B38" s="1">
        <v>0.44650622200000001</v>
      </c>
      <c r="C38" s="1">
        <v>0.60557609499999998</v>
      </c>
      <c r="D38" s="1">
        <v>0.10752509</v>
      </c>
      <c r="E38">
        <v>105</v>
      </c>
      <c r="F38">
        <f t="shared" si="0"/>
        <v>0.25</v>
      </c>
      <c r="G38">
        <f t="shared" si="1"/>
        <v>2</v>
      </c>
      <c r="H38">
        <f t="shared" si="2"/>
        <v>1</v>
      </c>
      <c r="I38" t="str">
        <f t="shared" si="3"/>
        <v>不選</v>
      </c>
    </row>
    <row r="39" spans="1:9" x14ac:dyDescent="0.45">
      <c r="A39" s="1" t="s">
        <v>50</v>
      </c>
      <c r="B39" s="1">
        <v>0.63460345600000001</v>
      </c>
      <c r="C39" s="1">
        <v>1.728259362</v>
      </c>
      <c r="D39" s="1">
        <v>0.109260485</v>
      </c>
      <c r="E39">
        <v>105</v>
      </c>
      <c r="F39">
        <f t="shared" si="0"/>
        <v>0.25</v>
      </c>
      <c r="G39">
        <f t="shared" si="1"/>
        <v>2</v>
      </c>
      <c r="H39">
        <f t="shared" si="2"/>
        <v>1</v>
      </c>
      <c r="I39" t="str">
        <f t="shared" si="3"/>
        <v>不選</v>
      </c>
    </row>
    <row r="40" spans="1:9" x14ac:dyDescent="0.45">
      <c r="A40" s="1" t="s">
        <v>24</v>
      </c>
      <c r="B40" s="1">
        <v>1.1150487739999999</v>
      </c>
      <c r="C40" s="1">
        <v>0.82379697299999999</v>
      </c>
      <c r="D40" s="1">
        <v>0.110189671</v>
      </c>
      <c r="E40">
        <v>369</v>
      </c>
      <c r="F40">
        <f t="shared" si="0"/>
        <v>0.87857142857142856</v>
      </c>
      <c r="G40">
        <f t="shared" si="1"/>
        <v>2</v>
      </c>
      <c r="H40">
        <f t="shared" si="2"/>
        <v>1</v>
      </c>
      <c r="I40" t="str">
        <f t="shared" si="3"/>
        <v>不選</v>
      </c>
    </row>
    <row r="41" spans="1:9" x14ac:dyDescent="0.45">
      <c r="A41" s="1" t="s">
        <v>40</v>
      </c>
      <c r="B41" s="1">
        <v>0.87790390600000001</v>
      </c>
      <c r="C41" s="1">
        <v>1.8048047869999999</v>
      </c>
      <c r="D41" s="1">
        <v>0.113758395</v>
      </c>
      <c r="E41">
        <v>105</v>
      </c>
      <c r="F41">
        <f t="shared" si="0"/>
        <v>0.25</v>
      </c>
      <c r="G41">
        <f t="shared" si="1"/>
        <v>2</v>
      </c>
      <c r="H41">
        <f t="shared" si="2"/>
        <v>1</v>
      </c>
      <c r="I41" t="str">
        <f t="shared" si="3"/>
        <v>不選</v>
      </c>
    </row>
    <row r="42" spans="1:9" x14ac:dyDescent="0.45">
      <c r="A42" s="1" t="s">
        <v>85</v>
      </c>
      <c r="B42" s="1">
        <v>0.36858819799999998</v>
      </c>
      <c r="C42" s="1">
        <v>0.45535779500000001</v>
      </c>
      <c r="D42" s="1">
        <v>0.117344988</v>
      </c>
      <c r="E42">
        <v>105</v>
      </c>
      <c r="F42">
        <f t="shared" si="0"/>
        <v>0.25</v>
      </c>
      <c r="G42">
        <f t="shared" si="1"/>
        <v>2</v>
      </c>
      <c r="H42">
        <f t="shared" si="2"/>
        <v>1</v>
      </c>
      <c r="I42" t="str">
        <f t="shared" si="3"/>
        <v>不選</v>
      </c>
    </row>
    <row r="43" spans="1:9" x14ac:dyDescent="0.45">
      <c r="A43" s="1" t="s">
        <v>84</v>
      </c>
      <c r="B43" s="1">
        <v>0.32469489400000001</v>
      </c>
      <c r="C43" s="1">
        <v>0.95881598599999995</v>
      </c>
      <c r="D43" s="1">
        <v>0.119005104</v>
      </c>
      <c r="E43">
        <v>105</v>
      </c>
      <c r="F43">
        <f t="shared" si="0"/>
        <v>0.25</v>
      </c>
      <c r="G43">
        <f t="shared" si="1"/>
        <v>2</v>
      </c>
      <c r="H43">
        <f t="shared" si="2"/>
        <v>1</v>
      </c>
      <c r="I43" t="str">
        <f t="shared" si="3"/>
        <v>不選</v>
      </c>
    </row>
    <row r="44" spans="1:9" x14ac:dyDescent="0.45">
      <c r="A44" s="1" t="s">
        <v>3</v>
      </c>
      <c r="B44" s="1">
        <v>0.78902240099999998</v>
      </c>
      <c r="C44" s="1">
        <v>1.4938973170000001</v>
      </c>
      <c r="D44" s="1">
        <v>0.121438618</v>
      </c>
      <c r="E44">
        <v>105</v>
      </c>
      <c r="F44">
        <f t="shared" si="0"/>
        <v>0.25</v>
      </c>
      <c r="G44">
        <f t="shared" si="1"/>
        <v>2</v>
      </c>
      <c r="H44">
        <f t="shared" si="2"/>
        <v>1</v>
      </c>
      <c r="I44" t="str">
        <f t="shared" si="3"/>
        <v>不選</v>
      </c>
    </row>
    <row r="45" spans="1:9" x14ac:dyDescent="0.45">
      <c r="A45" s="1" t="s">
        <v>26</v>
      </c>
      <c r="B45" s="1">
        <v>1.0223708520000001</v>
      </c>
      <c r="C45" s="1">
        <v>0.75369635000000001</v>
      </c>
      <c r="D45" s="1">
        <v>0.12590157599999999</v>
      </c>
      <c r="E45">
        <v>318</v>
      </c>
      <c r="F45">
        <f t="shared" si="0"/>
        <v>0.75714285714285712</v>
      </c>
      <c r="G45">
        <f t="shared" si="1"/>
        <v>2</v>
      </c>
      <c r="H45">
        <f t="shared" si="2"/>
        <v>1</v>
      </c>
      <c r="I45" t="str">
        <f t="shared" si="3"/>
        <v>不選</v>
      </c>
    </row>
    <row r="46" spans="1:9" x14ac:dyDescent="0.45">
      <c r="A46" s="1" t="s">
        <v>35</v>
      </c>
      <c r="B46" s="1">
        <v>0.81851601699999998</v>
      </c>
      <c r="C46" s="1">
        <v>0.72018772499999995</v>
      </c>
      <c r="D46" s="1">
        <v>0.130463473</v>
      </c>
      <c r="E46">
        <v>295</v>
      </c>
      <c r="F46">
        <f t="shared" si="0"/>
        <v>0.70238095238095233</v>
      </c>
      <c r="G46">
        <f t="shared" si="1"/>
        <v>2</v>
      </c>
      <c r="H46">
        <f t="shared" si="2"/>
        <v>1</v>
      </c>
      <c r="I46" t="str">
        <f t="shared" si="3"/>
        <v>不選</v>
      </c>
    </row>
    <row r="47" spans="1:9" x14ac:dyDescent="0.45">
      <c r="A47" s="1" t="s">
        <v>80</v>
      </c>
      <c r="B47" s="1">
        <v>0.35391635399999999</v>
      </c>
      <c r="C47" s="1">
        <v>3.426836545</v>
      </c>
      <c r="D47" s="1">
        <v>0.13288035500000001</v>
      </c>
      <c r="E47">
        <v>105</v>
      </c>
      <c r="F47">
        <f t="shared" si="0"/>
        <v>0.25</v>
      </c>
      <c r="G47">
        <f t="shared" si="1"/>
        <v>2</v>
      </c>
      <c r="H47">
        <f t="shared" si="2"/>
        <v>1</v>
      </c>
      <c r="I47" t="str">
        <f t="shared" si="3"/>
        <v>不選</v>
      </c>
    </row>
    <row r="48" spans="1:9" x14ac:dyDescent="0.45">
      <c r="A48" s="1" t="s">
        <v>58</v>
      </c>
      <c r="B48" s="1">
        <v>0.67820072200000003</v>
      </c>
      <c r="C48" s="1">
        <v>0.56811285899999997</v>
      </c>
      <c r="D48" s="1">
        <v>0.13361800900000001</v>
      </c>
      <c r="E48">
        <v>308</v>
      </c>
      <c r="F48">
        <f t="shared" si="0"/>
        <v>0.73333333333333328</v>
      </c>
      <c r="G48">
        <f t="shared" si="1"/>
        <v>2</v>
      </c>
      <c r="H48">
        <f t="shared" si="2"/>
        <v>1</v>
      </c>
      <c r="I48" t="str">
        <f t="shared" si="3"/>
        <v>不選</v>
      </c>
    </row>
    <row r="49" spans="1:9" x14ac:dyDescent="0.45">
      <c r="A49" s="1" t="s">
        <v>27</v>
      </c>
      <c r="B49" s="1">
        <v>0.62727792699999996</v>
      </c>
      <c r="C49" s="1">
        <v>0.65147540599999998</v>
      </c>
      <c r="D49" s="1">
        <v>0.136036447</v>
      </c>
      <c r="E49">
        <v>105</v>
      </c>
      <c r="F49">
        <f t="shared" si="0"/>
        <v>0.25</v>
      </c>
      <c r="G49">
        <f t="shared" si="1"/>
        <v>2</v>
      </c>
      <c r="H49">
        <f t="shared" si="2"/>
        <v>1</v>
      </c>
      <c r="I49" t="str">
        <f t="shared" si="3"/>
        <v>不選</v>
      </c>
    </row>
    <row r="50" spans="1:9" x14ac:dyDescent="0.45">
      <c r="A50" s="1" t="s">
        <v>63</v>
      </c>
      <c r="B50" s="1">
        <v>0.67267184599999996</v>
      </c>
      <c r="C50" s="1">
        <v>0.93171978200000005</v>
      </c>
      <c r="D50" s="1">
        <v>0.13807328899999999</v>
      </c>
      <c r="E50">
        <v>105</v>
      </c>
      <c r="F50">
        <f t="shared" si="0"/>
        <v>0.25</v>
      </c>
      <c r="G50">
        <f t="shared" si="1"/>
        <v>2</v>
      </c>
      <c r="H50">
        <f t="shared" si="2"/>
        <v>1</v>
      </c>
      <c r="I50" t="str">
        <f t="shared" si="3"/>
        <v>不選</v>
      </c>
    </row>
    <row r="51" spans="1:9" x14ac:dyDescent="0.45">
      <c r="A51" s="1" t="s">
        <v>86</v>
      </c>
      <c r="B51" s="1">
        <v>0.27768918300000001</v>
      </c>
      <c r="C51" s="1">
        <v>0.71692583899999995</v>
      </c>
      <c r="D51" s="1">
        <v>0.13873559099999999</v>
      </c>
      <c r="E51">
        <v>105</v>
      </c>
      <c r="F51">
        <f t="shared" si="0"/>
        <v>0.25</v>
      </c>
      <c r="G51">
        <f t="shared" si="1"/>
        <v>2</v>
      </c>
      <c r="H51">
        <f t="shared" si="2"/>
        <v>1</v>
      </c>
      <c r="I51" t="str">
        <f t="shared" si="3"/>
        <v>不選</v>
      </c>
    </row>
    <row r="52" spans="1:9" x14ac:dyDescent="0.45">
      <c r="A52" s="1" t="s">
        <v>22</v>
      </c>
      <c r="B52" s="1">
        <v>0.60258835200000005</v>
      </c>
      <c r="C52" s="1">
        <v>1.546150081</v>
      </c>
      <c r="D52" s="1">
        <v>0.14347610499999999</v>
      </c>
      <c r="E52">
        <v>105</v>
      </c>
      <c r="F52">
        <f t="shared" si="0"/>
        <v>0.25</v>
      </c>
      <c r="G52">
        <f t="shared" si="1"/>
        <v>2</v>
      </c>
      <c r="H52">
        <f t="shared" si="2"/>
        <v>1</v>
      </c>
      <c r="I52" t="str">
        <f t="shared" si="3"/>
        <v>不選</v>
      </c>
    </row>
    <row r="53" spans="1:9" x14ac:dyDescent="0.45">
      <c r="A53" s="1" t="s">
        <v>21</v>
      </c>
      <c r="B53" s="1">
        <v>2.3979843010000002</v>
      </c>
      <c r="C53" s="1">
        <v>0.69055931999999998</v>
      </c>
      <c r="D53" s="1">
        <v>0.14386285700000001</v>
      </c>
      <c r="E53">
        <v>420</v>
      </c>
      <c r="F53">
        <f t="shared" si="0"/>
        <v>1</v>
      </c>
      <c r="G53">
        <f t="shared" si="1"/>
        <v>2</v>
      </c>
      <c r="H53">
        <f t="shared" si="2"/>
        <v>1</v>
      </c>
      <c r="I53" t="str">
        <f t="shared" si="3"/>
        <v>不選</v>
      </c>
    </row>
    <row r="54" spans="1:9" x14ac:dyDescent="0.45">
      <c r="A54" s="1" t="s">
        <v>71</v>
      </c>
      <c r="B54" s="1">
        <v>0.37422642299999997</v>
      </c>
      <c r="C54" s="1">
        <v>0.84794013999999995</v>
      </c>
      <c r="D54" s="1">
        <v>0.14675381000000001</v>
      </c>
      <c r="E54">
        <v>105</v>
      </c>
      <c r="F54">
        <f t="shared" si="0"/>
        <v>0.25</v>
      </c>
      <c r="G54">
        <f t="shared" si="1"/>
        <v>2</v>
      </c>
      <c r="H54">
        <f t="shared" si="2"/>
        <v>1</v>
      </c>
      <c r="I54" t="str">
        <f t="shared" si="3"/>
        <v>不選</v>
      </c>
    </row>
    <row r="55" spans="1:9" x14ac:dyDescent="0.45">
      <c r="A55" s="1" t="s">
        <v>64</v>
      </c>
      <c r="B55" s="1">
        <v>0.57604835600000004</v>
      </c>
      <c r="C55" s="1">
        <v>1.249586504</v>
      </c>
      <c r="D55" s="1">
        <v>0.14827800299999999</v>
      </c>
      <c r="E55">
        <v>105</v>
      </c>
      <c r="F55">
        <f t="shared" si="0"/>
        <v>0.25</v>
      </c>
      <c r="G55">
        <f t="shared" si="1"/>
        <v>2</v>
      </c>
      <c r="H55">
        <f t="shared" si="2"/>
        <v>1</v>
      </c>
      <c r="I55" t="str">
        <f t="shared" si="3"/>
        <v>不選</v>
      </c>
    </row>
    <row r="56" spans="1:9" x14ac:dyDescent="0.45">
      <c r="A56" s="1" t="s">
        <v>49</v>
      </c>
      <c r="B56" s="1">
        <v>0.98654974100000004</v>
      </c>
      <c r="C56" s="1">
        <v>0.505590663</v>
      </c>
      <c r="D56" s="1">
        <v>0.151612264</v>
      </c>
      <c r="E56">
        <v>420</v>
      </c>
      <c r="F56">
        <f t="shared" si="0"/>
        <v>1</v>
      </c>
      <c r="G56">
        <f t="shared" si="1"/>
        <v>2</v>
      </c>
      <c r="H56">
        <f t="shared" si="2"/>
        <v>1</v>
      </c>
      <c r="I56" t="str">
        <f t="shared" si="3"/>
        <v>不選</v>
      </c>
    </row>
    <row r="57" spans="1:9" x14ac:dyDescent="0.45">
      <c r="A57" s="1" t="s">
        <v>45</v>
      </c>
      <c r="B57" s="1">
        <v>0.89593089699999995</v>
      </c>
      <c r="C57" s="1">
        <v>0.54729577299999999</v>
      </c>
      <c r="D57" s="1">
        <v>0.15178412999999999</v>
      </c>
      <c r="E57">
        <v>409</v>
      </c>
      <c r="F57">
        <f t="shared" si="0"/>
        <v>0.97380952380952379</v>
      </c>
      <c r="G57">
        <f t="shared" si="1"/>
        <v>2</v>
      </c>
      <c r="H57">
        <f t="shared" si="2"/>
        <v>1</v>
      </c>
      <c r="I57" t="str">
        <f t="shared" si="3"/>
        <v>不選</v>
      </c>
    </row>
    <row r="58" spans="1:9" x14ac:dyDescent="0.45">
      <c r="A58" s="1" t="s">
        <v>68</v>
      </c>
      <c r="B58" s="1">
        <v>0.462186241</v>
      </c>
      <c r="C58" s="1">
        <v>0.50439721299999996</v>
      </c>
      <c r="D58" s="1">
        <v>0.15317571499999999</v>
      </c>
      <c r="E58">
        <v>105</v>
      </c>
      <c r="F58">
        <f t="shared" si="0"/>
        <v>0.25</v>
      </c>
      <c r="G58">
        <f t="shared" si="1"/>
        <v>2</v>
      </c>
      <c r="H58">
        <f t="shared" si="2"/>
        <v>1</v>
      </c>
      <c r="I58" t="str">
        <f t="shared" si="3"/>
        <v>不選</v>
      </c>
    </row>
    <row r="59" spans="1:9" x14ac:dyDescent="0.45">
      <c r="A59" s="1" t="s">
        <v>4</v>
      </c>
      <c r="B59" s="1">
        <v>4.7905227339999996</v>
      </c>
      <c r="C59" s="1">
        <v>0.60600711100000004</v>
      </c>
      <c r="D59" s="1">
        <v>0.153763292</v>
      </c>
      <c r="E59">
        <v>420</v>
      </c>
      <c r="F59">
        <f t="shared" si="0"/>
        <v>1</v>
      </c>
      <c r="G59">
        <f t="shared" si="1"/>
        <v>2</v>
      </c>
      <c r="H59">
        <f t="shared" si="2"/>
        <v>1</v>
      </c>
      <c r="I59" t="str">
        <f t="shared" si="3"/>
        <v>不選</v>
      </c>
    </row>
    <row r="60" spans="1:9" x14ac:dyDescent="0.45">
      <c r="A60" s="1" t="s">
        <v>69</v>
      </c>
      <c r="B60" s="1">
        <v>0.47260964</v>
      </c>
      <c r="C60" s="1">
        <v>1.2217257340000001</v>
      </c>
      <c r="D60" s="1">
        <v>0.153939775</v>
      </c>
      <c r="E60">
        <v>105</v>
      </c>
      <c r="F60">
        <f t="shared" si="0"/>
        <v>0.25</v>
      </c>
      <c r="G60">
        <f t="shared" si="1"/>
        <v>2</v>
      </c>
      <c r="H60">
        <f t="shared" si="2"/>
        <v>1</v>
      </c>
      <c r="I60" t="str">
        <f t="shared" si="3"/>
        <v>不選</v>
      </c>
    </row>
    <row r="61" spans="1:9" x14ac:dyDescent="0.45">
      <c r="A61" s="1" t="s">
        <v>5</v>
      </c>
      <c r="B61" s="1">
        <v>2.967579985</v>
      </c>
      <c r="C61" s="1">
        <v>0.79210661800000004</v>
      </c>
      <c r="D61" s="1">
        <v>0.15481109100000001</v>
      </c>
      <c r="E61">
        <v>420</v>
      </c>
      <c r="F61">
        <f t="shared" si="0"/>
        <v>1</v>
      </c>
      <c r="G61">
        <f t="shared" si="1"/>
        <v>2</v>
      </c>
      <c r="H61">
        <f t="shared" si="2"/>
        <v>1</v>
      </c>
      <c r="I61" t="str">
        <f t="shared" si="3"/>
        <v>不選</v>
      </c>
    </row>
    <row r="62" spans="1:9" x14ac:dyDescent="0.45">
      <c r="A62" s="1" t="s">
        <v>0</v>
      </c>
      <c r="B62" s="1">
        <v>1.2936960129999999</v>
      </c>
      <c r="C62" s="1">
        <v>1.0274680709999999</v>
      </c>
      <c r="D62" s="1">
        <v>0.157999901</v>
      </c>
      <c r="E62">
        <v>315</v>
      </c>
      <c r="F62">
        <f t="shared" si="0"/>
        <v>0.75</v>
      </c>
      <c r="G62">
        <f t="shared" si="1"/>
        <v>2</v>
      </c>
      <c r="H62">
        <f t="shared" si="2"/>
        <v>1</v>
      </c>
      <c r="I62" t="str">
        <f t="shared" si="3"/>
        <v>不選</v>
      </c>
    </row>
    <row r="63" spans="1:9" x14ac:dyDescent="0.45">
      <c r="A63" s="1" t="s">
        <v>53</v>
      </c>
      <c r="B63" s="1">
        <v>1.5685954129999999</v>
      </c>
      <c r="C63" s="1">
        <v>1.1769936240000001</v>
      </c>
      <c r="D63" s="1">
        <v>0.158555113</v>
      </c>
      <c r="E63">
        <v>416</v>
      </c>
      <c r="F63">
        <f t="shared" si="0"/>
        <v>0.99047619047619051</v>
      </c>
      <c r="G63">
        <f t="shared" si="1"/>
        <v>2</v>
      </c>
      <c r="H63">
        <f t="shared" si="2"/>
        <v>1</v>
      </c>
      <c r="I63" t="str">
        <f t="shared" si="3"/>
        <v>不選</v>
      </c>
    </row>
    <row r="64" spans="1:9" x14ac:dyDescent="0.45">
      <c r="A64" s="1" t="s">
        <v>70</v>
      </c>
      <c r="B64" s="1">
        <v>0.53315290299999996</v>
      </c>
      <c r="C64" s="1">
        <v>2.7203422509999999</v>
      </c>
      <c r="D64" s="1">
        <v>0.16625258500000001</v>
      </c>
      <c r="E64">
        <v>105</v>
      </c>
      <c r="F64">
        <f t="shared" si="0"/>
        <v>0.25</v>
      </c>
      <c r="G64">
        <f t="shared" si="1"/>
        <v>2</v>
      </c>
      <c r="H64">
        <f t="shared" si="2"/>
        <v>1</v>
      </c>
      <c r="I64" t="str">
        <f t="shared" si="3"/>
        <v>不選</v>
      </c>
    </row>
    <row r="65" spans="1:9" x14ac:dyDescent="0.45">
      <c r="A65" s="1" t="s">
        <v>67</v>
      </c>
      <c r="B65" s="1">
        <v>0.56858085700000005</v>
      </c>
      <c r="C65" s="1">
        <v>0.41308396400000003</v>
      </c>
      <c r="D65" s="1">
        <v>0.17232589300000001</v>
      </c>
      <c r="E65">
        <v>315</v>
      </c>
      <c r="F65">
        <f t="shared" si="0"/>
        <v>0.75</v>
      </c>
      <c r="G65">
        <f t="shared" si="1"/>
        <v>2</v>
      </c>
      <c r="H65">
        <f t="shared" si="2"/>
        <v>1</v>
      </c>
      <c r="I65" t="str">
        <f t="shared" si="3"/>
        <v>不選</v>
      </c>
    </row>
    <row r="66" spans="1:9" x14ac:dyDescent="0.45">
      <c r="A66" s="1" t="s">
        <v>81</v>
      </c>
      <c r="B66" s="1">
        <v>0.28457192100000001</v>
      </c>
      <c r="C66" s="1">
        <v>2.079883315</v>
      </c>
      <c r="D66" s="1">
        <v>0.17987505100000001</v>
      </c>
      <c r="E66">
        <v>105</v>
      </c>
      <c r="F66">
        <f t="shared" si="0"/>
        <v>0.25</v>
      </c>
      <c r="G66">
        <f t="shared" si="1"/>
        <v>2</v>
      </c>
      <c r="H66">
        <f t="shared" si="2"/>
        <v>1</v>
      </c>
      <c r="I66" t="str">
        <f t="shared" si="3"/>
        <v>不選</v>
      </c>
    </row>
    <row r="67" spans="1:9" x14ac:dyDescent="0.45">
      <c r="A67" s="1" t="s">
        <v>6</v>
      </c>
      <c r="B67" s="1">
        <v>0.75463840800000004</v>
      </c>
      <c r="C67" s="1">
        <v>0.73628248200000002</v>
      </c>
      <c r="D67" s="1">
        <v>0.193676564</v>
      </c>
      <c r="E67">
        <v>207</v>
      </c>
      <c r="F67">
        <f t="shared" ref="F67:F88" si="4">E67/420</f>
        <v>0.49285714285714288</v>
      </c>
      <c r="G67">
        <f t="shared" ref="G67:G88" si="5">IF(D67&lt;0.1,1,2)</f>
        <v>2</v>
      </c>
      <c r="H67">
        <f t="shared" ref="H67:H88" si="6">IF(E67&gt;=0.5,1,2)</f>
        <v>1</v>
      </c>
      <c r="I67" t="str">
        <f t="shared" ref="I67:I88" si="7">IF(G67+H67=2,"選","不選")</f>
        <v>不選</v>
      </c>
    </row>
    <row r="68" spans="1:9" x14ac:dyDescent="0.45">
      <c r="A68" s="1" t="s">
        <v>2</v>
      </c>
      <c r="B68" s="1">
        <v>5.0078035910000001</v>
      </c>
      <c r="C68" s="1">
        <v>0.71068851899999996</v>
      </c>
      <c r="D68" s="1">
        <v>0.19386057500000001</v>
      </c>
      <c r="E68">
        <v>420</v>
      </c>
      <c r="F68">
        <f t="shared" si="4"/>
        <v>1</v>
      </c>
      <c r="G68">
        <f t="shared" si="5"/>
        <v>2</v>
      </c>
      <c r="H68">
        <f t="shared" si="6"/>
        <v>1</v>
      </c>
      <c r="I68" t="str">
        <f t="shared" si="7"/>
        <v>不選</v>
      </c>
    </row>
    <row r="69" spans="1:9" x14ac:dyDescent="0.45">
      <c r="A69" s="1" t="s">
        <v>48</v>
      </c>
      <c r="B69" s="1">
        <v>0.44573763300000002</v>
      </c>
      <c r="C69" s="1">
        <v>0.38146707400000002</v>
      </c>
      <c r="D69" s="1">
        <v>0.19687529000000001</v>
      </c>
      <c r="E69">
        <v>210</v>
      </c>
      <c r="F69">
        <f t="shared" si="4"/>
        <v>0.5</v>
      </c>
      <c r="G69">
        <f t="shared" si="5"/>
        <v>2</v>
      </c>
      <c r="H69">
        <f t="shared" si="6"/>
        <v>1</v>
      </c>
      <c r="I69" t="str">
        <f t="shared" si="7"/>
        <v>不選</v>
      </c>
    </row>
    <row r="70" spans="1:9" x14ac:dyDescent="0.45">
      <c r="A70" s="1" t="s">
        <v>29</v>
      </c>
      <c r="B70" s="1">
        <v>0.52816359599999996</v>
      </c>
      <c r="C70" s="1">
        <v>0.56910617699999999</v>
      </c>
      <c r="D70" s="1">
        <v>0.21038953399999999</v>
      </c>
      <c r="E70">
        <v>105</v>
      </c>
      <c r="F70">
        <f t="shared" si="4"/>
        <v>0.25</v>
      </c>
      <c r="G70">
        <f t="shared" si="5"/>
        <v>2</v>
      </c>
      <c r="H70">
        <f t="shared" si="6"/>
        <v>1</v>
      </c>
      <c r="I70" t="str">
        <f t="shared" si="7"/>
        <v>不選</v>
      </c>
    </row>
    <row r="71" spans="1:9" x14ac:dyDescent="0.45">
      <c r="A71" s="1" t="s">
        <v>74</v>
      </c>
      <c r="B71" s="1">
        <v>0.34560374700000002</v>
      </c>
      <c r="C71" s="1">
        <v>0.41937328899999998</v>
      </c>
      <c r="D71" s="1">
        <v>0.213552084</v>
      </c>
      <c r="E71">
        <v>105</v>
      </c>
      <c r="F71">
        <f t="shared" si="4"/>
        <v>0.25</v>
      </c>
      <c r="G71">
        <f t="shared" si="5"/>
        <v>2</v>
      </c>
      <c r="H71">
        <f t="shared" si="6"/>
        <v>1</v>
      </c>
      <c r="I71" t="str">
        <f t="shared" si="7"/>
        <v>不選</v>
      </c>
    </row>
    <row r="72" spans="1:9" x14ac:dyDescent="0.45">
      <c r="A72" s="1" t="s">
        <v>9</v>
      </c>
      <c r="B72" s="1">
        <v>1.045362267</v>
      </c>
      <c r="C72" s="1">
        <v>0.40612384600000001</v>
      </c>
      <c r="D72" s="1">
        <v>0.218097501</v>
      </c>
      <c r="E72">
        <v>420</v>
      </c>
      <c r="F72">
        <f t="shared" si="4"/>
        <v>1</v>
      </c>
      <c r="G72">
        <f t="shared" si="5"/>
        <v>2</v>
      </c>
      <c r="H72">
        <f t="shared" si="6"/>
        <v>1</v>
      </c>
      <c r="I72" t="str">
        <f t="shared" si="7"/>
        <v>不選</v>
      </c>
    </row>
    <row r="73" spans="1:9" x14ac:dyDescent="0.45">
      <c r="A73" s="1" t="s">
        <v>16</v>
      </c>
      <c r="B73" s="1">
        <v>1.5122485409999999</v>
      </c>
      <c r="C73" s="1">
        <v>0.519056462</v>
      </c>
      <c r="D73" s="1">
        <v>0.22378684500000001</v>
      </c>
      <c r="E73">
        <v>420</v>
      </c>
      <c r="F73">
        <f t="shared" si="4"/>
        <v>1</v>
      </c>
      <c r="G73">
        <f t="shared" si="5"/>
        <v>2</v>
      </c>
      <c r="H73">
        <f t="shared" si="6"/>
        <v>1</v>
      </c>
      <c r="I73" t="str">
        <f t="shared" si="7"/>
        <v>不選</v>
      </c>
    </row>
    <row r="74" spans="1:9" x14ac:dyDescent="0.45">
      <c r="A74" s="1" t="s">
        <v>83</v>
      </c>
      <c r="B74" s="1">
        <v>0.273146208</v>
      </c>
      <c r="C74" s="1">
        <v>0.35581076299999997</v>
      </c>
      <c r="D74" s="1">
        <v>0.23148880399999999</v>
      </c>
      <c r="E74">
        <v>105</v>
      </c>
      <c r="F74">
        <f t="shared" si="4"/>
        <v>0.25</v>
      </c>
      <c r="G74">
        <f t="shared" si="5"/>
        <v>2</v>
      </c>
      <c r="H74">
        <f t="shared" si="6"/>
        <v>1</v>
      </c>
      <c r="I74" t="str">
        <f t="shared" si="7"/>
        <v>不選</v>
      </c>
    </row>
    <row r="75" spans="1:9" x14ac:dyDescent="0.45">
      <c r="A75" s="1" t="s">
        <v>55</v>
      </c>
      <c r="B75" s="1">
        <v>1.5002777949999999</v>
      </c>
      <c r="C75" s="1">
        <v>0.85410807099999997</v>
      </c>
      <c r="D75" s="1">
        <v>0.236250611</v>
      </c>
      <c r="E75">
        <v>420</v>
      </c>
      <c r="F75">
        <f t="shared" si="4"/>
        <v>1</v>
      </c>
      <c r="G75">
        <f t="shared" si="5"/>
        <v>2</v>
      </c>
      <c r="H75">
        <f t="shared" si="6"/>
        <v>1</v>
      </c>
      <c r="I75" t="str">
        <f t="shared" si="7"/>
        <v>不選</v>
      </c>
    </row>
    <row r="76" spans="1:9" x14ac:dyDescent="0.45">
      <c r="A76" s="1" t="s">
        <v>77</v>
      </c>
      <c r="B76" s="1">
        <v>0.33174304100000002</v>
      </c>
      <c r="C76" s="1">
        <v>0.52017572499999998</v>
      </c>
      <c r="D76" s="1">
        <v>0.26768699499999998</v>
      </c>
      <c r="E76">
        <v>105</v>
      </c>
      <c r="F76">
        <f t="shared" si="4"/>
        <v>0.25</v>
      </c>
      <c r="G76">
        <f t="shared" si="5"/>
        <v>2</v>
      </c>
      <c r="H76">
        <f t="shared" si="6"/>
        <v>1</v>
      </c>
      <c r="I76" t="str">
        <f t="shared" si="7"/>
        <v>不選</v>
      </c>
    </row>
    <row r="77" spans="1:9" x14ac:dyDescent="0.45">
      <c r="A77" s="1" t="s">
        <v>23</v>
      </c>
      <c r="B77" s="1">
        <v>0.77051489399999995</v>
      </c>
      <c r="C77" s="1">
        <v>2.1298253740000002</v>
      </c>
      <c r="D77" s="1">
        <v>0.267945763</v>
      </c>
      <c r="E77">
        <v>105</v>
      </c>
      <c r="F77">
        <f t="shared" si="4"/>
        <v>0.25</v>
      </c>
      <c r="G77">
        <f t="shared" si="5"/>
        <v>2</v>
      </c>
      <c r="H77">
        <f t="shared" si="6"/>
        <v>1</v>
      </c>
      <c r="I77" t="str">
        <f t="shared" si="7"/>
        <v>不選</v>
      </c>
    </row>
    <row r="78" spans="1:9" x14ac:dyDescent="0.45">
      <c r="A78" s="1" t="s">
        <v>15</v>
      </c>
      <c r="B78" s="1">
        <v>1.6620661779999999</v>
      </c>
      <c r="C78" s="1">
        <v>1.1215324179999999</v>
      </c>
      <c r="D78" s="1">
        <v>0.28590205000000002</v>
      </c>
      <c r="E78">
        <v>420</v>
      </c>
      <c r="F78">
        <f t="shared" si="4"/>
        <v>1</v>
      </c>
      <c r="G78">
        <f t="shared" si="5"/>
        <v>2</v>
      </c>
      <c r="H78">
        <f t="shared" si="6"/>
        <v>1</v>
      </c>
      <c r="I78" t="str">
        <f t="shared" si="7"/>
        <v>不選</v>
      </c>
    </row>
    <row r="79" spans="1:9" x14ac:dyDescent="0.45">
      <c r="A79" s="1" t="s">
        <v>42</v>
      </c>
      <c r="B79" s="1">
        <v>0.64560154999999997</v>
      </c>
      <c r="C79" s="1">
        <v>0.82380874299999995</v>
      </c>
      <c r="D79" s="1">
        <v>0.29355224600000002</v>
      </c>
      <c r="E79">
        <v>105</v>
      </c>
      <c r="F79">
        <f t="shared" si="4"/>
        <v>0.25</v>
      </c>
      <c r="G79">
        <f t="shared" si="5"/>
        <v>2</v>
      </c>
      <c r="H79">
        <f t="shared" si="6"/>
        <v>1</v>
      </c>
      <c r="I79" t="str">
        <f t="shared" si="7"/>
        <v>不選</v>
      </c>
    </row>
    <row r="80" spans="1:9" x14ac:dyDescent="0.45">
      <c r="A80" s="1" t="s">
        <v>78</v>
      </c>
      <c r="B80" s="1">
        <v>0.30258594900000002</v>
      </c>
      <c r="C80" s="1">
        <v>0.31966402100000002</v>
      </c>
      <c r="D80" s="1">
        <v>0.296153163</v>
      </c>
      <c r="E80">
        <v>105</v>
      </c>
      <c r="F80">
        <f t="shared" si="4"/>
        <v>0.25</v>
      </c>
      <c r="G80">
        <f t="shared" si="5"/>
        <v>2</v>
      </c>
      <c r="H80">
        <f t="shared" si="6"/>
        <v>1</v>
      </c>
      <c r="I80" t="str">
        <f t="shared" si="7"/>
        <v>不選</v>
      </c>
    </row>
    <row r="81" spans="1:9" x14ac:dyDescent="0.45">
      <c r="A81" s="1" t="s">
        <v>8</v>
      </c>
      <c r="B81" s="1">
        <v>3.8140960580000001</v>
      </c>
      <c r="C81" s="1">
        <v>1.316525599</v>
      </c>
      <c r="D81" s="1">
        <v>0.29769722700000001</v>
      </c>
      <c r="E81">
        <v>420</v>
      </c>
      <c r="F81">
        <f t="shared" si="4"/>
        <v>1</v>
      </c>
      <c r="G81">
        <f t="shared" si="5"/>
        <v>2</v>
      </c>
      <c r="H81">
        <f t="shared" si="6"/>
        <v>1</v>
      </c>
      <c r="I81" t="str">
        <f t="shared" si="7"/>
        <v>不選</v>
      </c>
    </row>
    <row r="82" spans="1:9" x14ac:dyDescent="0.45">
      <c r="A82" s="1" t="s">
        <v>33</v>
      </c>
      <c r="B82" s="1">
        <v>0.85843700999999994</v>
      </c>
      <c r="C82" s="1">
        <v>0.73599577100000002</v>
      </c>
      <c r="D82" s="1">
        <v>0.33790849499999998</v>
      </c>
      <c r="E82">
        <v>313</v>
      </c>
      <c r="F82">
        <f t="shared" si="4"/>
        <v>0.74523809523809526</v>
      </c>
      <c r="G82">
        <f t="shared" si="5"/>
        <v>2</v>
      </c>
      <c r="H82">
        <f t="shared" si="6"/>
        <v>1</v>
      </c>
      <c r="I82" t="str">
        <f t="shared" si="7"/>
        <v>不選</v>
      </c>
    </row>
    <row r="83" spans="1:9" ht="16.149999999999999" x14ac:dyDescent="0.45">
      <c r="A83" s="1" t="s">
        <v>75</v>
      </c>
      <c r="B83" s="2">
        <v>0.62844942400000003</v>
      </c>
      <c r="C83" s="2">
        <v>2.277908805</v>
      </c>
      <c r="D83" s="2">
        <v>0.34529767</v>
      </c>
      <c r="E83">
        <v>105</v>
      </c>
      <c r="F83">
        <f t="shared" si="4"/>
        <v>0.25</v>
      </c>
      <c r="G83">
        <f t="shared" si="5"/>
        <v>2</v>
      </c>
      <c r="H83">
        <f t="shared" si="6"/>
        <v>1</v>
      </c>
      <c r="I83" t="str">
        <f t="shared" si="7"/>
        <v>不選</v>
      </c>
    </row>
    <row r="84" spans="1:9" x14ac:dyDescent="0.45">
      <c r="A84" s="1" t="s">
        <v>65</v>
      </c>
      <c r="B84" s="1">
        <v>1.3084193559999999</v>
      </c>
      <c r="C84" s="1">
        <v>0.66807735300000004</v>
      </c>
      <c r="D84" s="1">
        <v>0.365079343</v>
      </c>
      <c r="E84">
        <v>420</v>
      </c>
      <c r="F84">
        <f t="shared" si="4"/>
        <v>1</v>
      </c>
      <c r="G84">
        <f t="shared" si="5"/>
        <v>2</v>
      </c>
      <c r="H84">
        <f t="shared" si="6"/>
        <v>1</v>
      </c>
      <c r="I84" t="str">
        <f t="shared" si="7"/>
        <v>不選</v>
      </c>
    </row>
    <row r="85" spans="1:9" x14ac:dyDescent="0.45">
      <c r="A85" s="1" t="s">
        <v>73</v>
      </c>
      <c r="B85" s="1">
        <v>1.095634496</v>
      </c>
      <c r="C85" s="1">
        <v>0.47889136700000001</v>
      </c>
      <c r="D85" s="1">
        <v>0.36517475700000002</v>
      </c>
      <c r="E85">
        <v>420</v>
      </c>
      <c r="F85">
        <f t="shared" si="4"/>
        <v>1</v>
      </c>
      <c r="G85">
        <f t="shared" si="5"/>
        <v>2</v>
      </c>
      <c r="H85">
        <f t="shared" si="6"/>
        <v>1</v>
      </c>
      <c r="I85" t="str">
        <f t="shared" si="7"/>
        <v>不選</v>
      </c>
    </row>
    <row r="86" spans="1:9" ht="16.149999999999999" x14ac:dyDescent="0.45">
      <c r="A86" s="1" t="s">
        <v>37</v>
      </c>
      <c r="B86" s="2">
        <v>0.80697707100000005</v>
      </c>
      <c r="C86" s="2">
        <v>0.15920704399999999</v>
      </c>
      <c r="D86" s="2">
        <v>0.370933503</v>
      </c>
      <c r="E86">
        <v>420</v>
      </c>
      <c r="F86">
        <f t="shared" si="4"/>
        <v>1</v>
      </c>
      <c r="G86">
        <f t="shared" si="5"/>
        <v>2</v>
      </c>
      <c r="H86">
        <f t="shared" si="6"/>
        <v>1</v>
      </c>
      <c r="I86" t="str">
        <f t="shared" si="7"/>
        <v>不選</v>
      </c>
    </row>
    <row r="87" spans="1:9" x14ac:dyDescent="0.45">
      <c r="A87" s="1" t="s">
        <v>60</v>
      </c>
      <c r="B87" s="1">
        <v>0.40017006700000002</v>
      </c>
      <c r="C87" s="1">
        <v>0.29463481499999999</v>
      </c>
      <c r="D87" s="1">
        <v>0.48306783800000003</v>
      </c>
      <c r="E87">
        <v>304</v>
      </c>
      <c r="F87">
        <f t="shared" si="4"/>
        <v>0.72380952380952379</v>
      </c>
      <c r="G87">
        <f t="shared" si="5"/>
        <v>2</v>
      </c>
      <c r="H87">
        <f t="shared" si="6"/>
        <v>1</v>
      </c>
      <c r="I87" t="str">
        <f t="shared" si="7"/>
        <v>不選</v>
      </c>
    </row>
    <row r="88" spans="1:9" x14ac:dyDescent="0.45">
      <c r="A88" s="1" t="s">
        <v>1</v>
      </c>
      <c r="B88" s="1">
        <v>10.88165717</v>
      </c>
      <c r="C88" s="1">
        <v>0.43470750000000002</v>
      </c>
      <c r="D88" s="1">
        <v>0.95161471399999997</v>
      </c>
      <c r="E88">
        <v>420</v>
      </c>
      <c r="F88">
        <f t="shared" si="4"/>
        <v>1</v>
      </c>
      <c r="G88">
        <f t="shared" si="5"/>
        <v>2</v>
      </c>
      <c r="H88">
        <f t="shared" si="6"/>
        <v>1</v>
      </c>
      <c r="I88" t="str">
        <f t="shared" si="7"/>
        <v>不選</v>
      </c>
    </row>
  </sheetData>
  <sortState ref="A2:D88">
    <sortCondition ref="D1:D88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5B80F-5131-4F60-91E2-CA7AED11C241}">
  <sheetPr codeName="Sheet3"/>
  <dimension ref="A1:N88"/>
  <sheetViews>
    <sheetView zoomScaleNormal="100" workbookViewId="0">
      <selection activeCell="A2" sqref="A2:B88"/>
    </sheetView>
  </sheetViews>
  <sheetFormatPr defaultRowHeight="15" x14ac:dyDescent="0.45"/>
  <cols>
    <col min="2" max="2" width="20" customWidth="1"/>
    <col min="3" max="3" width="8.92578125" style="1" bestFit="1" customWidth="1"/>
    <col min="4" max="4" width="11.42578125" style="1" bestFit="1" customWidth="1"/>
    <col min="5" max="5" width="11.42578125" style="1" customWidth="1"/>
    <col min="6" max="6" width="8.92578125" style="1" bestFit="1" customWidth="1"/>
    <col min="9" max="9" width="13.5703125" customWidth="1"/>
  </cols>
  <sheetData>
    <row r="1" spans="1:14" x14ac:dyDescent="0.45">
      <c r="A1" t="s">
        <v>129</v>
      </c>
      <c r="B1" s="1" t="s">
        <v>87</v>
      </c>
      <c r="C1" s="1" t="s">
        <v>107</v>
      </c>
      <c r="D1" s="1" t="s">
        <v>108</v>
      </c>
      <c r="E1" s="1" t="s">
        <v>128</v>
      </c>
      <c r="F1" s="1" t="s">
        <v>109</v>
      </c>
      <c r="G1" s="1" t="s">
        <v>110</v>
      </c>
      <c r="H1" s="1" t="s">
        <v>112</v>
      </c>
      <c r="I1" s="1" t="s">
        <v>113</v>
      </c>
    </row>
    <row r="2" spans="1:14" x14ac:dyDescent="0.45">
      <c r="A2">
        <v>1</v>
      </c>
      <c r="B2" s="1" t="s">
        <v>30</v>
      </c>
      <c r="C2" s="1">
        <v>0.90848773220258405</v>
      </c>
      <c r="D2" s="1">
        <v>1.0817804405712801</v>
      </c>
      <c r="E2" s="1">
        <f>ABS(D2-C2)</f>
        <v>0.17329270836869604</v>
      </c>
      <c r="F2" s="1">
        <v>4.1352344951144596E-3</v>
      </c>
      <c r="G2">
        <v>0.5</v>
      </c>
      <c r="H2">
        <f>IF(F2&lt;0.1,1,2)</f>
        <v>1</v>
      </c>
      <c r="I2">
        <f>IF(G2&gt;=0.5,1,2)</f>
        <v>1</v>
      </c>
      <c r="J2" t="str">
        <f>IF(H2+I2=2,"選","不選")</f>
        <v>選</v>
      </c>
    </row>
    <row r="3" spans="1:14" x14ac:dyDescent="0.45">
      <c r="A3">
        <v>2</v>
      </c>
      <c r="B3" s="1" t="s">
        <v>25</v>
      </c>
      <c r="C3" s="1">
        <v>0.92479734788497503</v>
      </c>
      <c r="D3" s="1">
        <v>1.0845718508437601</v>
      </c>
      <c r="E3" s="1">
        <f>ABS(D3-C3)</f>
        <v>0.15977450295878504</v>
      </c>
      <c r="F3" s="1">
        <v>4.7198690327069099E-3</v>
      </c>
      <c r="G3">
        <v>0.5</v>
      </c>
      <c r="H3">
        <f>IF(F3&lt;0.1,1,2)</f>
        <v>1</v>
      </c>
      <c r="I3">
        <f>IF(G3&gt;=0.5,1,2)</f>
        <v>1</v>
      </c>
      <c r="J3" t="str">
        <f>IF(H3+I3=2,"選","不選")</f>
        <v>選</v>
      </c>
      <c r="N3">
        <v>83</v>
      </c>
    </row>
    <row r="4" spans="1:14" x14ac:dyDescent="0.45">
      <c r="A4">
        <v>3</v>
      </c>
      <c r="B4" s="1" t="s">
        <v>57</v>
      </c>
      <c r="C4" s="1">
        <v>0.72172731720819805</v>
      </c>
      <c r="D4" s="1">
        <v>0.87626075635422396</v>
      </c>
      <c r="E4" s="1">
        <f>ABS(D4-C4)</f>
        <v>0.15453343914602591</v>
      </c>
      <c r="F4" s="1">
        <v>8.6457209031268797E-3</v>
      </c>
      <c r="G4">
        <v>0.5</v>
      </c>
      <c r="H4">
        <f>IF(F4&lt;0.1,1,2)</f>
        <v>1</v>
      </c>
      <c r="I4">
        <f>IF(G4&gt;=0.5,1,2)</f>
        <v>1</v>
      </c>
      <c r="J4" t="str">
        <f>IF(H4+I4=2,"選","不選")</f>
        <v>選</v>
      </c>
      <c r="N4">
        <v>49</v>
      </c>
    </row>
    <row r="5" spans="1:14" x14ac:dyDescent="0.45">
      <c r="A5">
        <v>4</v>
      </c>
      <c r="B5" s="1" t="s">
        <v>13</v>
      </c>
      <c r="C5" s="1">
        <v>1.03169422596829</v>
      </c>
      <c r="D5" s="1">
        <v>1.0395561401909801</v>
      </c>
      <c r="E5" s="1">
        <f>ABS(D5-C5)</f>
        <v>7.861914222690114E-3</v>
      </c>
      <c r="F5" s="1">
        <v>1.2232390476027101E-2</v>
      </c>
      <c r="G5">
        <v>0.16666666666666666</v>
      </c>
      <c r="H5">
        <f>IF(F5&lt;0.1,1,2)</f>
        <v>1</v>
      </c>
      <c r="I5">
        <f>IF(G5&gt;=0.5,1,2)</f>
        <v>2</v>
      </c>
      <c r="J5" t="str">
        <f>IF(H5+I5=2,"選","不選")</f>
        <v>不選</v>
      </c>
    </row>
    <row r="6" spans="1:14" x14ac:dyDescent="0.45">
      <c r="A6">
        <v>5</v>
      </c>
      <c r="B6" s="1" t="s">
        <v>52</v>
      </c>
      <c r="C6" s="1">
        <v>0.80585064064878198</v>
      </c>
      <c r="D6" s="1">
        <v>0.81549467863339198</v>
      </c>
      <c r="E6" s="1">
        <f>ABS(D6-C6)</f>
        <v>9.6440379846099988E-3</v>
      </c>
      <c r="F6" s="1">
        <v>1.48661492697923E-2</v>
      </c>
      <c r="G6">
        <v>0.16666666666666666</v>
      </c>
      <c r="H6">
        <f>IF(F6&lt;0.1,1,2)</f>
        <v>1</v>
      </c>
      <c r="I6">
        <f>IF(G6&gt;=0.5,1,2)</f>
        <v>2</v>
      </c>
      <c r="J6" t="str">
        <f>IF(H6+I6=2,"選","不選")</f>
        <v>不選</v>
      </c>
    </row>
    <row r="7" spans="1:14" x14ac:dyDescent="0.45">
      <c r="A7">
        <v>6</v>
      </c>
      <c r="B7" s="1" t="s">
        <v>39</v>
      </c>
      <c r="C7" s="1">
        <v>0.96669945477518604</v>
      </c>
      <c r="D7" s="1">
        <v>0.90966530568646797</v>
      </c>
      <c r="E7" s="1">
        <f>ABS(D7-C7)</f>
        <v>5.7034149088718067E-2</v>
      </c>
      <c r="F7" s="1">
        <v>1.5253921504464901E-2</v>
      </c>
      <c r="G7">
        <v>0.33333333333333331</v>
      </c>
      <c r="H7">
        <f>IF(F7&lt;0.1,1,2)</f>
        <v>1</v>
      </c>
      <c r="I7">
        <f>IF(G7&gt;=0.5,1,2)</f>
        <v>2</v>
      </c>
      <c r="J7" t="str">
        <f>IF(H7+I7=2,"選","不選")</f>
        <v>不選</v>
      </c>
    </row>
    <row r="8" spans="1:14" x14ac:dyDescent="0.45">
      <c r="A8">
        <v>7</v>
      </c>
      <c r="B8" s="1" t="s">
        <v>86</v>
      </c>
      <c r="C8" s="1">
        <v>0.217730074115112</v>
      </c>
      <c r="D8" s="1">
        <v>0.70987223026643498</v>
      </c>
      <c r="E8" s="1">
        <f>ABS(D8-C8)</f>
        <v>0.49214215615132295</v>
      </c>
      <c r="F8" s="1">
        <v>1.5623490774536701E-2</v>
      </c>
      <c r="G8">
        <v>0.5</v>
      </c>
      <c r="H8">
        <f>IF(F8&lt;0.1,1,2)</f>
        <v>1</v>
      </c>
      <c r="I8">
        <f>IF(G8&gt;=0.5,1,2)</f>
        <v>1</v>
      </c>
      <c r="J8" t="e">
        <f>J$2^(1/$M$4)*($C8^($M$3/$M$4))</f>
        <v>#VALUE!</v>
      </c>
    </row>
    <row r="9" spans="1:14" x14ac:dyDescent="0.45">
      <c r="A9">
        <v>8</v>
      </c>
      <c r="B9" s="1" t="s">
        <v>28</v>
      </c>
      <c r="C9" s="1">
        <v>0.91126678866606103</v>
      </c>
      <c r="D9" s="1">
        <v>1.01370965994999</v>
      </c>
      <c r="E9" s="1">
        <f>ABS(D9-C9)</f>
        <v>0.10244287128392893</v>
      </c>
      <c r="F9" s="1">
        <v>1.5684028393606098E-2</v>
      </c>
      <c r="G9">
        <v>0.5</v>
      </c>
      <c r="H9">
        <f>IF(F9&lt;0.1,1,2)</f>
        <v>1</v>
      </c>
      <c r="I9">
        <f>IF(G9&gt;=0.5,1,2)</f>
        <v>1</v>
      </c>
      <c r="J9" t="str">
        <f>IF(H9+I9=2,"選","不選")</f>
        <v>選</v>
      </c>
    </row>
    <row r="10" spans="1:14" x14ac:dyDescent="0.45">
      <c r="A10">
        <v>9</v>
      </c>
      <c r="B10" s="1" t="s">
        <v>54</v>
      </c>
      <c r="C10" s="1">
        <v>1.0212718019789</v>
      </c>
      <c r="D10" s="1">
        <v>1.1846846693501301</v>
      </c>
      <c r="E10" s="1">
        <f>ABS(D10-C10)</f>
        <v>0.16341286737123006</v>
      </c>
      <c r="F10" s="1">
        <v>1.8414706041934601E-2</v>
      </c>
      <c r="G10">
        <v>0.5</v>
      </c>
      <c r="H10">
        <f>IF(F10&lt;0.1,1,2)</f>
        <v>1</v>
      </c>
      <c r="I10">
        <f>IF(G10&gt;=0.5,1,2)</f>
        <v>1</v>
      </c>
      <c r="J10" t="str">
        <f>IF(H10+I10=2,"選","不選")</f>
        <v>選</v>
      </c>
    </row>
    <row r="11" spans="1:14" x14ac:dyDescent="0.45">
      <c r="A11">
        <v>10</v>
      </c>
      <c r="B11" s="1" t="s">
        <v>43</v>
      </c>
      <c r="C11" s="1">
        <v>0.90769341678857896</v>
      </c>
      <c r="D11" s="1">
        <v>0.87177122854627298</v>
      </c>
      <c r="E11" s="1">
        <f>ABS(D11-C11)</f>
        <v>3.5922188242305975E-2</v>
      </c>
      <c r="F11" s="1">
        <v>1.8462786874016101E-2</v>
      </c>
      <c r="G11">
        <v>0.33333333333333331</v>
      </c>
      <c r="H11">
        <f>IF(F11&lt;0.1,1,2)</f>
        <v>1</v>
      </c>
      <c r="I11">
        <f>IF(G11&gt;=0.5,1,2)</f>
        <v>2</v>
      </c>
      <c r="J11" t="str">
        <f>IF(H11+I11=2,"選","不選")</f>
        <v>不選</v>
      </c>
    </row>
    <row r="12" spans="1:14" x14ac:dyDescent="0.45">
      <c r="A12">
        <v>11</v>
      </c>
      <c r="B12" s="1" t="s">
        <v>34</v>
      </c>
      <c r="C12" s="1">
        <v>1.0715606162017599</v>
      </c>
      <c r="D12" s="1">
        <v>1.00353352972731</v>
      </c>
      <c r="E12" s="1">
        <f>ABS(D12-C12)</f>
        <v>6.8027086474449883E-2</v>
      </c>
      <c r="F12" s="1">
        <v>2.0782703852486199E-2</v>
      </c>
      <c r="G12">
        <v>0.33333333333333331</v>
      </c>
      <c r="H12">
        <f>IF(F12&lt;0.1,1,2)</f>
        <v>1</v>
      </c>
      <c r="I12">
        <f>IF(G12&gt;=0.5,1,2)</f>
        <v>2</v>
      </c>
      <c r="J12" t="str">
        <f>IF(H12+I12=2,"選","不選")</f>
        <v>不選</v>
      </c>
    </row>
    <row r="13" spans="1:14" x14ac:dyDescent="0.45">
      <c r="A13">
        <v>12</v>
      </c>
      <c r="B13" s="1" t="s">
        <v>7</v>
      </c>
      <c r="C13" s="1">
        <v>2.14364905830459</v>
      </c>
      <c r="D13" s="1">
        <v>0.70922717777716504</v>
      </c>
      <c r="E13" s="1">
        <f>ABS(D13-C13)</f>
        <v>1.4344218805274249</v>
      </c>
      <c r="F13" s="1">
        <v>2.2142285325839901E-2</v>
      </c>
      <c r="G13">
        <v>0.66666666666666663</v>
      </c>
      <c r="H13">
        <f>IF(F13&lt;0.1,1,2)</f>
        <v>1</v>
      </c>
      <c r="I13">
        <f>IF(G13&gt;=0.5,1,2)</f>
        <v>1</v>
      </c>
      <c r="J13" t="str">
        <f>IF(H13+I13=2,"選","不選")</f>
        <v>選</v>
      </c>
    </row>
    <row r="14" spans="1:14" x14ac:dyDescent="0.45">
      <c r="A14">
        <v>13</v>
      </c>
      <c r="B14" s="1" t="s">
        <v>51</v>
      </c>
      <c r="C14" s="1">
        <v>0.806745356080527</v>
      </c>
      <c r="D14" s="1">
        <v>0.69088447781447604</v>
      </c>
      <c r="E14" s="1">
        <f>ABS(D14-C14)</f>
        <v>0.11586087826605096</v>
      </c>
      <c r="F14" s="1">
        <v>2.22123635085065E-2</v>
      </c>
      <c r="G14">
        <v>0.44444444444444442</v>
      </c>
      <c r="H14">
        <f>IF(F14&lt;0.1,1,2)</f>
        <v>1</v>
      </c>
      <c r="I14">
        <f>IF(G14&gt;=0.5,1,2)</f>
        <v>2</v>
      </c>
      <c r="J14" t="str">
        <f>IF(H14+I14=2,"選","不選")</f>
        <v>不選</v>
      </c>
    </row>
    <row r="15" spans="1:14" x14ac:dyDescent="0.45">
      <c r="A15">
        <v>14</v>
      </c>
      <c r="B15" s="1" t="s">
        <v>14</v>
      </c>
      <c r="C15" s="1">
        <v>1.5830611378956101</v>
      </c>
      <c r="D15" s="1">
        <v>0.89560421253505496</v>
      </c>
      <c r="E15" s="1">
        <f>ABS(D15-C15)</f>
        <v>0.68745692536055514</v>
      </c>
      <c r="F15" s="1">
        <v>2.2431460145149001E-2</v>
      </c>
      <c r="G15">
        <v>0.66666666666666663</v>
      </c>
      <c r="H15">
        <f>IF(F15&lt;0.1,1,2)</f>
        <v>1</v>
      </c>
      <c r="I15">
        <f>IF(G15&gt;=0.5,1,2)</f>
        <v>1</v>
      </c>
      <c r="J15" t="str">
        <f>IF(H15+I15=2,"選","不選")</f>
        <v>選</v>
      </c>
    </row>
    <row r="16" spans="1:14" x14ac:dyDescent="0.45">
      <c r="A16">
        <v>15</v>
      </c>
      <c r="B16" s="1" t="s">
        <v>19</v>
      </c>
      <c r="C16" s="1">
        <v>1.1732732949562099</v>
      </c>
      <c r="D16" s="1">
        <v>1.01782392437002</v>
      </c>
      <c r="E16" s="1">
        <f>ABS(D16-C16)</f>
        <v>0.15544937058618991</v>
      </c>
      <c r="F16" s="1">
        <v>2.4376480075450201E-2</v>
      </c>
      <c r="G16">
        <v>0.5</v>
      </c>
      <c r="H16">
        <f>IF(F16&lt;0.1,1,2)</f>
        <v>1</v>
      </c>
      <c r="I16">
        <f>IF(G16&gt;=0.5,1,2)</f>
        <v>1</v>
      </c>
      <c r="J16" t="str">
        <f>IF(H16+I16=2,"選","不選")</f>
        <v>選</v>
      </c>
    </row>
    <row r="17" spans="1:13" x14ac:dyDescent="0.45">
      <c r="A17">
        <v>16</v>
      </c>
      <c r="B17" s="1" t="s">
        <v>36</v>
      </c>
      <c r="C17" s="1">
        <v>0.98320695532098101</v>
      </c>
      <c r="D17" s="1">
        <v>1.0016025168619</v>
      </c>
      <c r="E17" s="1">
        <f>ABS(D17-C17)</f>
        <v>1.8395561540919037E-2</v>
      </c>
      <c r="F17" s="1">
        <v>2.46029863012707E-2</v>
      </c>
      <c r="G17">
        <v>0.33333333333333331</v>
      </c>
      <c r="H17">
        <f>IF(F17&lt;0.1,1,2)</f>
        <v>1</v>
      </c>
      <c r="I17">
        <f>IF(G17&gt;=0.5,1,2)</f>
        <v>2</v>
      </c>
      <c r="J17" t="str">
        <f>IF(H17+I17=2,"選","不選")</f>
        <v>不選</v>
      </c>
      <c r="L17" s="12"/>
      <c r="M17" s="13" t="s">
        <v>132</v>
      </c>
    </row>
    <row r="18" spans="1:13" x14ac:dyDescent="0.45">
      <c r="A18">
        <v>17</v>
      </c>
      <c r="B18" s="1" t="s">
        <v>10</v>
      </c>
      <c r="C18" s="1">
        <v>1.92695132921337</v>
      </c>
      <c r="D18" s="1">
        <v>1.0517444939479801</v>
      </c>
      <c r="E18" s="1">
        <f>ABS(D18-C18)</f>
        <v>0.87520683526538989</v>
      </c>
      <c r="F18" s="1">
        <v>2.4858720525753501E-2</v>
      </c>
      <c r="G18">
        <v>0.66666666666666663</v>
      </c>
      <c r="H18">
        <f>IF(F18&lt;0.1,1,2)</f>
        <v>1</v>
      </c>
      <c r="I18">
        <f>IF(G18&gt;=0.5,1,2)</f>
        <v>1</v>
      </c>
      <c r="J18" t="str">
        <f>IF(H18+I18=2,"選","不選")</f>
        <v>選</v>
      </c>
      <c r="L18" s="13" t="s">
        <v>124</v>
      </c>
      <c r="M18" s="13">
        <f xml:space="preserve"> QUARTILE(F:F, 1)</f>
        <v>2.87870015445813E-2</v>
      </c>
    </row>
    <row r="19" spans="1:13" x14ac:dyDescent="0.45">
      <c r="A19">
        <v>18</v>
      </c>
      <c r="B19" s="1" t="s">
        <v>59</v>
      </c>
      <c r="C19" s="6">
        <v>0.83302698527547003</v>
      </c>
      <c r="D19" s="6">
        <v>0.49045762836899398</v>
      </c>
      <c r="E19" s="1">
        <f>ABS(D19-C19)</f>
        <v>0.34256935690647605</v>
      </c>
      <c r="F19" s="1">
        <v>2.54319626113255E-2</v>
      </c>
      <c r="G19">
        <v>0.5</v>
      </c>
      <c r="H19">
        <f>IF(F19&lt;0.1,1,2)</f>
        <v>1</v>
      </c>
      <c r="I19">
        <f>IF(G19&gt;=0.5,1,2)</f>
        <v>1</v>
      </c>
      <c r="J19" s="7" t="str">
        <f>IF(H19+I19=2,"選","不選")</f>
        <v>選</v>
      </c>
      <c r="L19" s="13" t="s">
        <v>125</v>
      </c>
      <c r="M19" s="13"/>
    </row>
    <row r="20" spans="1:13" x14ac:dyDescent="0.45">
      <c r="A20">
        <v>19</v>
      </c>
      <c r="B20" s="1" t="s">
        <v>18</v>
      </c>
      <c r="C20" s="1">
        <v>1.0677561151883499</v>
      </c>
      <c r="D20" s="1">
        <v>1.1151628613281199</v>
      </c>
      <c r="E20" s="1">
        <f>ABS(D20-C20)</f>
        <v>4.7406746139770028E-2</v>
      </c>
      <c r="F20" s="1">
        <v>2.6504595280832099E-2</v>
      </c>
      <c r="G20">
        <v>0.33333333333333331</v>
      </c>
      <c r="H20">
        <f>IF(F20&lt;0.1,1,2)</f>
        <v>1</v>
      </c>
      <c r="I20">
        <f>IF(G20&gt;=0.5,1,2)</f>
        <v>2</v>
      </c>
      <c r="J20" t="str">
        <f>IF(H20+I20=2,"選","不選")</f>
        <v>不選</v>
      </c>
      <c r="L20" s="13" t="s">
        <v>126</v>
      </c>
      <c r="M20" s="13">
        <f>QUARTILE(F:F, 2)</f>
        <v>4.3080637880253403E-2</v>
      </c>
    </row>
    <row r="21" spans="1:13" x14ac:dyDescent="0.45">
      <c r="A21">
        <v>20</v>
      </c>
      <c r="B21" s="1" t="s">
        <v>46</v>
      </c>
      <c r="C21" s="1">
        <v>0.80262373073116899</v>
      </c>
      <c r="D21" s="1">
        <v>2.0780445797792502</v>
      </c>
      <c r="E21" s="1">
        <f>ABS(D21-C21)</f>
        <v>1.2754208490480812</v>
      </c>
      <c r="F21" s="1">
        <v>2.77137456426053E-2</v>
      </c>
      <c r="G21">
        <v>0.5</v>
      </c>
      <c r="H21">
        <f>IF(F21&lt;0.1,1,2)</f>
        <v>1</v>
      </c>
      <c r="I21">
        <f>IF(G21&gt;=0.5,1,2)</f>
        <v>1</v>
      </c>
      <c r="J21" t="str">
        <f>IF(H21+I21=2,"選","不選")</f>
        <v>選</v>
      </c>
      <c r="L21" s="13" t="s">
        <v>127</v>
      </c>
      <c r="M21" s="13">
        <f>QUARTILE(F:F, 3)</f>
        <v>5.7272946152531951E-2</v>
      </c>
    </row>
    <row r="22" spans="1:13" x14ac:dyDescent="0.45">
      <c r="A22">
        <v>21</v>
      </c>
      <c r="B22" s="1" t="s">
        <v>71</v>
      </c>
      <c r="C22" s="1">
        <v>0.31413869202765698</v>
      </c>
      <c r="D22" s="1">
        <v>0.82830401767427098</v>
      </c>
      <c r="E22" s="1">
        <f>ABS(D22-C22)</f>
        <v>0.51416532564661399</v>
      </c>
      <c r="F22" s="1">
        <v>2.7878019999952201E-2</v>
      </c>
      <c r="G22">
        <v>0.5</v>
      </c>
      <c r="H22">
        <f>IF(F22&lt;0.1,1,2)</f>
        <v>1</v>
      </c>
      <c r="I22">
        <f>IF(G22&gt;=0.5,1,2)</f>
        <v>1</v>
      </c>
      <c r="J22" t="str">
        <f>IF(H22+I22=2,"選","不選")</f>
        <v>選</v>
      </c>
    </row>
    <row r="23" spans="1:13" x14ac:dyDescent="0.45">
      <c r="A23">
        <v>22</v>
      </c>
      <c r="B23" s="1" t="s">
        <v>66</v>
      </c>
      <c r="C23" s="1">
        <v>0.41176890320537701</v>
      </c>
      <c r="D23" s="1">
        <v>0.66095906373779001</v>
      </c>
      <c r="E23" s="1">
        <f>ABS(D23-C23)</f>
        <v>0.249190160532413</v>
      </c>
      <c r="F23" s="1">
        <v>2.8599413271475301E-2</v>
      </c>
      <c r="G23">
        <v>0.5</v>
      </c>
      <c r="H23">
        <f>IF(F23&lt;0.1,1,2)</f>
        <v>1</v>
      </c>
      <c r="I23">
        <f>IF(G23&gt;=0.5,1,2)</f>
        <v>1</v>
      </c>
      <c r="J23" t="str">
        <f>IF(H23+I23=2,"選","不選")</f>
        <v>選</v>
      </c>
    </row>
    <row r="24" spans="1:13" x14ac:dyDescent="0.45">
      <c r="A24">
        <v>23</v>
      </c>
      <c r="B24" s="1" t="s">
        <v>5</v>
      </c>
      <c r="C24" s="1">
        <v>3.3527797863739601</v>
      </c>
      <c r="D24" s="1">
        <v>0.78437705615354303</v>
      </c>
      <c r="E24" s="1">
        <f>ABS(D24-C24)</f>
        <v>2.5684027302204173</v>
      </c>
      <c r="F24" s="1">
        <v>2.8974589817687298E-2</v>
      </c>
      <c r="G24">
        <v>0.66666666666666663</v>
      </c>
      <c r="H24">
        <f>IF(F24&lt;0.1,1,2)</f>
        <v>1</v>
      </c>
      <c r="I24">
        <f>IF(G24&gt;=0.5,1,2)</f>
        <v>1</v>
      </c>
      <c r="J24" t="str">
        <f>IF(H24+I24=2,"選","不選")</f>
        <v>選</v>
      </c>
    </row>
    <row r="25" spans="1:13" x14ac:dyDescent="0.45">
      <c r="A25">
        <v>24</v>
      </c>
      <c r="B25" s="1" t="s">
        <v>2</v>
      </c>
      <c r="C25" s="1">
        <v>5.4973144266811804</v>
      </c>
      <c r="D25" s="1">
        <v>0.70341625134179897</v>
      </c>
      <c r="E25" s="1">
        <f>ABS(D25-C25)</f>
        <v>4.7938981753393817</v>
      </c>
      <c r="F25" s="1">
        <v>2.9244429445636998E-2</v>
      </c>
      <c r="G25">
        <v>0.66666666666666663</v>
      </c>
      <c r="H25">
        <f>IF(F25&lt;0.1,1,2)</f>
        <v>1</v>
      </c>
      <c r="I25">
        <f>IF(G25&gt;=0.5,1,2)</f>
        <v>1</v>
      </c>
      <c r="J25" t="str">
        <f>IF(H25+I25=2,"選","不選")</f>
        <v>選</v>
      </c>
    </row>
    <row r="26" spans="1:13" x14ac:dyDescent="0.45">
      <c r="A26">
        <v>25</v>
      </c>
      <c r="B26" s="1" t="s">
        <v>83</v>
      </c>
      <c r="C26" s="1">
        <v>0.195894576005224</v>
      </c>
      <c r="D26" s="1">
        <v>0.237123506451342</v>
      </c>
      <c r="E26" s="1">
        <f>ABS(D26-C26)</f>
        <v>4.1228930446118001E-2</v>
      </c>
      <c r="F26" s="1">
        <v>3.0160136051066599E-2</v>
      </c>
      <c r="G26">
        <v>0.33333333333333331</v>
      </c>
      <c r="H26">
        <f>IF(F26&lt;0.1,1,2)</f>
        <v>1</v>
      </c>
      <c r="I26">
        <f>IF(G26&gt;=0.5,1,2)</f>
        <v>2</v>
      </c>
      <c r="J26" t="str">
        <f>IF(H26+I26=2,"選","不選")</f>
        <v>不選</v>
      </c>
    </row>
    <row r="27" spans="1:13" x14ac:dyDescent="0.45">
      <c r="A27">
        <v>26</v>
      </c>
      <c r="B27" s="1" t="s">
        <v>79</v>
      </c>
      <c r="C27" s="1">
        <v>0.45721355969613098</v>
      </c>
      <c r="D27" s="1">
        <v>0.35696445049665398</v>
      </c>
      <c r="E27" s="1">
        <f>ABS(D27-C27)</f>
        <v>0.10024910919947699</v>
      </c>
      <c r="F27" s="1">
        <v>3.0674824946786E-2</v>
      </c>
      <c r="G27">
        <v>0.33333333333333331</v>
      </c>
      <c r="H27">
        <f>IF(F27&lt;0.1,1,2)</f>
        <v>1</v>
      </c>
      <c r="I27">
        <f>IF(G27&gt;=0.5,1,2)</f>
        <v>2</v>
      </c>
      <c r="J27" t="str">
        <f>IF(H27+I27=2,"選","不選")</f>
        <v>不選</v>
      </c>
    </row>
    <row r="28" spans="1:13" x14ac:dyDescent="0.45">
      <c r="A28">
        <v>27</v>
      </c>
      <c r="B28" s="1" t="s">
        <v>24</v>
      </c>
      <c r="C28" s="1">
        <v>1.09814630287166</v>
      </c>
      <c r="D28" s="1">
        <v>0.82862688012554497</v>
      </c>
      <c r="E28" s="1">
        <f>ABS(D28-C28)</f>
        <v>0.26951942274611507</v>
      </c>
      <c r="F28" s="1">
        <v>3.2085033614208898E-2</v>
      </c>
      <c r="G28">
        <v>0.5</v>
      </c>
      <c r="H28">
        <f>IF(F28&lt;0.1,1,2)</f>
        <v>1</v>
      </c>
      <c r="I28">
        <f>IF(G28&gt;=0.5,1,2)</f>
        <v>1</v>
      </c>
      <c r="J28" t="str">
        <f>IF(H28+I28=2,"選","不選")</f>
        <v>選</v>
      </c>
    </row>
    <row r="29" spans="1:13" x14ac:dyDescent="0.45">
      <c r="A29">
        <v>28</v>
      </c>
      <c r="B29" s="1" t="s">
        <v>76</v>
      </c>
      <c r="C29" s="1">
        <v>0.48712688780818802</v>
      </c>
      <c r="D29" s="1">
        <v>1.0546635421458299</v>
      </c>
      <c r="E29" s="1">
        <f>ABS(D29-C29)</f>
        <v>0.56753665433764189</v>
      </c>
      <c r="F29" s="1">
        <v>3.21896966171017E-2</v>
      </c>
      <c r="G29">
        <v>0.5</v>
      </c>
      <c r="H29">
        <f>IF(F29&lt;0.1,1,2)</f>
        <v>1</v>
      </c>
      <c r="I29">
        <f>IF(G29&gt;=0.5,1,2)</f>
        <v>1</v>
      </c>
      <c r="J29" t="str">
        <f>IF(H29+I29=2,"選","不選")</f>
        <v>選</v>
      </c>
    </row>
    <row r="30" spans="1:13" x14ac:dyDescent="0.45">
      <c r="A30">
        <v>29</v>
      </c>
      <c r="B30" s="1" t="s">
        <v>80</v>
      </c>
      <c r="C30" s="1">
        <v>0.30020940037219401</v>
      </c>
      <c r="D30" s="1">
        <v>3.8326937911794299</v>
      </c>
      <c r="E30" s="1">
        <f>ABS(D30-C30)</f>
        <v>3.5324843908072356</v>
      </c>
      <c r="F30" s="1">
        <v>3.3138435922638598E-2</v>
      </c>
      <c r="G30">
        <v>0.5</v>
      </c>
      <c r="H30">
        <f>IF(F30&lt;0.1,1,2)</f>
        <v>1</v>
      </c>
      <c r="I30">
        <f>IF(G30&gt;=0.5,1,2)</f>
        <v>1</v>
      </c>
      <c r="J30" t="str">
        <f>IF(H30+I30=2,"選","不選")</f>
        <v>選</v>
      </c>
    </row>
    <row r="31" spans="1:13" x14ac:dyDescent="0.45">
      <c r="A31">
        <v>30</v>
      </c>
      <c r="B31" s="1" t="s">
        <v>78</v>
      </c>
      <c r="C31" s="1">
        <v>0.19529984889631199</v>
      </c>
      <c r="D31" s="1">
        <v>0.18466889637627201</v>
      </c>
      <c r="E31" s="1">
        <f>ABS(D31-C31)</f>
        <v>1.0630952520039982E-2</v>
      </c>
      <c r="F31" s="1">
        <v>3.5533523900696203E-2</v>
      </c>
      <c r="G31">
        <v>0.16666666666666666</v>
      </c>
      <c r="H31">
        <f>IF(F31&lt;0.1,1,2)</f>
        <v>1</v>
      </c>
      <c r="I31">
        <f>IF(G31&gt;=0.5,1,2)</f>
        <v>2</v>
      </c>
      <c r="J31" t="str">
        <f>IF(H31+I31=2,"選","不選")</f>
        <v>不選</v>
      </c>
    </row>
    <row r="32" spans="1:13" x14ac:dyDescent="0.45">
      <c r="A32">
        <v>31</v>
      </c>
      <c r="B32" s="1" t="s">
        <v>1</v>
      </c>
      <c r="C32" s="1">
        <v>29.892799838608699</v>
      </c>
      <c r="D32" s="1">
        <v>0.35753306514058503</v>
      </c>
      <c r="E32" s="1">
        <f>ABS(D32-C32)</f>
        <v>29.535266773468113</v>
      </c>
      <c r="F32" s="1">
        <v>3.6044374996725102E-2</v>
      </c>
      <c r="G32">
        <v>0.66666666666666663</v>
      </c>
      <c r="H32">
        <f>IF(F32&lt;0.1,1,2)</f>
        <v>1</v>
      </c>
      <c r="I32">
        <f>IF(G32&gt;=0.5,1,2)</f>
        <v>1</v>
      </c>
      <c r="J32" t="str">
        <f>IF(H32+I32=2,"選","不選")</f>
        <v>選</v>
      </c>
    </row>
    <row r="33" spans="1:13" x14ac:dyDescent="0.45">
      <c r="A33">
        <v>32</v>
      </c>
      <c r="B33" s="1" t="s">
        <v>38</v>
      </c>
      <c r="C33" s="1">
        <v>0.91435561719485503</v>
      </c>
      <c r="D33" s="1">
        <v>0.44894476104653502</v>
      </c>
      <c r="E33" s="1">
        <f>ABS(D33-C33)</f>
        <v>0.46541085614832001</v>
      </c>
      <c r="F33" s="1">
        <v>3.6370152875645802E-2</v>
      </c>
      <c r="G33">
        <v>0.66666666666666663</v>
      </c>
      <c r="H33">
        <f>IF(F33&lt;0.1,1,2)</f>
        <v>1</v>
      </c>
      <c r="I33">
        <f>IF(G33&gt;=0.5,1,2)</f>
        <v>1</v>
      </c>
      <c r="J33" t="str">
        <f>IF(H33+I33=2,"選","不選")</f>
        <v>選</v>
      </c>
    </row>
    <row r="34" spans="1:13" x14ac:dyDescent="0.45">
      <c r="A34">
        <v>33</v>
      </c>
      <c r="B34" s="1" t="s">
        <v>26</v>
      </c>
      <c r="C34" s="1">
        <v>1.0095970645757</v>
      </c>
      <c r="D34" s="1">
        <v>0.76191406603136602</v>
      </c>
      <c r="E34" s="1">
        <f>ABS(D34-C34)</f>
        <v>0.24768299854433395</v>
      </c>
      <c r="F34" s="1">
        <v>3.7541172372478303E-2</v>
      </c>
      <c r="G34">
        <v>0.5</v>
      </c>
      <c r="H34">
        <f>IF(F34&lt;0.1,1,2)</f>
        <v>1</v>
      </c>
      <c r="I34">
        <f>IF(G34&gt;=0.5,1,2)</f>
        <v>1</v>
      </c>
      <c r="J34" t="str">
        <f>IF(H34+I34=2,"選","不選")</f>
        <v>選</v>
      </c>
    </row>
    <row r="35" spans="1:13" x14ac:dyDescent="0.45">
      <c r="A35">
        <v>34</v>
      </c>
      <c r="B35" s="1" t="s">
        <v>77</v>
      </c>
      <c r="C35" s="1">
        <v>0.21332053215480001</v>
      </c>
      <c r="D35" s="1">
        <v>0.49014409520841701</v>
      </c>
      <c r="E35" s="1">
        <f>ABS(D35-C35)</f>
        <v>0.27682356305361699</v>
      </c>
      <c r="F35" s="1">
        <v>3.7943283219542302E-2</v>
      </c>
      <c r="G35">
        <v>0.5</v>
      </c>
      <c r="H35">
        <f>IF(F35&lt;0.1,1,2)</f>
        <v>1</v>
      </c>
      <c r="I35">
        <f>IF(G35&gt;=0.5,1,2)</f>
        <v>1</v>
      </c>
      <c r="J35" t="str">
        <f>IF(H35+I35=2,"選","不選")</f>
        <v>選</v>
      </c>
    </row>
    <row r="36" spans="1:13" x14ac:dyDescent="0.45">
      <c r="A36">
        <v>35</v>
      </c>
      <c r="B36" s="1" t="s">
        <v>20</v>
      </c>
      <c r="C36" s="1">
        <v>1.03081931767117</v>
      </c>
      <c r="D36" s="1">
        <v>0.48517930300642298</v>
      </c>
      <c r="E36" s="1">
        <f>ABS(D36-C36)</f>
        <v>0.54564001466474699</v>
      </c>
      <c r="F36" s="1">
        <v>3.79972685717039E-2</v>
      </c>
      <c r="G36">
        <v>0.66666666666666663</v>
      </c>
      <c r="H36">
        <f>IF(F36&lt;0.1,1,2)</f>
        <v>1</v>
      </c>
      <c r="I36">
        <f>IF(G36&gt;=0.5,1,2)</f>
        <v>1</v>
      </c>
      <c r="J36" t="str">
        <f>IF(H36+I36=2,"選","不選")</f>
        <v>選</v>
      </c>
      <c r="L36" s="11"/>
      <c r="M36" s="11"/>
    </row>
    <row r="37" spans="1:13" x14ac:dyDescent="0.45">
      <c r="A37">
        <v>36</v>
      </c>
      <c r="B37" s="1" t="s">
        <v>22</v>
      </c>
      <c r="C37" s="1">
        <v>0.54597249680670801</v>
      </c>
      <c r="D37" s="1">
        <v>1.62692524010591</v>
      </c>
      <c r="E37" s="1">
        <f>ABS(D37-C37)</f>
        <v>1.0809527432992021</v>
      </c>
      <c r="F37" s="1">
        <v>3.87472889575858E-2</v>
      </c>
      <c r="G37">
        <v>0.5</v>
      </c>
      <c r="H37">
        <f>IF(F37&lt;0.1,1,2)</f>
        <v>1</v>
      </c>
      <c r="I37">
        <f>IF(G37&gt;=0.5,1,2)</f>
        <v>1</v>
      </c>
      <c r="J37" t="str">
        <f>IF(H37+I37=2,"選","不選")</f>
        <v>選</v>
      </c>
    </row>
    <row r="38" spans="1:13" x14ac:dyDescent="0.45">
      <c r="A38">
        <v>37</v>
      </c>
      <c r="B38" s="1" t="s">
        <v>31</v>
      </c>
      <c r="C38" s="1">
        <v>0.79377498169935201</v>
      </c>
      <c r="D38" s="1">
        <v>1.00799902280245</v>
      </c>
      <c r="E38" s="1">
        <f>ABS(D38-C38)</f>
        <v>0.21422404110309801</v>
      </c>
      <c r="F38" s="1">
        <v>3.9299706514313901E-2</v>
      </c>
      <c r="G38">
        <v>0.5</v>
      </c>
      <c r="H38">
        <f>IF(F38&lt;0.1,1,2)</f>
        <v>1</v>
      </c>
      <c r="I38">
        <f>IF(G38&gt;=0.5,1,2)</f>
        <v>1</v>
      </c>
      <c r="J38" t="str">
        <f>IF(H38+I38=2,"選","不選")</f>
        <v>選</v>
      </c>
    </row>
    <row r="39" spans="1:13" x14ac:dyDescent="0.45">
      <c r="A39">
        <v>38</v>
      </c>
      <c r="B39" s="1" t="s">
        <v>32</v>
      </c>
      <c r="C39" s="1">
        <v>1.08079373202669</v>
      </c>
      <c r="D39" s="1">
        <v>1.17911335280271</v>
      </c>
      <c r="E39" s="1">
        <f>ABS(D39-C39)</f>
        <v>9.8319620776019967E-2</v>
      </c>
      <c r="F39" s="1">
        <v>4.0206135114588197E-2</v>
      </c>
      <c r="G39">
        <v>0.5</v>
      </c>
      <c r="H39">
        <f>IF(F39&lt;0.1,1,2)</f>
        <v>1</v>
      </c>
      <c r="I39">
        <f>IF(G39&gt;=0.5,1,2)</f>
        <v>1</v>
      </c>
      <c r="J39" t="str">
        <f>IF(H39+I39=2,"選","不選")</f>
        <v>選</v>
      </c>
      <c r="L39" s="11"/>
      <c r="M39" s="11"/>
    </row>
    <row r="40" spans="1:13" x14ac:dyDescent="0.45">
      <c r="A40">
        <v>39</v>
      </c>
      <c r="B40" s="1" t="s">
        <v>84</v>
      </c>
      <c r="C40" s="1">
        <v>0.28709335806170899</v>
      </c>
      <c r="D40" s="1">
        <v>0.98190670137859104</v>
      </c>
      <c r="E40" s="1">
        <f>ABS(D40-C40)</f>
        <v>0.69481334331688205</v>
      </c>
      <c r="F40" s="1">
        <v>4.0533423236729503E-2</v>
      </c>
      <c r="G40">
        <v>0.5</v>
      </c>
      <c r="H40">
        <f>IF(F40&lt;0.1,1,2)</f>
        <v>1</v>
      </c>
      <c r="I40">
        <f>IF(G40&gt;=0.5,1,2)</f>
        <v>1</v>
      </c>
      <c r="J40" t="str">
        <f>IF(H40+I40=2,"選","不選")</f>
        <v>選</v>
      </c>
      <c r="L40" s="11"/>
      <c r="M40" s="11"/>
    </row>
    <row r="41" spans="1:13" x14ac:dyDescent="0.45">
      <c r="A41">
        <v>40</v>
      </c>
      <c r="B41" s="1" t="s">
        <v>11</v>
      </c>
      <c r="C41" s="1">
        <v>1.3755969743946199</v>
      </c>
      <c r="D41" s="1">
        <v>1.6548486479758899</v>
      </c>
      <c r="E41" s="1">
        <f>ABS(D41-C41)</f>
        <v>0.27925167358127001</v>
      </c>
      <c r="F41" s="1">
        <v>4.0540834610923102E-2</v>
      </c>
      <c r="G41">
        <v>0.5</v>
      </c>
      <c r="H41">
        <f>IF(F41&lt;0.1,1,2)</f>
        <v>1</v>
      </c>
      <c r="I41">
        <f>IF(G41&gt;=0.5,1,2)</f>
        <v>1</v>
      </c>
      <c r="J41" t="str">
        <f>IF(H41+I41=2,"選","不選")</f>
        <v>選</v>
      </c>
    </row>
    <row r="42" spans="1:13" x14ac:dyDescent="0.45">
      <c r="A42">
        <v>41</v>
      </c>
      <c r="B42" s="1" t="s">
        <v>49</v>
      </c>
      <c r="C42" s="1">
        <v>0.99967398008411401</v>
      </c>
      <c r="D42" s="1">
        <v>0.489121831908855</v>
      </c>
      <c r="E42" s="1">
        <f>ABS(D42-C42)</f>
        <v>0.51055214817525907</v>
      </c>
      <c r="F42" s="1">
        <v>4.05443475446612E-2</v>
      </c>
      <c r="G42">
        <v>0.66666666666666663</v>
      </c>
      <c r="H42">
        <f>IF(F42&lt;0.1,1,2)</f>
        <v>1</v>
      </c>
      <c r="I42">
        <f>IF(G42&gt;=0.5,1,2)</f>
        <v>1</v>
      </c>
      <c r="J42" t="str">
        <f>IF(H42+I42=2,"選","不選")</f>
        <v>選</v>
      </c>
    </row>
    <row r="43" spans="1:13" x14ac:dyDescent="0.45">
      <c r="A43">
        <v>42</v>
      </c>
      <c r="B43" s="1" t="s">
        <v>61</v>
      </c>
      <c r="C43" s="1">
        <v>0.72373254346179905</v>
      </c>
      <c r="D43" s="1">
        <v>0.85700740660404395</v>
      </c>
      <c r="E43" s="1">
        <f>ABS(D43-C43)</f>
        <v>0.1332748631422449</v>
      </c>
      <c r="F43" s="1">
        <v>4.0887184056335402E-2</v>
      </c>
      <c r="G43">
        <v>0.5</v>
      </c>
      <c r="H43">
        <f>IF(F43&lt;0.1,1,2)</f>
        <v>1</v>
      </c>
      <c r="I43">
        <f>IF(G43&gt;=0.5,1,2)</f>
        <v>1</v>
      </c>
      <c r="J43" t="str">
        <f>IF(H43+I43=2,"選","不選")</f>
        <v>選</v>
      </c>
    </row>
    <row r="44" spans="1:13" x14ac:dyDescent="0.45">
      <c r="A44">
        <v>43</v>
      </c>
      <c r="B44" s="1" t="s">
        <v>72</v>
      </c>
      <c r="C44" s="1">
        <v>0.49877980915246201</v>
      </c>
      <c r="D44" s="1">
        <v>0.62007416734538601</v>
      </c>
      <c r="E44" s="1">
        <f>ABS(D44-C44)</f>
        <v>0.121294358192924</v>
      </c>
      <c r="F44" s="1">
        <v>4.19406963255727E-2</v>
      </c>
      <c r="G44">
        <v>0.5</v>
      </c>
      <c r="H44">
        <f>IF(F44&lt;0.1,1,2)</f>
        <v>1</v>
      </c>
      <c r="I44">
        <f>IF(G44&gt;=0.5,1,2)</f>
        <v>1</v>
      </c>
      <c r="J44" t="str">
        <f>IF(H44+I44=2,"選","不選")</f>
        <v>選</v>
      </c>
    </row>
    <row r="45" spans="1:13" x14ac:dyDescent="0.45">
      <c r="A45">
        <v>44</v>
      </c>
      <c r="B45" s="1" t="s">
        <v>58</v>
      </c>
      <c r="C45" s="1">
        <v>0.72139643723166502</v>
      </c>
      <c r="D45" s="1">
        <v>0.574427838100531</v>
      </c>
      <c r="E45" s="1">
        <f>ABS(D45-C45)</f>
        <v>0.14696859913113403</v>
      </c>
      <c r="F45" s="1">
        <v>4.3080637880253403E-2</v>
      </c>
      <c r="G45">
        <v>0.5</v>
      </c>
      <c r="H45">
        <f>IF(F45&lt;0.1,1,2)</f>
        <v>1</v>
      </c>
      <c r="I45">
        <f>IF(G45&gt;=0.5,1,2)</f>
        <v>1</v>
      </c>
      <c r="J45" t="str">
        <f>IF(H45+I45=2,"選","不選")</f>
        <v>選</v>
      </c>
    </row>
    <row r="46" spans="1:13" x14ac:dyDescent="0.45">
      <c r="A46">
        <v>45</v>
      </c>
      <c r="B46" s="1" t="s">
        <v>16</v>
      </c>
      <c r="C46" s="1">
        <v>1.6133140107574899</v>
      </c>
      <c r="D46" s="1">
        <v>0.473798186406032</v>
      </c>
      <c r="E46" s="1">
        <f>ABS(D46-C46)</f>
        <v>1.139515824351458</v>
      </c>
      <c r="F46" s="1">
        <v>4.3526854515093201E-2</v>
      </c>
      <c r="G46">
        <v>0.66666666666666663</v>
      </c>
      <c r="H46">
        <f>IF(F46&lt;0.1,1,2)</f>
        <v>1</v>
      </c>
      <c r="I46">
        <f>IF(G46&gt;=0.5,1,2)</f>
        <v>1</v>
      </c>
      <c r="J46" t="str">
        <f>IF(H46+I46=2,"選","不選")</f>
        <v>選</v>
      </c>
    </row>
    <row r="47" spans="1:13" x14ac:dyDescent="0.45">
      <c r="A47">
        <v>46</v>
      </c>
      <c r="B47" s="1" t="s">
        <v>12</v>
      </c>
      <c r="C47" s="1">
        <v>0.94151735433109296</v>
      </c>
      <c r="D47" s="1">
        <v>0.71821762994598004</v>
      </c>
      <c r="E47" s="1">
        <f>ABS(D47-C47)</f>
        <v>0.22329972438511292</v>
      </c>
      <c r="F47" s="1">
        <v>4.3829527490143599E-2</v>
      </c>
      <c r="G47">
        <v>0.5</v>
      </c>
      <c r="H47">
        <f>IF(F47&lt;0.1,1,2)</f>
        <v>1</v>
      </c>
      <c r="I47">
        <f>IF(G47&gt;=0.5,1,2)</f>
        <v>1</v>
      </c>
      <c r="J47" t="str">
        <f>IF(H47+I47=2,"選","不選")</f>
        <v>選</v>
      </c>
    </row>
    <row r="48" spans="1:13" x14ac:dyDescent="0.45">
      <c r="A48">
        <v>47</v>
      </c>
      <c r="B48" s="1" t="s">
        <v>63</v>
      </c>
      <c r="C48" s="1">
        <v>0.72701782361559897</v>
      </c>
      <c r="D48" s="1">
        <v>0.93912427036206503</v>
      </c>
      <c r="E48" s="1">
        <f>ABS(D48-C48)</f>
        <v>0.21210644674646606</v>
      </c>
      <c r="F48" s="1">
        <v>4.47838839029202E-2</v>
      </c>
      <c r="G48">
        <v>0.5</v>
      </c>
      <c r="H48">
        <f>IF(F48&lt;0.1,1,2)</f>
        <v>1</v>
      </c>
      <c r="I48">
        <f>IF(G48&gt;=0.5,1,2)</f>
        <v>1</v>
      </c>
      <c r="J48" t="str">
        <f>IF(H48+I48=2,"選","不選")</f>
        <v>選</v>
      </c>
    </row>
    <row r="49" spans="1:13" x14ac:dyDescent="0.45">
      <c r="A49">
        <v>48</v>
      </c>
      <c r="B49" s="1" t="s">
        <v>62</v>
      </c>
      <c r="C49" s="1">
        <v>0.65196017694972996</v>
      </c>
      <c r="D49" s="1">
        <v>0.81126866871791703</v>
      </c>
      <c r="E49" s="1">
        <f>ABS(D49-C49)</f>
        <v>0.15930849176818707</v>
      </c>
      <c r="F49" s="1">
        <v>4.5385395166047303E-2</v>
      </c>
      <c r="G49">
        <v>0.5</v>
      </c>
      <c r="H49">
        <f>IF(F49&lt;0.1,1,2)</f>
        <v>1</v>
      </c>
      <c r="I49">
        <f>IF(G49&gt;=0.5,1,2)</f>
        <v>1</v>
      </c>
      <c r="J49" t="str">
        <f>IF(H49+I49=2,"選","不選")</f>
        <v>選</v>
      </c>
      <c r="L49" s="11"/>
      <c r="M49" s="11"/>
    </row>
    <row r="50" spans="1:13" x14ac:dyDescent="0.45">
      <c r="A50">
        <v>49</v>
      </c>
      <c r="B50" s="1" t="s">
        <v>74</v>
      </c>
      <c r="C50" s="1">
        <v>0.28780562299155499</v>
      </c>
      <c r="D50" s="1">
        <v>0.26572946886538201</v>
      </c>
      <c r="E50" s="1">
        <f>ABS(D50-C50)</f>
        <v>2.2076154126172975E-2</v>
      </c>
      <c r="F50" s="1">
        <v>4.6406369621968001E-2</v>
      </c>
      <c r="G50">
        <v>0.33333333333333331</v>
      </c>
      <c r="H50">
        <f>IF(F50&lt;0.1,1,2)</f>
        <v>1</v>
      </c>
      <c r="I50">
        <f>IF(G50&gt;=0.5,1,2)</f>
        <v>2</v>
      </c>
      <c r="J50" t="str">
        <f>IF(H50+I50=2,"選","不選")</f>
        <v>不選</v>
      </c>
    </row>
    <row r="51" spans="1:13" x14ac:dyDescent="0.45">
      <c r="A51">
        <v>50</v>
      </c>
      <c r="B51" s="1" t="s">
        <v>40</v>
      </c>
      <c r="C51" s="1">
        <v>0.88815302560865195</v>
      </c>
      <c r="D51" s="1">
        <v>1.60927362724205</v>
      </c>
      <c r="E51" s="1">
        <f>ABS(D51-C51)</f>
        <v>0.72112060163339808</v>
      </c>
      <c r="F51" s="1">
        <v>4.7302364448339899E-2</v>
      </c>
      <c r="G51">
        <v>0.5</v>
      </c>
      <c r="H51">
        <f>IF(F51&lt;0.1,1,2)</f>
        <v>1</v>
      </c>
      <c r="I51">
        <f>IF(G51&gt;=0.5,1,2)</f>
        <v>1</v>
      </c>
      <c r="J51" t="str">
        <f>IF(H51+I51=2,"選","不選")</f>
        <v>選</v>
      </c>
    </row>
    <row r="52" spans="1:13" x14ac:dyDescent="0.45">
      <c r="A52">
        <v>51</v>
      </c>
      <c r="B52" s="1" t="s">
        <v>81</v>
      </c>
      <c r="C52" s="1">
        <v>0.213175961254469</v>
      </c>
      <c r="D52" s="1">
        <v>2.46831247412611</v>
      </c>
      <c r="E52" s="1">
        <f>ABS(D52-C52)</f>
        <v>2.255136512871641</v>
      </c>
      <c r="F52" s="1">
        <v>4.7513667114318897E-2</v>
      </c>
      <c r="G52">
        <v>0.5</v>
      </c>
      <c r="H52">
        <f>IF(F52&lt;0.1,1,2)</f>
        <v>1</v>
      </c>
      <c r="I52">
        <f>IF(G52&gt;=0.5,1,2)</f>
        <v>1</v>
      </c>
      <c r="J52" t="str">
        <f>IF(H52+I52=2,"選","不選")</f>
        <v>選</v>
      </c>
    </row>
    <row r="53" spans="1:13" x14ac:dyDescent="0.45">
      <c r="A53">
        <v>52</v>
      </c>
      <c r="B53" s="1" t="s">
        <v>35</v>
      </c>
      <c r="C53" s="1">
        <v>0.83922230018000699</v>
      </c>
      <c r="D53" s="1">
        <v>0.72615218037148999</v>
      </c>
      <c r="E53" s="1">
        <f>ABS(D53-C53)</f>
        <v>0.113070119808517</v>
      </c>
      <c r="F53" s="1">
        <v>4.8804307030988002E-2</v>
      </c>
      <c r="G53">
        <v>0.41666666666666669</v>
      </c>
      <c r="H53">
        <f>IF(F53&lt;0.1,1,2)</f>
        <v>1</v>
      </c>
      <c r="I53">
        <f>IF(G53&gt;=0.5,1,2)</f>
        <v>2</v>
      </c>
      <c r="J53" t="str">
        <f>IF(H53+I53=2,"選","不選")</f>
        <v>不選</v>
      </c>
    </row>
    <row r="54" spans="1:13" x14ac:dyDescent="0.45">
      <c r="A54">
        <v>53</v>
      </c>
      <c r="B54" s="1" t="s">
        <v>68</v>
      </c>
      <c r="C54" s="1">
        <v>0.39558327322102599</v>
      </c>
      <c r="D54" s="1">
        <v>0.38263683868418602</v>
      </c>
      <c r="E54" s="1">
        <f>ABS(D54-C54)</f>
        <v>1.2946434536839968E-2</v>
      </c>
      <c r="F54" s="1">
        <v>4.9568025832536201E-2</v>
      </c>
      <c r="G54">
        <v>0.16666666666666666</v>
      </c>
      <c r="H54">
        <f>IF(F54&lt;0.1,1,2)</f>
        <v>1</v>
      </c>
      <c r="I54">
        <f>IF(G54&gt;=0.5,1,2)</f>
        <v>2</v>
      </c>
      <c r="J54" t="str">
        <f>IF(H54+I54=2,"選","不選")</f>
        <v>不選</v>
      </c>
    </row>
    <row r="55" spans="1:13" x14ac:dyDescent="0.45">
      <c r="A55">
        <v>54</v>
      </c>
      <c r="B55" s="1" t="s">
        <v>69</v>
      </c>
      <c r="C55" s="1">
        <v>0.40519627496524502</v>
      </c>
      <c r="D55" s="1">
        <v>1.2564478358270199</v>
      </c>
      <c r="E55" s="1">
        <f>ABS(D55-C55)</f>
        <v>0.85125156086177489</v>
      </c>
      <c r="F55" s="1">
        <v>4.9917857455963402E-2</v>
      </c>
      <c r="G55">
        <v>0.5</v>
      </c>
      <c r="H55">
        <f>IF(F55&lt;0.1,1,2)</f>
        <v>1</v>
      </c>
      <c r="I55">
        <f>IF(G55&gt;=0.5,1,2)</f>
        <v>1</v>
      </c>
      <c r="J55" t="str">
        <f>IF(H55+I55=2,"選","不選")</f>
        <v>選</v>
      </c>
    </row>
    <row r="56" spans="1:13" x14ac:dyDescent="0.45">
      <c r="A56">
        <v>55</v>
      </c>
      <c r="B56" s="1" t="s">
        <v>50</v>
      </c>
      <c r="C56" s="1">
        <v>0.59999301102215796</v>
      </c>
      <c r="D56" s="1">
        <v>1.9578606544907999</v>
      </c>
      <c r="E56" s="1">
        <f>ABS(D56-C56)</f>
        <v>1.3578676434686421</v>
      </c>
      <c r="F56" s="1">
        <v>5.05908714814493E-2</v>
      </c>
      <c r="G56">
        <v>0.5</v>
      </c>
      <c r="H56">
        <f>IF(F56&lt;0.1,1,2)</f>
        <v>1</v>
      </c>
      <c r="I56">
        <f>IF(G56&gt;=0.5,1,2)</f>
        <v>1</v>
      </c>
      <c r="J56" t="str">
        <f>IF(H56+I56=2,"選","不選")</f>
        <v>選</v>
      </c>
    </row>
    <row r="57" spans="1:13" x14ac:dyDescent="0.45">
      <c r="A57">
        <v>56</v>
      </c>
      <c r="B57" s="1" t="s">
        <v>0</v>
      </c>
      <c r="C57" s="1">
        <v>1.21907793249095</v>
      </c>
      <c r="D57" s="1">
        <v>1.0133276702573</v>
      </c>
      <c r="E57" s="1">
        <f>ABS(D57-C57)</f>
        <v>0.20575026223365001</v>
      </c>
      <c r="F57" s="1">
        <v>5.10421819156682E-2</v>
      </c>
      <c r="G57">
        <v>0.5</v>
      </c>
      <c r="H57">
        <f>IF(F57&lt;0.1,1,2)</f>
        <v>1</v>
      </c>
      <c r="I57">
        <f>IF(G57&gt;=0.5,1,2)</f>
        <v>1</v>
      </c>
      <c r="J57" t="str">
        <f>IF(H57+I57=2,"選","不選")</f>
        <v>選</v>
      </c>
    </row>
    <row r="58" spans="1:13" ht="16.149999999999999" x14ac:dyDescent="0.45">
      <c r="A58">
        <v>57</v>
      </c>
      <c r="B58" s="1" t="s">
        <v>21</v>
      </c>
      <c r="C58" s="1">
        <v>2.0721196350687499</v>
      </c>
      <c r="D58" s="1">
        <v>0.70884073123019598</v>
      </c>
      <c r="E58" s="1">
        <f>ABS(D58-C58)</f>
        <v>1.363278903838554</v>
      </c>
      <c r="F58" s="1">
        <v>5.2458304846642399E-2</v>
      </c>
      <c r="G58">
        <v>0.66666666666666663</v>
      </c>
      <c r="H58">
        <f>IF(F58&lt;0.1,1,2)</f>
        <v>1</v>
      </c>
      <c r="I58">
        <f>IF(G58&gt;=0.5,1,2)</f>
        <v>1</v>
      </c>
      <c r="J58" t="str">
        <f>IF(H58+I58=2,"選","不選")</f>
        <v>選</v>
      </c>
    </row>
    <row r="59" spans="1:13" x14ac:dyDescent="0.45">
      <c r="A59">
        <v>58</v>
      </c>
      <c r="B59" s="1" t="s">
        <v>27</v>
      </c>
      <c r="C59" s="1">
        <v>0.60315645165522003</v>
      </c>
      <c r="D59" s="1">
        <v>0.70761667144279305</v>
      </c>
      <c r="E59" s="1">
        <f>ABS(D59-C59)</f>
        <v>0.10446021978757303</v>
      </c>
      <c r="F59" s="1">
        <v>5.30790690923603E-2</v>
      </c>
      <c r="G59">
        <v>0.5</v>
      </c>
      <c r="H59">
        <f>IF(F59&lt;0.1,1,2)</f>
        <v>1</v>
      </c>
      <c r="I59">
        <f>IF(G59&gt;=0.5,1,2)</f>
        <v>1</v>
      </c>
      <c r="J59" t="str">
        <f>IF(H59+I59=2,"選","不選")</f>
        <v>選</v>
      </c>
    </row>
    <row r="60" spans="1:13" x14ac:dyDescent="0.45">
      <c r="A60">
        <v>59</v>
      </c>
      <c r="B60" s="1" t="s">
        <v>17</v>
      </c>
      <c r="C60" s="1">
        <v>1.08560098087643</v>
      </c>
      <c r="D60" s="1">
        <v>1.0310081647185301</v>
      </c>
      <c r="E60" s="1">
        <f>ABS(D60-C60)</f>
        <v>5.4592816157899904E-2</v>
      </c>
      <c r="F60" s="1">
        <v>5.3286413465959803E-2</v>
      </c>
      <c r="G60">
        <v>0.33333333333333331</v>
      </c>
      <c r="H60">
        <f>IF(F60&lt;0.1,1,2)</f>
        <v>1</v>
      </c>
      <c r="I60">
        <f>IF(G60&gt;=0.5,1,2)</f>
        <v>2</v>
      </c>
      <c r="J60" t="str">
        <f>IF(H60+I60=2,"選","不選")</f>
        <v>不選</v>
      </c>
    </row>
    <row r="61" spans="1:13" x14ac:dyDescent="0.45">
      <c r="A61">
        <v>60</v>
      </c>
      <c r="B61" s="1" t="s">
        <v>4</v>
      </c>
      <c r="C61" s="1">
        <v>3.7064820478881702</v>
      </c>
      <c r="D61" s="1">
        <v>0.55164378984117601</v>
      </c>
      <c r="E61" s="1">
        <f>ABS(D61-C61)</f>
        <v>3.1548382580469942</v>
      </c>
      <c r="F61" s="1">
        <v>5.4136923566274198E-2</v>
      </c>
      <c r="G61">
        <v>0.66666666666666663</v>
      </c>
      <c r="H61">
        <f>IF(F61&lt;0.1,1,2)</f>
        <v>1</v>
      </c>
      <c r="I61">
        <f>IF(G61&gt;=0.5,1,2)</f>
        <v>1</v>
      </c>
      <c r="J61" t="str">
        <f>IF(H61+I61=2,"選","不選")</f>
        <v>選</v>
      </c>
    </row>
    <row r="62" spans="1:13" x14ac:dyDescent="0.45">
      <c r="A62">
        <v>61</v>
      </c>
      <c r="B62" s="1" t="s">
        <v>53</v>
      </c>
      <c r="C62" s="1">
        <v>1.4132074305293401</v>
      </c>
      <c r="D62" s="1">
        <v>1.13479721290151</v>
      </c>
      <c r="E62" s="1">
        <f>ABS(D62-C62)</f>
        <v>0.27841021762783003</v>
      </c>
      <c r="F62" s="1">
        <v>5.5457806714555503E-2</v>
      </c>
      <c r="G62">
        <v>0.5</v>
      </c>
      <c r="H62">
        <f>IF(F62&lt;0.1,1,2)</f>
        <v>1</v>
      </c>
      <c r="I62">
        <f>IF(G62&gt;=0.5,1,2)</f>
        <v>1</v>
      </c>
      <c r="J62" t="str">
        <f>IF(H62+I62=2,"選","不選")</f>
        <v>選</v>
      </c>
    </row>
    <row r="63" spans="1:13" x14ac:dyDescent="0.45">
      <c r="A63">
        <v>62</v>
      </c>
      <c r="B63" s="1" t="s">
        <v>3</v>
      </c>
      <c r="C63" s="1">
        <v>0.77278244331301704</v>
      </c>
      <c r="D63" s="1">
        <v>1.3771640307977999</v>
      </c>
      <c r="E63" s="1">
        <f>ABS(D63-C63)</f>
        <v>0.60438158748478288</v>
      </c>
      <c r="F63" s="1">
        <v>5.5506138560500198E-2</v>
      </c>
      <c r="G63">
        <v>0.5</v>
      </c>
      <c r="H63">
        <f>IF(F63&lt;0.1,1,2)</f>
        <v>1</v>
      </c>
      <c r="I63">
        <f>IF(G63&gt;=0.5,1,2)</f>
        <v>1</v>
      </c>
      <c r="J63" t="str">
        <f>IF(H63+I63=2,"選","不選")</f>
        <v>選</v>
      </c>
      <c r="L63" s="11"/>
      <c r="M63" s="11"/>
    </row>
    <row r="64" spans="1:13" x14ac:dyDescent="0.45">
      <c r="A64">
        <v>63</v>
      </c>
      <c r="B64" s="1" t="s">
        <v>47</v>
      </c>
      <c r="C64" s="1">
        <v>0.95029727226740102</v>
      </c>
      <c r="D64" s="1">
        <v>2.6882095282327798</v>
      </c>
      <c r="E64" s="1">
        <f>ABS(D64-C64)</f>
        <v>1.7379122559653788</v>
      </c>
      <c r="F64" s="1">
        <v>5.5647108092841797E-2</v>
      </c>
      <c r="G64">
        <v>0.5</v>
      </c>
      <c r="H64">
        <f>IF(F64&lt;0.1,1,2)</f>
        <v>1</v>
      </c>
      <c r="I64">
        <f>IF(G64&gt;=0.5,1,2)</f>
        <v>1</v>
      </c>
      <c r="J64" t="str">
        <f>IF(H64+I64=2,"選","不選")</f>
        <v>選</v>
      </c>
    </row>
    <row r="65" spans="1:13" x14ac:dyDescent="0.45">
      <c r="A65">
        <v>64</v>
      </c>
      <c r="B65" s="1" t="s">
        <v>44</v>
      </c>
      <c r="C65" s="1">
        <v>0.73937419510338798</v>
      </c>
      <c r="D65" s="1">
        <v>0.575147811026125</v>
      </c>
      <c r="E65" s="1">
        <f>ABS(D65-C65)</f>
        <v>0.16422638407726298</v>
      </c>
      <c r="F65" s="1">
        <v>5.61169997614612E-2</v>
      </c>
      <c r="G65">
        <v>0.5</v>
      </c>
      <c r="H65">
        <f>IF(F65&lt;0.1,1,2)</f>
        <v>1</v>
      </c>
      <c r="I65">
        <f>IF(G65&gt;=0.5,1,2)</f>
        <v>1</v>
      </c>
      <c r="J65" t="str">
        <f>IF(H65+I65=2,"選","不選")</f>
        <v>選</v>
      </c>
    </row>
    <row r="66" spans="1:13" x14ac:dyDescent="0.45">
      <c r="A66">
        <v>65</v>
      </c>
      <c r="B66" s="1" t="s">
        <v>9</v>
      </c>
      <c r="C66" s="1">
        <v>1.0940031335649401</v>
      </c>
      <c r="D66" s="1">
        <v>0.32459898064845499</v>
      </c>
      <c r="E66" s="1">
        <f>ABS(D66-C66)</f>
        <v>0.76940415291648501</v>
      </c>
      <c r="F66" s="1">
        <v>5.6471394213328002E-2</v>
      </c>
      <c r="G66">
        <v>0.66666666666666663</v>
      </c>
      <c r="H66">
        <f>IF(F66&lt;0.1,1,2)</f>
        <v>1</v>
      </c>
      <c r="I66">
        <f>IF(G66&gt;=0.5,1,2)</f>
        <v>1</v>
      </c>
      <c r="J66" t="str">
        <f>IF(H66+I66=2,"選","不選")</f>
        <v>選</v>
      </c>
    </row>
    <row r="67" spans="1:13" x14ac:dyDescent="0.45">
      <c r="A67">
        <v>66</v>
      </c>
      <c r="B67" s="1" t="s">
        <v>64</v>
      </c>
      <c r="C67" s="1">
        <v>0.57831234799310705</v>
      </c>
      <c r="D67" s="1">
        <v>1.2908088110103899</v>
      </c>
      <c r="E67" s="1">
        <f>ABS(D67-C67)</f>
        <v>0.71249646301728287</v>
      </c>
      <c r="F67" s="1">
        <v>5.8074498091735899E-2</v>
      </c>
      <c r="G67">
        <v>0.5</v>
      </c>
      <c r="H67">
        <f>IF(F67&lt;0.1,1,2)</f>
        <v>1</v>
      </c>
      <c r="I67">
        <f>IF(G67&gt;=0.5,1,2)</f>
        <v>1</v>
      </c>
      <c r="J67" t="str">
        <f>IF(H67+I67=2,"選","不選")</f>
        <v>選</v>
      </c>
    </row>
    <row r="68" spans="1:13" x14ac:dyDescent="0.45">
      <c r="A68">
        <v>67</v>
      </c>
      <c r="B68" s="1" t="s">
        <v>48</v>
      </c>
      <c r="C68" s="1">
        <v>0.38323948795614199</v>
      </c>
      <c r="D68" s="1">
        <v>0.26139903380996798</v>
      </c>
      <c r="E68" s="1">
        <f>ABS(D68-C68)</f>
        <v>0.121840454146174</v>
      </c>
      <c r="F68" s="1">
        <v>5.8512611223509703E-2</v>
      </c>
      <c r="G68">
        <v>0.47222222222222221</v>
      </c>
      <c r="H68">
        <f>IF(F68&lt;0.1,1,2)</f>
        <v>1</v>
      </c>
      <c r="I68">
        <f>IF(G68&gt;=0.5,1,2)</f>
        <v>2</v>
      </c>
      <c r="J68" t="str">
        <f>IF(H68+I68=2,"選","不選")</f>
        <v>不選</v>
      </c>
    </row>
    <row r="69" spans="1:13" x14ac:dyDescent="0.45">
      <c r="A69">
        <v>68</v>
      </c>
      <c r="B69" s="1" t="s">
        <v>41</v>
      </c>
      <c r="C69" s="1">
        <v>0.98615338382724604</v>
      </c>
      <c r="D69" s="1">
        <v>0.55673368229834497</v>
      </c>
      <c r="E69" s="1">
        <f>ABS(D69-C69)</f>
        <v>0.42941970152890108</v>
      </c>
      <c r="F69" s="1">
        <v>5.9793054332323202E-2</v>
      </c>
      <c r="G69">
        <v>0.63888888888888884</v>
      </c>
      <c r="H69">
        <f>IF(F69&lt;0.1,1,2)</f>
        <v>1</v>
      </c>
      <c r="I69">
        <f>IF(G69&gt;=0.5,1,2)</f>
        <v>1</v>
      </c>
      <c r="J69" t="str">
        <f>IF(H69+I69=2,"選","不選")</f>
        <v>選</v>
      </c>
      <c r="L69" s="11"/>
      <c r="M69" s="11"/>
    </row>
    <row r="70" spans="1:13" x14ac:dyDescent="0.45">
      <c r="A70">
        <v>69</v>
      </c>
      <c r="B70" s="1" t="s">
        <v>6</v>
      </c>
      <c r="C70" s="1">
        <v>0.77937447125016501</v>
      </c>
      <c r="D70" s="1">
        <v>0.71220966448112299</v>
      </c>
      <c r="E70" s="1">
        <f>ABS(D70-C70)</f>
        <v>6.7164806769042018E-2</v>
      </c>
      <c r="F70" s="1">
        <v>6.39935898409522E-2</v>
      </c>
      <c r="G70">
        <v>0.33333333333333331</v>
      </c>
      <c r="H70">
        <f>IF(F70&lt;0.1,1,2)</f>
        <v>1</v>
      </c>
      <c r="I70">
        <f>IF(G70&gt;=0.5,1,2)</f>
        <v>2</v>
      </c>
      <c r="J70" t="str">
        <f>IF(H70+I70=2,"選","不選")</f>
        <v>不選</v>
      </c>
      <c r="L70" s="11"/>
      <c r="M70" s="11"/>
    </row>
    <row r="71" spans="1:13" x14ac:dyDescent="0.45">
      <c r="A71">
        <v>70</v>
      </c>
      <c r="B71" s="1" t="s">
        <v>29</v>
      </c>
      <c r="C71" s="1">
        <v>0.51215949750522005</v>
      </c>
      <c r="D71" s="1">
        <v>0.54663018077662395</v>
      </c>
      <c r="E71" s="1">
        <f>ABS(D71-C71)</f>
        <v>3.4470683271403901E-2</v>
      </c>
      <c r="F71" s="1">
        <v>6.5517224029809307E-2</v>
      </c>
      <c r="G71">
        <v>0.33333333333333331</v>
      </c>
      <c r="H71">
        <f>IF(F71&lt;0.1,1,2)</f>
        <v>1</v>
      </c>
      <c r="I71">
        <f>IF(G71&gt;=0.5,1,2)</f>
        <v>2</v>
      </c>
      <c r="J71" t="str">
        <f>IF(H71+I71=2,"選","不選")</f>
        <v>不選</v>
      </c>
      <c r="L71" s="11"/>
      <c r="M71" s="11"/>
    </row>
    <row r="72" spans="1:13" x14ac:dyDescent="0.45">
      <c r="A72">
        <v>71</v>
      </c>
      <c r="B72" s="1" t="s">
        <v>15</v>
      </c>
      <c r="C72" s="1">
        <v>2.0152458467085199</v>
      </c>
      <c r="D72" s="1">
        <v>1.0875178674966099</v>
      </c>
      <c r="E72" s="1">
        <f>ABS(D72-C72)</f>
        <v>0.92772797921190997</v>
      </c>
      <c r="F72" s="1">
        <v>6.9859801648605196E-2</v>
      </c>
      <c r="G72">
        <v>0.66666666666666663</v>
      </c>
      <c r="H72">
        <f>IF(F72&lt;0.1,1,2)</f>
        <v>1</v>
      </c>
      <c r="I72">
        <f>IF(G72&gt;=0.5,1,2)</f>
        <v>1</v>
      </c>
      <c r="J72" t="str">
        <f>IF(H72+I72=2,"選","不選")</f>
        <v>選</v>
      </c>
      <c r="L72" s="11"/>
      <c r="M72" s="11"/>
    </row>
    <row r="73" spans="1:13" x14ac:dyDescent="0.45">
      <c r="A73">
        <v>72</v>
      </c>
      <c r="B73" s="1" t="s">
        <v>55</v>
      </c>
      <c r="C73" s="1">
        <v>1.2935110714803999</v>
      </c>
      <c r="D73" s="1">
        <v>0.88571907722912802</v>
      </c>
      <c r="E73" s="1">
        <f>ABS(D73-C73)</f>
        <v>0.40779199425127188</v>
      </c>
      <c r="F73" s="1">
        <v>7.04730459775776E-2</v>
      </c>
      <c r="G73">
        <v>0.63888888888888884</v>
      </c>
      <c r="H73">
        <f>IF(F73&lt;0.1,1,2)</f>
        <v>1</v>
      </c>
      <c r="I73">
        <f>IF(G73&gt;=0.5,1,2)</f>
        <v>1</v>
      </c>
      <c r="J73" t="str">
        <f>IF(H73+I73=2,"選","不選")</f>
        <v>選</v>
      </c>
      <c r="L73" s="11"/>
      <c r="M73" s="11"/>
    </row>
    <row r="74" spans="1:13" x14ac:dyDescent="0.45">
      <c r="A74">
        <v>73</v>
      </c>
      <c r="B74" s="1" t="s">
        <v>70</v>
      </c>
      <c r="C74" s="1">
        <v>0.50887505470564298</v>
      </c>
      <c r="D74" s="1">
        <v>2.7349382157439099</v>
      </c>
      <c r="E74" s="1">
        <f>ABS(D74-C74)</f>
        <v>2.2260631610382671</v>
      </c>
      <c r="F74" s="1">
        <v>7.0680542058542795E-2</v>
      </c>
      <c r="G74">
        <v>0.5</v>
      </c>
      <c r="H74">
        <f>IF(F74&lt;0.1,1,2)</f>
        <v>1</v>
      </c>
      <c r="I74">
        <f>IF(G74&gt;=0.5,1,2)</f>
        <v>1</v>
      </c>
      <c r="J74" t="str">
        <f>IF(H74+I74=2,"選","不選")</f>
        <v>選</v>
      </c>
    </row>
    <row r="75" spans="1:13" x14ac:dyDescent="0.45">
      <c r="A75">
        <v>74</v>
      </c>
      <c r="B75" s="1" t="s">
        <v>45</v>
      </c>
      <c r="C75" s="1">
        <v>0.90548351095988699</v>
      </c>
      <c r="D75" s="1">
        <v>0.47248269823522199</v>
      </c>
      <c r="E75" s="1">
        <f>ABS(D75-C75)</f>
        <v>0.43300081272466501</v>
      </c>
      <c r="F75" s="1">
        <v>7.2730268978755605E-2</v>
      </c>
      <c r="G75">
        <v>0.63888888888888884</v>
      </c>
      <c r="H75">
        <f>IF(F75&lt;0.1,1,2)</f>
        <v>1</v>
      </c>
      <c r="I75">
        <f>IF(G75&gt;=0.5,1,2)</f>
        <v>1</v>
      </c>
      <c r="J75" t="str">
        <f>IF(H75+I75=2,"選","不選")</f>
        <v>選</v>
      </c>
    </row>
    <row r="76" spans="1:13" x14ac:dyDescent="0.45">
      <c r="A76">
        <v>75</v>
      </c>
      <c r="B76" s="1" t="s">
        <v>8</v>
      </c>
      <c r="C76" s="1">
        <v>2.42524505727964</v>
      </c>
      <c r="D76" s="1">
        <v>1.3593206813118599</v>
      </c>
      <c r="E76" s="1">
        <f>ABS(D76-C76)</f>
        <v>1.0659243759677801</v>
      </c>
      <c r="F76" s="1">
        <v>7.4033582291640504E-2</v>
      </c>
      <c r="G76">
        <v>0.66666666666666663</v>
      </c>
      <c r="H76">
        <f>IF(F76&lt;0.1,1,2)</f>
        <v>1</v>
      </c>
      <c r="I76">
        <f>IF(G76&gt;=0.5,1,2)</f>
        <v>1</v>
      </c>
      <c r="J76" t="str">
        <f>IF(H76+I76=2,"選","不選")</f>
        <v>選</v>
      </c>
    </row>
    <row r="77" spans="1:13" x14ac:dyDescent="0.45">
      <c r="A77">
        <v>76</v>
      </c>
      <c r="B77" s="1" t="s">
        <v>56</v>
      </c>
      <c r="C77" s="1">
        <v>1.13378993639215</v>
      </c>
      <c r="D77" s="1">
        <v>1.1132746862073</v>
      </c>
      <c r="E77" s="1">
        <f>ABS(D77-C77)</f>
        <v>2.0515250184850009E-2</v>
      </c>
      <c r="F77" s="1">
        <v>8.4314073265558898E-2</v>
      </c>
      <c r="G77">
        <v>0.33333333333333331</v>
      </c>
      <c r="H77">
        <f>IF(F77&lt;0.1,1,2)</f>
        <v>1</v>
      </c>
      <c r="I77">
        <f>IF(G77&gt;=0.5,1,2)</f>
        <v>2</v>
      </c>
      <c r="J77" t="str">
        <f>IF(H77+I77=2,"選","不選")</f>
        <v>不選</v>
      </c>
    </row>
    <row r="78" spans="1:13" x14ac:dyDescent="0.45">
      <c r="A78">
        <v>77</v>
      </c>
      <c r="B78" s="1" t="s">
        <v>42</v>
      </c>
      <c r="C78" s="1">
        <v>0.59169184991074297</v>
      </c>
      <c r="D78" s="1">
        <v>0.85155469349832402</v>
      </c>
      <c r="E78" s="1">
        <f>ABS(D78-C78)</f>
        <v>0.25986284358758105</v>
      </c>
      <c r="F78" s="1">
        <v>8.5289873926958901E-2</v>
      </c>
      <c r="G78">
        <v>0.5</v>
      </c>
      <c r="H78">
        <f>IF(F78&lt;0.1,1,2)</f>
        <v>1</v>
      </c>
      <c r="I78">
        <f>IF(G78&gt;=0.5,1,2)</f>
        <v>1</v>
      </c>
      <c r="J78" t="str">
        <f>IF(H78+I78=2,"選","不選")</f>
        <v>選</v>
      </c>
    </row>
    <row r="79" spans="1:13" x14ac:dyDescent="0.45">
      <c r="A79">
        <v>78</v>
      </c>
      <c r="B79" s="1" t="s">
        <v>23</v>
      </c>
      <c r="C79" s="1">
        <v>0.75177929753900297</v>
      </c>
      <c r="D79" s="1">
        <v>1.98612646563577</v>
      </c>
      <c r="E79" s="1">
        <f>ABS(D79-C79)</f>
        <v>1.234347168096767</v>
      </c>
      <c r="F79" s="1">
        <v>8.5887228180914099E-2</v>
      </c>
      <c r="G79">
        <v>0.5</v>
      </c>
      <c r="H79">
        <f>IF(F79&lt;0.1,1,2)</f>
        <v>1</v>
      </c>
      <c r="I79">
        <f>IF(G79&gt;=0.5,1,2)</f>
        <v>1</v>
      </c>
      <c r="J79" t="str">
        <f>IF(H79+I79=2,"選","不選")</f>
        <v>選</v>
      </c>
    </row>
    <row r="80" spans="1:13" x14ac:dyDescent="0.45">
      <c r="A80">
        <v>79</v>
      </c>
      <c r="B80" s="1" t="s">
        <v>65</v>
      </c>
      <c r="C80" s="1">
        <v>1.1762688473071601</v>
      </c>
      <c r="D80" s="1">
        <v>0.63015585166255805</v>
      </c>
      <c r="E80" s="1">
        <f>ABS(D80-C80)</f>
        <v>0.54611299564460203</v>
      </c>
      <c r="F80" s="1">
        <v>9.1510486779680003E-2</v>
      </c>
      <c r="G80">
        <v>0.66666666666666663</v>
      </c>
      <c r="H80">
        <f>IF(F80&lt;0.1,1,2)</f>
        <v>1</v>
      </c>
      <c r="I80">
        <f>IF(G80&gt;=0.5,1,2)</f>
        <v>1</v>
      </c>
      <c r="J80" t="str">
        <f>IF(H80+I80=2,"選","不選")</f>
        <v>選</v>
      </c>
    </row>
    <row r="81" spans="1:10" ht="16.149999999999999" x14ac:dyDescent="0.45">
      <c r="A81">
        <v>80</v>
      </c>
      <c r="B81" s="1" t="s">
        <v>82</v>
      </c>
      <c r="C81" s="1">
        <v>0.45746373229342102</v>
      </c>
      <c r="D81" s="1">
        <v>0.66590150637330403</v>
      </c>
      <c r="E81" s="1">
        <f>ABS(D81-C81)</f>
        <v>0.20843777407988301</v>
      </c>
      <c r="F81" s="1">
        <v>9.7522139986183795E-2</v>
      </c>
      <c r="G81">
        <v>0.5</v>
      </c>
      <c r="H81">
        <f>IF(F81&lt;0.1,1,2)</f>
        <v>1</v>
      </c>
      <c r="I81">
        <f>IF(G81&gt;=0.5,1,2)</f>
        <v>1</v>
      </c>
      <c r="J81" t="str">
        <f>IF(H81+I81=2,"選","不選")</f>
        <v>選</v>
      </c>
    </row>
    <row r="82" spans="1:10" x14ac:dyDescent="0.45">
      <c r="A82">
        <v>81</v>
      </c>
      <c r="B82" s="1" t="s">
        <v>75</v>
      </c>
      <c r="C82" s="2">
        <v>0.64395683623049305</v>
      </c>
      <c r="D82" s="2">
        <v>620506.49658458598</v>
      </c>
      <c r="E82" s="1">
        <f>ABS(D82-C82)</f>
        <v>620505.85262774979</v>
      </c>
      <c r="F82" s="2">
        <v>9.9497429730990197E-2</v>
      </c>
      <c r="G82">
        <v>0.5</v>
      </c>
      <c r="H82">
        <f>IF(F82&lt;0.1,1,2)</f>
        <v>1</v>
      </c>
      <c r="I82">
        <f>IF(G82&gt;=0.5,1,2)</f>
        <v>1</v>
      </c>
      <c r="J82" t="str">
        <f>IF(H82+I82=2,"選","不選")</f>
        <v>選</v>
      </c>
    </row>
    <row r="83" spans="1:10" x14ac:dyDescent="0.45">
      <c r="A83">
        <v>82</v>
      </c>
      <c r="B83" s="1" t="s">
        <v>85</v>
      </c>
      <c r="C83" s="1">
        <v>0.40864184947225701</v>
      </c>
      <c r="D83" s="1">
        <v>0.60895289129755303</v>
      </c>
      <c r="E83" s="1">
        <f>ABS(D83-C83)</f>
        <v>0.20031104182529602</v>
      </c>
      <c r="F83" s="1">
        <v>0.104589947883378</v>
      </c>
      <c r="G83">
        <v>0.5</v>
      </c>
      <c r="H83">
        <f>IF(F83&lt;0.1,1,2)</f>
        <v>2</v>
      </c>
      <c r="I83">
        <f>IF(G83&gt;=0.5,1,2)</f>
        <v>1</v>
      </c>
      <c r="J83" t="str">
        <f>IF(H83+I83=2,"選","不選")</f>
        <v>不選</v>
      </c>
    </row>
    <row r="84" spans="1:10" x14ac:dyDescent="0.45">
      <c r="A84">
        <v>83</v>
      </c>
      <c r="B84" s="1" t="s">
        <v>33</v>
      </c>
      <c r="C84" s="1">
        <v>0.98161970859382597</v>
      </c>
      <c r="D84" s="1">
        <v>0.85130460138206299</v>
      </c>
      <c r="E84" s="1">
        <f>ABS(D84-C84)</f>
        <v>0.13031510721176298</v>
      </c>
      <c r="F84" s="1">
        <v>0.11424735139817099</v>
      </c>
      <c r="G84">
        <v>0.47222222222222221</v>
      </c>
      <c r="H84">
        <f>IF(F84&lt;0.1,1,2)</f>
        <v>2</v>
      </c>
      <c r="I84">
        <f>IF(G84&gt;=0.5,1,2)</f>
        <v>2</v>
      </c>
      <c r="J84" t="str">
        <f>IF(H84+I84=2,"選","不選")</f>
        <v>不選</v>
      </c>
    </row>
    <row r="85" spans="1:10" x14ac:dyDescent="0.45">
      <c r="A85">
        <v>84</v>
      </c>
      <c r="B85" s="1" t="s">
        <v>60</v>
      </c>
      <c r="C85" s="1">
        <v>1.20164637620528</v>
      </c>
      <c r="D85" s="1">
        <v>0.27716603918831301</v>
      </c>
      <c r="E85" s="1">
        <f>ABS(D85-C85)</f>
        <v>0.92448033701696697</v>
      </c>
      <c r="F85" s="1">
        <v>0.29475932550780598</v>
      </c>
      <c r="G85">
        <v>0.66666666666666663</v>
      </c>
      <c r="H85">
        <f>IF(F85&lt;0.1,1,2)</f>
        <v>2</v>
      </c>
      <c r="I85">
        <f>IF(G85&gt;=0.5,1,2)</f>
        <v>1</v>
      </c>
      <c r="J85" t="str">
        <f>IF(H85+I85=2,"選","不選")</f>
        <v>不選</v>
      </c>
    </row>
    <row r="86" spans="1:10" x14ac:dyDescent="0.45">
      <c r="A86">
        <v>85</v>
      </c>
      <c r="B86" s="1" t="s">
        <v>67</v>
      </c>
      <c r="C86" s="1">
        <v>0.53990900517643503</v>
      </c>
      <c r="D86" s="1">
        <v>0.98708973573695202</v>
      </c>
      <c r="E86" s="1">
        <f>ABS(D86-C86)</f>
        <v>0.44718073056051699</v>
      </c>
      <c r="F86" s="1">
        <v>0.30768462600304097</v>
      </c>
      <c r="G86">
        <v>0.5</v>
      </c>
      <c r="H86">
        <f>IF(F86&lt;0.1,1,2)</f>
        <v>2</v>
      </c>
      <c r="I86">
        <f>IF(G86&gt;=0.5,1,2)</f>
        <v>1</v>
      </c>
      <c r="J86" t="str">
        <f>IF(H86+I86=2,"選","不選")</f>
        <v>不選</v>
      </c>
    </row>
    <row r="87" spans="1:10" s="4" customFormat="1" x14ac:dyDescent="0.45">
      <c r="A87">
        <v>86</v>
      </c>
      <c r="B87" s="3" t="s">
        <v>73</v>
      </c>
      <c r="C87" s="3">
        <v>1.0311591483276299</v>
      </c>
      <c r="D87" s="3">
        <v>813594.34856086096</v>
      </c>
      <c r="E87" s="1">
        <f>ABS(D87-C87)</f>
        <v>813593.31740171264</v>
      </c>
      <c r="F87" s="3">
        <v>0.91071357882332105</v>
      </c>
      <c r="G87" s="4">
        <v>0.5</v>
      </c>
      <c r="H87">
        <f>IF(F87&lt;0.1,1,2)</f>
        <v>2</v>
      </c>
      <c r="I87">
        <f>IF(G87&gt;=0.5,1,2)</f>
        <v>1</v>
      </c>
      <c r="J87" t="str">
        <f>IF(H87+I87=2,"選","不選")</f>
        <v>不選</v>
      </c>
    </row>
    <row r="88" spans="1:10" s="4" customFormat="1" x14ac:dyDescent="0.45">
      <c r="A88">
        <v>87</v>
      </c>
      <c r="B88" s="3" t="s">
        <v>37</v>
      </c>
      <c r="C88" s="5">
        <v>0.79648580740045605</v>
      </c>
      <c r="D88" s="5">
        <v>5264371.4974024603</v>
      </c>
      <c r="E88" s="1">
        <f>ABS(D88-C88)</f>
        <v>5264370.7009166526</v>
      </c>
      <c r="F88" s="5">
        <v>3.8474216556663898</v>
      </c>
      <c r="G88" s="4">
        <v>0.5</v>
      </c>
      <c r="H88">
        <f>IF(F88&lt;0.1,1,2)</f>
        <v>2</v>
      </c>
      <c r="I88">
        <f>IF(G88&gt;=0.5,1,2)</f>
        <v>1</v>
      </c>
      <c r="J88" t="str">
        <f>IF(H88+I88=2,"選","不選")</f>
        <v>不選</v>
      </c>
    </row>
  </sheetData>
  <autoFilter ref="A1:N1" xr:uid="{5BE01CE1-C370-432B-A3C9-904DDFDE9BAC}">
    <sortState ref="A2:N88">
      <sortCondition ref="A1"/>
    </sortState>
  </autoFilter>
  <sortState ref="B2:F88">
    <sortCondition ref="F1:F88"/>
  </sortState>
  <phoneticPr fontId="1" type="noConversion"/>
  <conditionalFormatting sqref="E2:E88">
    <cfRule type="cellIs" dxfId="2" priority="1" operator="lessThan">
      <formula>0.05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49C5D-9228-49F0-AAE7-7FA3526C0339}">
  <sheetPr codeName="Sheet5"/>
  <dimension ref="A1:H88"/>
  <sheetViews>
    <sheetView zoomScale="74" zoomScaleNormal="70" workbookViewId="0">
      <selection activeCell="B21" sqref="B21"/>
    </sheetView>
  </sheetViews>
  <sheetFormatPr defaultRowHeight="15" x14ac:dyDescent="0.45"/>
  <cols>
    <col min="1" max="1" width="21.5" customWidth="1"/>
    <col min="2" max="4" width="8.78515625" style="1"/>
    <col min="7" max="7" width="13.5" customWidth="1"/>
  </cols>
  <sheetData>
    <row r="1" spans="1:8" x14ac:dyDescent="0.45">
      <c r="A1" s="1" t="s">
        <v>87</v>
      </c>
      <c r="B1" s="1" t="s">
        <v>107</v>
      </c>
      <c r="C1" s="1" t="s">
        <v>108</v>
      </c>
      <c r="D1" s="1" t="s">
        <v>109</v>
      </c>
      <c r="E1" s="1" t="s">
        <v>110</v>
      </c>
      <c r="F1" s="1" t="s">
        <v>112</v>
      </c>
      <c r="G1" s="1" t="s">
        <v>113</v>
      </c>
    </row>
    <row r="2" spans="1:8" x14ac:dyDescent="0.45">
      <c r="A2" s="1" t="s">
        <v>30</v>
      </c>
      <c r="B2" s="1">
        <v>0.909006268375258</v>
      </c>
      <c r="C2" s="1">
        <v>1.08259692330296</v>
      </c>
      <c r="D2" s="1">
        <v>2.9118505091195899E-3</v>
      </c>
      <c r="E2">
        <v>0.5</v>
      </c>
      <c r="F2">
        <f>IF(D2&lt;0.1,1,2)</f>
        <v>1</v>
      </c>
      <c r="G2">
        <f>IF(E2&gt;=0.5,1,2)</f>
        <v>1</v>
      </c>
      <c r="H2" t="str">
        <f>IF(F2+G2=2,"選","不選")</f>
        <v>選</v>
      </c>
    </row>
    <row r="3" spans="1:8" x14ac:dyDescent="0.45">
      <c r="A3" s="1" t="s">
        <v>25</v>
      </c>
      <c r="B3" s="1">
        <v>0.92543365240588005</v>
      </c>
      <c r="C3" s="1">
        <v>1.0854469907245701</v>
      </c>
      <c r="D3" s="1">
        <v>3.3362706555132801E-3</v>
      </c>
      <c r="E3">
        <v>0.5</v>
      </c>
      <c r="F3">
        <f t="shared" ref="F3:F66" si="0">IF(D3&lt;0.1,1,2)</f>
        <v>1</v>
      </c>
      <c r="G3">
        <f t="shared" ref="G3:G66" si="1">IF(E3&gt;=0.5,1,2)</f>
        <v>1</v>
      </c>
      <c r="H3" t="str">
        <f t="shared" ref="H3:H66" si="2">IF(F3+G3=2,"選","不選")</f>
        <v>選</v>
      </c>
    </row>
    <row r="4" spans="1:8" x14ac:dyDescent="0.45">
      <c r="A4" s="1" t="s">
        <v>57</v>
      </c>
      <c r="B4" s="1">
        <v>0.72199373220410801</v>
      </c>
      <c r="C4" s="1">
        <v>0.87698635161715899</v>
      </c>
      <c r="D4" s="1">
        <v>5.97254446860861E-3</v>
      </c>
      <c r="E4">
        <v>0.5</v>
      </c>
      <c r="F4">
        <f t="shared" si="0"/>
        <v>1</v>
      </c>
      <c r="G4">
        <f t="shared" si="1"/>
        <v>1</v>
      </c>
      <c r="H4" t="str">
        <f t="shared" si="2"/>
        <v>選</v>
      </c>
    </row>
    <row r="5" spans="1:8" x14ac:dyDescent="0.45">
      <c r="A5" s="1" t="s">
        <v>13</v>
      </c>
      <c r="B5" s="1">
        <v>1.0308113756408399</v>
      </c>
      <c r="C5" s="1">
        <v>1.04133311025313</v>
      </c>
      <c r="D5" s="1">
        <v>8.6217811791098505E-3</v>
      </c>
      <c r="E5">
        <v>0.16666666666666666</v>
      </c>
      <c r="F5">
        <f t="shared" si="0"/>
        <v>1</v>
      </c>
      <c r="G5">
        <f t="shared" si="1"/>
        <v>2</v>
      </c>
      <c r="H5" t="str">
        <f t="shared" si="2"/>
        <v>不選</v>
      </c>
    </row>
    <row r="6" spans="1:8" x14ac:dyDescent="0.45">
      <c r="A6" s="1" t="s">
        <v>52</v>
      </c>
      <c r="B6" s="1">
        <v>0.809272517820256</v>
      </c>
      <c r="C6" s="1">
        <v>0.81544215896876204</v>
      </c>
      <c r="D6" s="1">
        <v>1.03861107774912E-2</v>
      </c>
      <c r="E6">
        <v>0.16666666666666666</v>
      </c>
      <c r="F6">
        <f t="shared" si="0"/>
        <v>1</v>
      </c>
      <c r="G6">
        <f t="shared" si="1"/>
        <v>2</v>
      </c>
      <c r="H6" t="str">
        <f t="shared" si="2"/>
        <v>不選</v>
      </c>
    </row>
    <row r="7" spans="1:8" x14ac:dyDescent="0.45">
      <c r="A7" s="1" t="s">
        <v>39</v>
      </c>
      <c r="B7" s="1">
        <v>0.96677537574886396</v>
      </c>
      <c r="C7" s="1">
        <v>0.90884208958134005</v>
      </c>
      <c r="D7" s="1">
        <v>1.07360168857606E-2</v>
      </c>
      <c r="E7">
        <v>0.33333333333333331</v>
      </c>
      <c r="F7">
        <f t="shared" si="0"/>
        <v>1</v>
      </c>
      <c r="G7">
        <f t="shared" si="1"/>
        <v>2</v>
      </c>
      <c r="H7" t="str">
        <f t="shared" si="2"/>
        <v>不選</v>
      </c>
    </row>
    <row r="8" spans="1:8" x14ac:dyDescent="0.45">
      <c r="A8" s="1" t="s">
        <v>28</v>
      </c>
      <c r="B8" s="1">
        <v>0.91144680825442503</v>
      </c>
      <c r="C8" s="1">
        <v>1.01345380677677</v>
      </c>
      <c r="D8" s="1">
        <v>1.11085398783824E-2</v>
      </c>
      <c r="E8">
        <v>0.5</v>
      </c>
      <c r="F8">
        <f t="shared" si="0"/>
        <v>1</v>
      </c>
      <c r="G8">
        <f t="shared" si="1"/>
        <v>1</v>
      </c>
      <c r="H8" t="str">
        <f t="shared" si="2"/>
        <v>選</v>
      </c>
    </row>
    <row r="9" spans="1:8" x14ac:dyDescent="0.45">
      <c r="A9" s="1" t="s">
        <v>86</v>
      </c>
      <c r="B9" s="1">
        <v>0.22970075541683799</v>
      </c>
      <c r="C9" s="1">
        <v>0.71126612005530798</v>
      </c>
      <c r="D9" s="1">
        <v>1.2064531771089E-2</v>
      </c>
      <c r="E9">
        <v>0.5</v>
      </c>
      <c r="F9">
        <f t="shared" si="0"/>
        <v>1</v>
      </c>
      <c r="G9">
        <f t="shared" si="1"/>
        <v>1</v>
      </c>
      <c r="H9" t="str">
        <f t="shared" si="2"/>
        <v>選</v>
      </c>
    </row>
    <row r="10" spans="1:8" x14ac:dyDescent="0.45">
      <c r="A10" s="1" t="s">
        <v>54</v>
      </c>
      <c r="B10" s="1">
        <v>1.0208167940961399</v>
      </c>
      <c r="C10" s="1">
        <v>1.17957339994282</v>
      </c>
      <c r="D10" s="1">
        <v>1.27248618611338E-2</v>
      </c>
      <c r="E10">
        <v>0.5</v>
      </c>
      <c r="F10">
        <f t="shared" si="0"/>
        <v>1</v>
      </c>
      <c r="G10">
        <f t="shared" si="1"/>
        <v>1</v>
      </c>
      <c r="H10" t="str">
        <f t="shared" si="2"/>
        <v>選</v>
      </c>
    </row>
    <row r="11" spans="1:8" x14ac:dyDescent="0.45">
      <c r="A11" s="1" t="s">
        <v>43</v>
      </c>
      <c r="B11" s="1">
        <v>0.90653777533595803</v>
      </c>
      <c r="C11" s="1">
        <v>0.87334055004614197</v>
      </c>
      <c r="D11" s="1">
        <v>1.2861753929491E-2</v>
      </c>
      <c r="E11">
        <v>0.33333333333333331</v>
      </c>
      <c r="F11">
        <f t="shared" si="0"/>
        <v>1</v>
      </c>
      <c r="G11">
        <f t="shared" si="1"/>
        <v>2</v>
      </c>
      <c r="H11" t="str">
        <f t="shared" si="2"/>
        <v>不選</v>
      </c>
    </row>
    <row r="12" spans="1:8" x14ac:dyDescent="0.45">
      <c r="A12" s="1" t="s">
        <v>34</v>
      </c>
      <c r="B12" s="1">
        <v>1.0734785551230701</v>
      </c>
      <c r="C12" s="1">
        <v>1.0014331099856899</v>
      </c>
      <c r="D12" s="1">
        <v>1.47354487904881E-2</v>
      </c>
      <c r="E12">
        <v>0.33333333333333331</v>
      </c>
      <c r="F12">
        <f t="shared" si="0"/>
        <v>1</v>
      </c>
      <c r="G12">
        <f t="shared" si="1"/>
        <v>2</v>
      </c>
      <c r="H12" t="str">
        <f t="shared" si="2"/>
        <v>不選</v>
      </c>
    </row>
    <row r="13" spans="1:8" x14ac:dyDescent="0.45">
      <c r="A13" s="1" t="s">
        <v>79</v>
      </c>
      <c r="B13" s="1">
        <v>0.44199803075532101</v>
      </c>
      <c r="C13" s="1">
        <v>0.37125052584472201</v>
      </c>
      <c r="D13" s="1">
        <v>1.56800716293438E-2</v>
      </c>
      <c r="E13">
        <v>0.33333333333333331</v>
      </c>
      <c r="F13">
        <f t="shared" si="0"/>
        <v>1</v>
      </c>
      <c r="G13">
        <f t="shared" si="1"/>
        <v>2</v>
      </c>
      <c r="H13" t="str">
        <f t="shared" si="2"/>
        <v>不選</v>
      </c>
    </row>
    <row r="14" spans="1:8" x14ac:dyDescent="0.45">
      <c r="A14" s="1" t="s">
        <v>51</v>
      </c>
      <c r="B14" s="1">
        <v>0.80888823321945902</v>
      </c>
      <c r="C14" s="1">
        <v>0.68823678864087201</v>
      </c>
      <c r="D14" s="1">
        <v>1.5985613255125999E-2</v>
      </c>
      <c r="E14">
        <v>0.44444444444444442</v>
      </c>
      <c r="F14">
        <f t="shared" si="0"/>
        <v>1</v>
      </c>
      <c r="G14">
        <f t="shared" si="1"/>
        <v>2</v>
      </c>
      <c r="H14" t="str">
        <f t="shared" si="2"/>
        <v>不選</v>
      </c>
    </row>
    <row r="15" spans="1:8" x14ac:dyDescent="0.45">
      <c r="A15" s="1" t="s">
        <v>7</v>
      </c>
      <c r="B15" s="1">
        <v>2.13351150032251</v>
      </c>
      <c r="C15" s="1">
        <v>0.71071843707113003</v>
      </c>
      <c r="D15" s="1">
        <v>1.6464164989861099E-2</v>
      </c>
      <c r="E15">
        <v>0.66666666666666663</v>
      </c>
      <c r="F15">
        <f t="shared" si="0"/>
        <v>1</v>
      </c>
      <c r="G15">
        <f t="shared" si="1"/>
        <v>1</v>
      </c>
      <c r="H15" t="str">
        <f t="shared" si="2"/>
        <v>選</v>
      </c>
    </row>
    <row r="16" spans="1:8" x14ac:dyDescent="0.45">
      <c r="A16" s="1" t="s">
        <v>14</v>
      </c>
      <c r="B16" s="1">
        <v>1.57019236488667</v>
      </c>
      <c r="C16" s="1">
        <v>0.89758501815109504</v>
      </c>
      <c r="D16" s="1">
        <v>1.6673935377323999E-2</v>
      </c>
      <c r="E16">
        <v>0.66666666666666663</v>
      </c>
      <c r="F16">
        <f t="shared" si="0"/>
        <v>1</v>
      </c>
      <c r="G16">
        <f t="shared" si="1"/>
        <v>1</v>
      </c>
      <c r="H16" t="str">
        <f t="shared" si="2"/>
        <v>選</v>
      </c>
    </row>
    <row r="17" spans="1:8" x14ac:dyDescent="0.45">
      <c r="A17" s="1" t="s">
        <v>19</v>
      </c>
      <c r="B17" s="1">
        <v>1.17052356007488</v>
      </c>
      <c r="C17" s="1">
        <v>1.01868392439761</v>
      </c>
      <c r="D17" s="1">
        <v>1.7225220904168299E-2</v>
      </c>
      <c r="E17">
        <v>0.5</v>
      </c>
      <c r="F17">
        <f t="shared" si="0"/>
        <v>1</v>
      </c>
      <c r="G17">
        <f t="shared" si="1"/>
        <v>1</v>
      </c>
      <c r="H17" t="str">
        <f t="shared" si="2"/>
        <v>選</v>
      </c>
    </row>
    <row r="18" spans="1:8" x14ac:dyDescent="0.45">
      <c r="A18" s="1" t="s">
        <v>36</v>
      </c>
      <c r="B18" s="1">
        <v>0.98195735959873198</v>
      </c>
      <c r="C18" s="1">
        <v>1.0005735940951499</v>
      </c>
      <c r="D18" s="1">
        <v>1.73911077219857E-2</v>
      </c>
      <c r="E18">
        <v>0.33333333333333331</v>
      </c>
      <c r="F18">
        <f t="shared" si="0"/>
        <v>1</v>
      </c>
      <c r="G18">
        <f t="shared" si="1"/>
        <v>2</v>
      </c>
      <c r="H18" t="str">
        <f t="shared" si="2"/>
        <v>不選</v>
      </c>
    </row>
    <row r="19" spans="1:8" x14ac:dyDescent="0.45">
      <c r="A19" s="1" t="s">
        <v>59</v>
      </c>
      <c r="B19" s="1">
        <v>0.82763516446923602</v>
      </c>
      <c r="C19" s="1">
        <v>0.49437315037111601</v>
      </c>
      <c r="D19" s="1">
        <v>1.7575142665567499E-2</v>
      </c>
      <c r="E19">
        <v>0.5</v>
      </c>
      <c r="F19">
        <f t="shared" si="0"/>
        <v>1</v>
      </c>
      <c r="G19">
        <f t="shared" si="1"/>
        <v>1</v>
      </c>
      <c r="H19" t="str">
        <f t="shared" si="2"/>
        <v>選</v>
      </c>
    </row>
    <row r="20" spans="1:8" x14ac:dyDescent="0.45">
      <c r="A20" s="1" t="s">
        <v>66</v>
      </c>
      <c r="B20" s="1">
        <v>0.40492117512172399</v>
      </c>
      <c r="C20" s="1">
        <v>0.65381499387112596</v>
      </c>
      <c r="D20" s="1">
        <v>1.75911915728072E-2</v>
      </c>
      <c r="E20">
        <v>0.5</v>
      </c>
      <c r="F20">
        <f t="shared" si="0"/>
        <v>1</v>
      </c>
      <c r="G20">
        <f t="shared" si="1"/>
        <v>1</v>
      </c>
      <c r="H20" t="str">
        <f t="shared" si="2"/>
        <v>選</v>
      </c>
    </row>
    <row r="21" spans="1:8" x14ac:dyDescent="0.45">
      <c r="A21" s="1" t="s">
        <v>10</v>
      </c>
      <c r="B21" s="1">
        <v>1.92161071536276</v>
      </c>
      <c r="C21" s="1">
        <v>1.05544996803137</v>
      </c>
      <c r="D21" s="1">
        <v>1.7655470575624499E-2</v>
      </c>
      <c r="E21">
        <v>0.66666666666666663</v>
      </c>
      <c r="F21">
        <f t="shared" si="0"/>
        <v>1</v>
      </c>
      <c r="G21">
        <f t="shared" si="1"/>
        <v>1</v>
      </c>
      <c r="H21" t="str">
        <f t="shared" si="2"/>
        <v>選</v>
      </c>
    </row>
    <row r="22" spans="1:8" x14ac:dyDescent="0.45">
      <c r="A22" s="1" t="s">
        <v>18</v>
      </c>
      <c r="B22" s="1">
        <v>1.0670155375318</v>
      </c>
      <c r="C22" s="1">
        <v>1.11763937668126</v>
      </c>
      <c r="D22" s="1">
        <v>1.90428076679304E-2</v>
      </c>
      <c r="E22">
        <v>0.33333333333333331</v>
      </c>
      <c r="F22">
        <f t="shared" si="0"/>
        <v>1</v>
      </c>
      <c r="G22">
        <f t="shared" si="1"/>
        <v>2</v>
      </c>
      <c r="H22" t="str">
        <f t="shared" si="2"/>
        <v>不選</v>
      </c>
    </row>
    <row r="23" spans="1:8" x14ac:dyDescent="0.45">
      <c r="A23" s="1" t="s">
        <v>46</v>
      </c>
      <c r="B23" s="1">
        <v>0.80112395891307298</v>
      </c>
      <c r="C23" s="1">
        <v>2.0303016888666798</v>
      </c>
      <c r="D23" s="1">
        <v>1.91641353023034E-2</v>
      </c>
      <c r="E23">
        <v>0.5</v>
      </c>
      <c r="F23">
        <f t="shared" si="0"/>
        <v>1</v>
      </c>
      <c r="G23">
        <f t="shared" si="1"/>
        <v>1</v>
      </c>
      <c r="H23" t="str">
        <f t="shared" si="2"/>
        <v>選</v>
      </c>
    </row>
    <row r="24" spans="1:8" x14ac:dyDescent="0.45">
      <c r="A24" s="1" t="s">
        <v>38</v>
      </c>
      <c r="B24" s="1">
        <v>0.91144889805085005</v>
      </c>
      <c r="C24" s="1">
        <v>0.456155235008189</v>
      </c>
      <c r="D24" s="1">
        <v>2.0271118518930299E-2</v>
      </c>
      <c r="E24">
        <v>0.66666666666666663</v>
      </c>
      <c r="F24">
        <f t="shared" si="0"/>
        <v>1</v>
      </c>
      <c r="G24">
        <f t="shared" si="1"/>
        <v>1</v>
      </c>
      <c r="H24" t="str">
        <f t="shared" si="2"/>
        <v>選</v>
      </c>
    </row>
    <row r="25" spans="1:8" x14ac:dyDescent="0.45">
      <c r="A25" s="1" t="s">
        <v>71</v>
      </c>
      <c r="B25" s="1">
        <v>0.32693020984013499</v>
      </c>
      <c r="C25" s="1">
        <v>0.83856863390116299</v>
      </c>
      <c r="D25" s="1">
        <v>2.0776984088168901E-2</v>
      </c>
      <c r="E25">
        <v>0.5</v>
      </c>
      <c r="F25">
        <f t="shared" si="0"/>
        <v>1</v>
      </c>
      <c r="G25">
        <f t="shared" si="1"/>
        <v>1</v>
      </c>
      <c r="H25" t="str">
        <f t="shared" si="2"/>
        <v>選</v>
      </c>
    </row>
    <row r="26" spans="1:8" x14ac:dyDescent="0.45">
      <c r="A26" s="1" t="s">
        <v>2</v>
      </c>
      <c r="B26" s="1">
        <v>5.44665887545814</v>
      </c>
      <c r="C26" s="1">
        <v>0.70392088605278502</v>
      </c>
      <c r="D26" s="1">
        <v>2.1962605523806002E-2</v>
      </c>
      <c r="E26">
        <v>0.66666666666666663</v>
      </c>
      <c r="F26">
        <f t="shared" si="0"/>
        <v>1</v>
      </c>
      <c r="G26">
        <f t="shared" si="1"/>
        <v>1</v>
      </c>
      <c r="H26" t="str">
        <f t="shared" si="2"/>
        <v>選</v>
      </c>
    </row>
    <row r="27" spans="1:8" x14ac:dyDescent="0.45">
      <c r="A27" s="1" t="s">
        <v>76</v>
      </c>
      <c r="B27" s="1">
        <v>0.48517415637392802</v>
      </c>
      <c r="C27" s="1">
        <v>1.0553949017887601</v>
      </c>
      <c r="D27" s="1">
        <v>2.23226627482104E-2</v>
      </c>
      <c r="E27">
        <v>0.5</v>
      </c>
      <c r="F27">
        <f t="shared" si="0"/>
        <v>1</v>
      </c>
      <c r="G27">
        <f t="shared" si="1"/>
        <v>1</v>
      </c>
      <c r="H27" t="str">
        <f t="shared" si="2"/>
        <v>選</v>
      </c>
    </row>
    <row r="28" spans="1:8" x14ac:dyDescent="0.45">
      <c r="A28" s="1" t="s">
        <v>24</v>
      </c>
      <c r="B28" s="1">
        <v>1.1050852589993101</v>
      </c>
      <c r="C28" s="1">
        <v>0.82548378601054295</v>
      </c>
      <c r="D28" s="1">
        <v>2.2358516896231001E-2</v>
      </c>
      <c r="E28">
        <v>0.5</v>
      </c>
      <c r="F28">
        <f t="shared" si="0"/>
        <v>1</v>
      </c>
      <c r="G28">
        <f t="shared" si="1"/>
        <v>1</v>
      </c>
      <c r="H28" t="str">
        <f t="shared" si="2"/>
        <v>選</v>
      </c>
    </row>
    <row r="29" spans="1:8" x14ac:dyDescent="0.45">
      <c r="A29" s="1" t="s">
        <v>5</v>
      </c>
      <c r="B29" s="1">
        <v>3.2065550087902399</v>
      </c>
      <c r="C29" s="1">
        <v>0.78892687759713498</v>
      </c>
      <c r="D29" s="1">
        <v>2.2760512904207698E-2</v>
      </c>
      <c r="E29">
        <v>0.66666666666666663</v>
      </c>
      <c r="F29">
        <f t="shared" si="0"/>
        <v>1</v>
      </c>
      <c r="G29">
        <f t="shared" si="1"/>
        <v>1</v>
      </c>
      <c r="H29" t="str">
        <f t="shared" si="2"/>
        <v>選</v>
      </c>
    </row>
    <row r="30" spans="1:8" x14ac:dyDescent="0.45">
      <c r="A30" s="1" t="s">
        <v>83</v>
      </c>
      <c r="B30" s="1">
        <v>0.20465252965331199</v>
      </c>
      <c r="C30" s="1">
        <v>0.26435972207052399</v>
      </c>
      <c r="D30" s="1">
        <v>2.6121944603581099E-2</v>
      </c>
      <c r="E30">
        <v>0.33333333333333331</v>
      </c>
      <c r="F30">
        <f t="shared" si="0"/>
        <v>1</v>
      </c>
      <c r="G30">
        <f t="shared" si="1"/>
        <v>2</v>
      </c>
      <c r="H30" t="str">
        <f t="shared" si="2"/>
        <v>不選</v>
      </c>
    </row>
    <row r="31" spans="1:8" x14ac:dyDescent="0.45">
      <c r="A31" s="1" t="s">
        <v>26</v>
      </c>
      <c r="B31" s="1">
        <v>1.01381574294512</v>
      </c>
      <c r="C31" s="1">
        <v>0.75901961919968797</v>
      </c>
      <c r="D31" s="1">
        <v>2.6167760660979499E-2</v>
      </c>
      <c r="E31">
        <v>0.5</v>
      </c>
      <c r="F31">
        <f t="shared" si="0"/>
        <v>1</v>
      </c>
      <c r="G31">
        <f t="shared" si="1"/>
        <v>1</v>
      </c>
      <c r="H31" t="str">
        <f t="shared" si="2"/>
        <v>選</v>
      </c>
    </row>
    <row r="32" spans="1:8" x14ac:dyDescent="0.45">
      <c r="A32" s="1" t="s">
        <v>20</v>
      </c>
      <c r="B32" s="1">
        <v>1.02494627441935</v>
      </c>
      <c r="C32" s="1">
        <v>0.50059489834799797</v>
      </c>
      <c r="D32" s="1">
        <v>2.62576551999045E-2</v>
      </c>
      <c r="E32">
        <v>0.66666666666666663</v>
      </c>
      <c r="F32">
        <f t="shared" si="0"/>
        <v>1</v>
      </c>
      <c r="G32">
        <f t="shared" si="1"/>
        <v>1</v>
      </c>
      <c r="H32" t="str">
        <f t="shared" si="2"/>
        <v>選</v>
      </c>
    </row>
    <row r="33" spans="1:8" x14ac:dyDescent="0.45">
      <c r="A33" s="1" t="s">
        <v>72</v>
      </c>
      <c r="B33" s="1">
        <v>0.50233798838150501</v>
      </c>
      <c r="C33" s="1">
        <v>0.63841340822250103</v>
      </c>
      <c r="D33" s="1">
        <v>2.6475665853529399E-2</v>
      </c>
      <c r="E33">
        <v>0.5</v>
      </c>
      <c r="F33">
        <f t="shared" si="0"/>
        <v>1</v>
      </c>
      <c r="G33">
        <f t="shared" si="1"/>
        <v>1</v>
      </c>
      <c r="H33" t="str">
        <f t="shared" si="2"/>
        <v>選</v>
      </c>
    </row>
    <row r="34" spans="1:8" x14ac:dyDescent="0.45">
      <c r="A34" s="1" t="s">
        <v>77</v>
      </c>
      <c r="B34" s="1">
        <v>0.245757378116014</v>
      </c>
      <c r="C34" s="1">
        <v>0.50005693806459495</v>
      </c>
      <c r="D34" s="1">
        <v>2.66935497419711E-2</v>
      </c>
      <c r="E34">
        <v>0.5</v>
      </c>
      <c r="F34">
        <f t="shared" si="0"/>
        <v>1</v>
      </c>
      <c r="G34">
        <f t="shared" si="1"/>
        <v>1</v>
      </c>
      <c r="H34" t="str">
        <f t="shared" si="2"/>
        <v>選</v>
      </c>
    </row>
    <row r="35" spans="1:8" x14ac:dyDescent="0.45">
      <c r="A35" s="1" t="s">
        <v>31</v>
      </c>
      <c r="B35" s="1">
        <v>0.79288365302703501</v>
      </c>
      <c r="C35" s="1">
        <v>1.01288907463982</v>
      </c>
      <c r="D35" s="1">
        <v>2.7535834275748999E-2</v>
      </c>
      <c r="E35">
        <v>0.5</v>
      </c>
      <c r="F35">
        <f t="shared" si="0"/>
        <v>1</v>
      </c>
      <c r="G35">
        <f t="shared" si="1"/>
        <v>1</v>
      </c>
      <c r="H35" t="str">
        <f t="shared" si="2"/>
        <v>選</v>
      </c>
    </row>
    <row r="36" spans="1:8" x14ac:dyDescent="0.45">
      <c r="A36" s="1" t="s">
        <v>49</v>
      </c>
      <c r="B36" s="1">
        <v>0.99319892529609599</v>
      </c>
      <c r="C36" s="1">
        <v>0.49275736799529202</v>
      </c>
      <c r="D36" s="1">
        <v>2.8053633851956E-2</v>
      </c>
      <c r="E36">
        <v>0.66666666666666663</v>
      </c>
      <c r="F36">
        <f t="shared" si="0"/>
        <v>1</v>
      </c>
      <c r="G36">
        <f t="shared" si="1"/>
        <v>1</v>
      </c>
      <c r="H36" t="str">
        <f t="shared" si="2"/>
        <v>選</v>
      </c>
    </row>
    <row r="37" spans="1:8" x14ac:dyDescent="0.45">
      <c r="A37" s="1" t="s">
        <v>32</v>
      </c>
      <c r="B37" s="1">
        <v>1.08265778942693</v>
      </c>
      <c r="C37" s="1">
        <v>1.1961900464750099</v>
      </c>
      <c r="D37" s="1">
        <v>2.8156333708805201E-2</v>
      </c>
      <c r="E37">
        <v>0.5</v>
      </c>
      <c r="F37">
        <f t="shared" si="0"/>
        <v>1</v>
      </c>
      <c r="G37">
        <f t="shared" si="1"/>
        <v>1</v>
      </c>
      <c r="H37" t="str">
        <f t="shared" si="2"/>
        <v>選</v>
      </c>
    </row>
    <row r="38" spans="1:8" x14ac:dyDescent="0.45">
      <c r="A38" s="1" t="s">
        <v>61</v>
      </c>
      <c r="B38" s="1">
        <v>0.70871165422589899</v>
      </c>
      <c r="C38" s="1">
        <v>0.85175019500246496</v>
      </c>
      <c r="D38" s="1">
        <v>2.8224344946540299E-2</v>
      </c>
      <c r="E38">
        <v>0.5</v>
      </c>
      <c r="F38">
        <f t="shared" si="0"/>
        <v>1</v>
      </c>
      <c r="G38">
        <f t="shared" si="1"/>
        <v>1</v>
      </c>
      <c r="H38" t="str">
        <f t="shared" si="2"/>
        <v>選</v>
      </c>
    </row>
    <row r="39" spans="1:8" x14ac:dyDescent="0.45">
      <c r="A39" s="1" t="s">
        <v>58</v>
      </c>
      <c r="B39" s="1">
        <v>0.70185399909833301</v>
      </c>
      <c r="C39" s="1">
        <v>0.56873027619101801</v>
      </c>
      <c r="D39" s="1">
        <v>2.8240515625283999E-2</v>
      </c>
      <c r="E39">
        <v>0.5</v>
      </c>
      <c r="F39">
        <f t="shared" si="0"/>
        <v>1</v>
      </c>
      <c r="G39">
        <f t="shared" si="1"/>
        <v>1</v>
      </c>
      <c r="H39" t="str">
        <f t="shared" si="2"/>
        <v>選</v>
      </c>
    </row>
    <row r="40" spans="1:8" x14ac:dyDescent="0.45">
      <c r="A40" s="1" t="s">
        <v>84</v>
      </c>
      <c r="B40" s="1">
        <v>0.28937495473512598</v>
      </c>
      <c r="C40" s="1">
        <v>0.97074501341169595</v>
      </c>
      <c r="D40" s="1">
        <v>2.8560342106757199E-2</v>
      </c>
      <c r="E40">
        <v>0.5</v>
      </c>
      <c r="F40">
        <f t="shared" si="0"/>
        <v>1</v>
      </c>
      <c r="G40">
        <f t="shared" si="1"/>
        <v>1</v>
      </c>
      <c r="H40" t="str">
        <f t="shared" si="2"/>
        <v>選</v>
      </c>
    </row>
    <row r="41" spans="1:8" x14ac:dyDescent="0.45">
      <c r="A41" s="1" t="s">
        <v>80</v>
      </c>
      <c r="B41" s="1">
        <v>0.31442961723020602</v>
      </c>
      <c r="C41" s="1">
        <v>3.8672513206405399</v>
      </c>
      <c r="D41" s="1">
        <v>2.9297352909184698E-2</v>
      </c>
      <c r="E41">
        <v>0.5</v>
      </c>
      <c r="F41">
        <f t="shared" si="0"/>
        <v>1</v>
      </c>
      <c r="G41">
        <f t="shared" si="1"/>
        <v>1</v>
      </c>
      <c r="H41" t="str">
        <f t="shared" si="2"/>
        <v>選</v>
      </c>
    </row>
    <row r="42" spans="1:8" x14ac:dyDescent="0.45">
      <c r="A42" s="1" t="s">
        <v>12</v>
      </c>
      <c r="B42" s="1">
        <v>0.94304363110633604</v>
      </c>
      <c r="C42" s="1">
        <v>0.73461228402343504</v>
      </c>
      <c r="D42" s="1">
        <v>2.9967995568348799E-2</v>
      </c>
      <c r="E42">
        <v>0.5</v>
      </c>
      <c r="F42">
        <f t="shared" si="0"/>
        <v>1</v>
      </c>
      <c r="G42">
        <f t="shared" si="1"/>
        <v>1</v>
      </c>
      <c r="H42" t="str">
        <f t="shared" si="2"/>
        <v>選</v>
      </c>
    </row>
    <row r="43" spans="1:8" x14ac:dyDescent="0.45">
      <c r="A43" s="1" t="s">
        <v>63</v>
      </c>
      <c r="B43" s="1">
        <v>0.70152258063624395</v>
      </c>
      <c r="C43" s="1">
        <v>0.93566283967882502</v>
      </c>
      <c r="D43" s="1">
        <v>3.02547295500156E-2</v>
      </c>
      <c r="E43">
        <v>0.5</v>
      </c>
      <c r="F43">
        <f t="shared" si="0"/>
        <v>1</v>
      </c>
      <c r="G43">
        <f t="shared" si="1"/>
        <v>1</v>
      </c>
      <c r="H43" t="str">
        <f t="shared" si="2"/>
        <v>選</v>
      </c>
    </row>
    <row r="44" spans="1:8" x14ac:dyDescent="0.45">
      <c r="A44" s="1" t="s">
        <v>22</v>
      </c>
      <c r="B44" s="1">
        <v>0.56823783486861501</v>
      </c>
      <c r="C44" s="1">
        <v>1.59152872023353</v>
      </c>
      <c r="D44" s="1">
        <v>3.04547229760905E-2</v>
      </c>
      <c r="E44">
        <v>0.5</v>
      </c>
      <c r="F44">
        <f t="shared" si="0"/>
        <v>1</v>
      </c>
      <c r="G44">
        <f t="shared" si="1"/>
        <v>1</v>
      </c>
      <c r="H44" t="str">
        <f t="shared" si="2"/>
        <v>選</v>
      </c>
    </row>
    <row r="45" spans="1:8" x14ac:dyDescent="0.45">
      <c r="A45" s="1" t="s">
        <v>40</v>
      </c>
      <c r="B45" s="1">
        <v>0.88381486358011196</v>
      </c>
      <c r="C45" s="1">
        <v>1.7241157233776301</v>
      </c>
      <c r="D45" s="1">
        <v>3.0500516823789701E-2</v>
      </c>
      <c r="E45">
        <v>0.5</v>
      </c>
      <c r="F45">
        <f t="shared" si="0"/>
        <v>1</v>
      </c>
      <c r="G45">
        <f t="shared" si="1"/>
        <v>1</v>
      </c>
      <c r="H45" t="str">
        <f t="shared" si="2"/>
        <v>選</v>
      </c>
    </row>
    <row r="46" spans="1:8" x14ac:dyDescent="0.45">
      <c r="A46" s="1" t="s">
        <v>62</v>
      </c>
      <c r="B46" s="1">
        <v>0.65783781611922498</v>
      </c>
      <c r="C46" s="1">
        <v>0.79650189843108898</v>
      </c>
      <c r="D46" s="1">
        <v>3.09323108865544E-2</v>
      </c>
      <c r="E46">
        <v>0.5</v>
      </c>
      <c r="F46">
        <f t="shared" si="0"/>
        <v>1</v>
      </c>
      <c r="G46">
        <f t="shared" si="1"/>
        <v>1</v>
      </c>
      <c r="H46" t="str">
        <f t="shared" si="2"/>
        <v>選</v>
      </c>
    </row>
    <row r="47" spans="1:8" x14ac:dyDescent="0.45">
      <c r="A47" s="1" t="s">
        <v>11</v>
      </c>
      <c r="B47" s="1">
        <v>1.35407419074864</v>
      </c>
      <c r="C47" s="1">
        <v>1.60685198549819</v>
      </c>
      <c r="D47" s="1">
        <v>3.10226642775158E-2</v>
      </c>
      <c r="E47">
        <v>0.5</v>
      </c>
      <c r="F47">
        <f t="shared" si="0"/>
        <v>1</v>
      </c>
      <c r="G47">
        <f t="shared" si="1"/>
        <v>1</v>
      </c>
      <c r="H47" t="str">
        <f t="shared" si="2"/>
        <v>選</v>
      </c>
    </row>
    <row r="48" spans="1:8" x14ac:dyDescent="0.45">
      <c r="A48" s="1" t="s">
        <v>44</v>
      </c>
      <c r="B48" s="1">
        <v>0.74444792794043202</v>
      </c>
      <c r="C48" s="1">
        <v>0.54981457865443295</v>
      </c>
      <c r="D48" s="1">
        <v>3.15505991625811E-2</v>
      </c>
      <c r="E48">
        <v>0.5</v>
      </c>
      <c r="F48">
        <f t="shared" si="0"/>
        <v>1</v>
      </c>
      <c r="G48">
        <f t="shared" si="1"/>
        <v>1</v>
      </c>
      <c r="H48" t="str">
        <f t="shared" si="2"/>
        <v>選</v>
      </c>
    </row>
    <row r="49" spans="1:8" x14ac:dyDescent="0.45">
      <c r="A49" s="1" t="s">
        <v>47</v>
      </c>
      <c r="B49" s="1">
        <v>0.95123253236995697</v>
      </c>
      <c r="C49" s="1">
        <v>3.2280556612053202</v>
      </c>
      <c r="D49" s="1">
        <v>3.2016713678418698E-2</v>
      </c>
      <c r="E49">
        <v>0.5</v>
      </c>
      <c r="F49">
        <f t="shared" si="0"/>
        <v>1</v>
      </c>
      <c r="G49">
        <f t="shared" si="1"/>
        <v>1</v>
      </c>
      <c r="H49" t="str">
        <f t="shared" si="2"/>
        <v>選</v>
      </c>
    </row>
    <row r="50" spans="1:8" x14ac:dyDescent="0.45">
      <c r="A50" s="1" t="s">
        <v>21</v>
      </c>
      <c r="B50" s="1">
        <v>2.2871277184167602</v>
      </c>
      <c r="C50" s="1">
        <v>0.70027204955904798</v>
      </c>
      <c r="D50" s="1">
        <v>3.28825779900229E-2</v>
      </c>
      <c r="E50">
        <v>0.66666666666666663</v>
      </c>
      <c r="F50">
        <f t="shared" si="0"/>
        <v>1</v>
      </c>
      <c r="G50">
        <f t="shared" si="1"/>
        <v>1</v>
      </c>
      <c r="H50" t="str">
        <f t="shared" si="2"/>
        <v>選</v>
      </c>
    </row>
    <row r="51" spans="1:8" x14ac:dyDescent="0.45">
      <c r="A51" s="1" t="s">
        <v>78</v>
      </c>
      <c r="B51" s="1">
        <v>0.209810701871011</v>
      </c>
      <c r="C51" s="1">
        <v>0.19497550833892099</v>
      </c>
      <c r="D51" s="1">
        <v>3.4417033659443701E-2</v>
      </c>
      <c r="E51">
        <v>0.16666666666666666</v>
      </c>
      <c r="F51">
        <f t="shared" si="0"/>
        <v>1</v>
      </c>
      <c r="G51">
        <f t="shared" si="1"/>
        <v>2</v>
      </c>
      <c r="H51" t="str">
        <f t="shared" si="2"/>
        <v>不選</v>
      </c>
    </row>
    <row r="52" spans="1:8" x14ac:dyDescent="0.45">
      <c r="A52" s="1" t="s">
        <v>27</v>
      </c>
      <c r="B52" s="1">
        <v>0.61364440861602598</v>
      </c>
      <c r="C52" s="1">
        <v>0.68342853996444897</v>
      </c>
      <c r="D52" s="1">
        <v>3.4929636466574703E-2</v>
      </c>
      <c r="E52">
        <v>0.44444444444444442</v>
      </c>
      <c r="F52">
        <f t="shared" si="0"/>
        <v>1</v>
      </c>
      <c r="G52">
        <f t="shared" si="1"/>
        <v>2</v>
      </c>
      <c r="H52" t="str">
        <f t="shared" si="2"/>
        <v>不選</v>
      </c>
    </row>
    <row r="53" spans="1:8" x14ac:dyDescent="0.45">
      <c r="A53" s="1" t="s">
        <v>35</v>
      </c>
      <c r="B53" s="1">
        <v>0.82921469282010996</v>
      </c>
      <c r="C53" s="1">
        <v>0.72119671594165202</v>
      </c>
      <c r="D53" s="1">
        <v>3.5101558754579001E-2</v>
      </c>
      <c r="E53">
        <v>0.3611111111111111</v>
      </c>
      <c r="F53">
        <f t="shared" si="0"/>
        <v>1</v>
      </c>
      <c r="G53">
        <f t="shared" si="1"/>
        <v>2</v>
      </c>
      <c r="H53" t="str">
        <f t="shared" si="2"/>
        <v>不選</v>
      </c>
    </row>
    <row r="54" spans="1:8" x14ac:dyDescent="0.45">
      <c r="A54" s="1" t="s">
        <v>69</v>
      </c>
      <c r="B54" s="1">
        <v>0.42955368110881897</v>
      </c>
      <c r="C54" s="1">
        <v>1.2402510428496001</v>
      </c>
      <c r="D54" s="1">
        <v>3.5113464748308898E-2</v>
      </c>
      <c r="E54">
        <v>0.5</v>
      </c>
      <c r="F54">
        <f t="shared" si="0"/>
        <v>1</v>
      </c>
      <c r="G54">
        <f t="shared" si="1"/>
        <v>1</v>
      </c>
      <c r="H54" t="str">
        <f t="shared" si="2"/>
        <v>選</v>
      </c>
    </row>
    <row r="55" spans="1:8" x14ac:dyDescent="0.45">
      <c r="A55" s="1" t="s">
        <v>1</v>
      </c>
      <c r="B55" s="1">
        <v>27.695037428354301</v>
      </c>
      <c r="C55" s="1">
        <v>0.36632312047697102</v>
      </c>
      <c r="D55" s="1">
        <v>3.5230601981086899E-2</v>
      </c>
      <c r="E55">
        <v>0.66666666666666663</v>
      </c>
      <c r="F55">
        <f t="shared" si="0"/>
        <v>1</v>
      </c>
      <c r="G55">
        <f t="shared" si="1"/>
        <v>1</v>
      </c>
      <c r="H55" t="str">
        <f t="shared" si="2"/>
        <v>選</v>
      </c>
    </row>
    <row r="56" spans="1:8" x14ac:dyDescent="0.45">
      <c r="A56" s="1" t="s">
        <v>64</v>
      </c>
      <c r="B56" s="1">
        <v>0.56339114242225297</v>
      </c>
      <c r="C56" s="1">
        <v>1.2677818375665399</v>
      </c>
      <c r="D56" s="1">
        <v>3.5275562448504202E-2</v>
      </c>
      <c r="E56">
        <v>0.5</v>
      </c>
      <c r="F56">
        <f t="shared" si="0"/>
        <v>1</v>
      </c>
      <c r="G56">
        <f t="shared" si="1"/>
        <v>1</v>
      </c>
      <c r="H56" t="str">
        <f t="shared" si="2"/>
        <v>選</v>
      </c>
    </row>
    <row r="57" spans="1:8" x14ac:dyDescent="0.45">
      <c r="A57" s="1" t="s">
        <v>0</v>
      </c>
      <c r="B57" s="1">
        <v>1.2470320320136199</v>
      </c>
      <c r="C57" s="1">
        <v>1.01817511905319</v>
      </c>
      <c r="D57" s="1">
        <v>3.55873902587183E-2</v>
      </c>
      <c r="E57">
        <v>0.5</v>
      </c>
      <c r="F57">
        <f t="shared" si="0"/>
        <v>1</v>
      </c>
      <c r="G57">
        <f t="shared" si="1"/>
        <v>1</v>
      </c>
      <c r="H57" t="str">
        <f t="shared" si="2"/>
        <v>選</v>
      </c>
    </row>
    <row r="58" spans="1:8" x14ac:dyDescent="0.45">
      <c r="A58" s="1" t="s">
        <v>4</v>
      </c>
      <c r="B58" s="1">
        <v>4.3369654590133004</v>
      </c>
      <c r="C58" s="1">
        <v>0.57989149810488405</v>
      </c>
      <c r="D58" s="1">
        <v>3.56271675083343E-2</v>
      </c>
      <c r="E58">
        <v>0.66666666666666663</v>
      </c>
      <c r="F58">
        <f t="shared" si="0"/>
        <v>1</v>
      </c>
      <c r="G58">
        <f t="shared" si="1"/>
        <v>1</v>
      </c>
      <c r="H58" t="str">
        <f t="shared" si="2"/>
        <v>選</v>
      </c>
    </row>
    <row r="59" spans="1:8" x14ac:dyDescent="0.45">
      <c r="A59" s="1" t="s">
        <v>16</v>
      </c>
      <c r="B59" s="1">
        <v>1.5834260388499</v>
      </c>
      <c r="C59" s="1">
        <v>0.48176185354270801</v>
      </c>
      <c r="D59" s="1">
        <v>3.5732248850953302E-2</v>
      </c>
      <c r="E59">
        <v>0.66666666666666663</v>
      </c>
      <c r="F59">
        <f t="shared" si="0"/>
        <v>1</v>
      </c>
      <c r="G59">
        <f t="shared" si="1"/>
        <v>1</v>
      </c>
      <c r="H59" t="str">
        <f t="shared" si="2"/>
        <v>選</v>
      </c>
    </row>
    <row r="60" spans="1:8" x14ac:dyDescent="0.45">
      <c r="A60" s="1" t="s">
        <v>50</v>
      </c>
      <c r="B60" s="1">
        <v>0.61421806834280901</v>
      </c>
      <c r="C60" s="1">
        <v>1.83943306417143</v>
      </c>
      <c r="D60" s="1">
        <v>3.7335669082312298E-2</v>
      </c>
      <c r="E60">
        <v>0.5</v>
      </c>
      <c r="F60">
        <f t="shared" si="0"/>
        <v>1</v>
      </c>
      <c r="G60">
        <f t="shared" si="1"/>
        <v>1</v>
      </c>
      <c r="H60" t="str">
        <f t="shared" si="2"/>
        <v>選</v>
      </c>
    </row>
    <row r="61" spans="1:8" x14ac:dyDescent="0.45">
      <c r="A61" s="1" t="s">
        <v>41</v>
      </c>
      <c r="B61" s="1">
        <v>0.98692359713101097</v>
      </c>
      <c r="C61" s="1">
        <v>0.58407313894768498</v>
      </c>
      <c r="D61" s="1">
        <v>3.7622079080527199E-2</v>
      </c>
      <c r="E61">
        <v>0.61111111111111116</v>
      </c>
      <c r="F61">
        <f t="shared" si="0"/>
        <v>1</v>
      </c>
      <c r="G61">
        <f t="shared" si="1"/>
        <v>1</v>
      </c>
      <c r="H61" t="str">
        <f t="shared" si="2"/>
        <v>選</v>
      </c>
    </row>
    <row r="62" spans="1:8" x14ac:dyDescent="0.45">
      <c r="A62" s="1" t="s">
        <v>17</v>
      </c>
      <c r="B62" s="1">
        <v>1.0851499800691999</v>
      </c>
      <c r="C62" s="1">
        <v>1.0183342713893</v>
      </c>
      <c r="D62" s="1">
        <v>3.7857012435623602E-2</v>
      </c>
      <c r="E62">
        <v>0.33333333333333331</v>
      </c>
      <c r="F62">
        <f t="shared" si="0"/>
        <v>1</v>
      </c>
      <c r="G62">
        <f t="shared" si="1"/>
        <v>2</v>
      </c>
      <c r="H62" t="str">
        <f t="shared" si="2"/>
        <v>不選</v>
      </c>
    </row>
    <row r="63" spans="1:8" x14ac:dyDescent="0.45">
      <c r="A63" s="1" t="s">
        <v>53</v>
      </c>
      <c r="B63" s="1">
        <v>1.48490199230775</v>
      </c>
      <c r="C63" s="1">
        <v>1.15247323255172</v>
      </c>
      <c r="D63" s="1">
        <v>3.8090208437664502E-2</v>
      </c>
      <c r="E63">
        <v>0.5</v>
      </c>
      <c r="F63">
        <f t="shared" si="0"/>
        <v>1</v>
      </c>
      <c r="G63">
        <f t="shared" si="1"/>
        <v>1</v>
      </c>
      <c r="H63" t="str">
        <f t="shared" si="2"/>
        <v>選</v>
      </c>
    </row>
    <row r="64" spans="1:8" x14ac:dyDescent="0.45">
      <c r="A64" s="1" t="s">
        <v>48</v>
      </c>
      <c r="B64" s="1">
        <v>0.392083716844291</v>
      </c>
      <c r="C64" s="1">
        <v>0.308209486670526</v>
      </c>
      <c r="D64" s="1">
        <v>3.8213122429099501E-2</v>
      </c>
      <c r="E64">
        <v>0.33333333333333331</v>
      </c>
      <c r="F64">
        <f t="shared" si="0"/>
        <v>1</v>
      </c>
      <c r="G64">
        <f t="shared" si="1"/>
        <v>2</v>
      </c>
      <c r="H64" t="str">
        <f t="shared" si="2"/>
        <v>不選</v>
      </c>
    </row>
    <row r="65" spans="1:8" x14ac:dyDescent="0.45">
      <c r="A65" s="1" t="s">
        <v>81</v>
      </c>
      <c r="B65" s="1">
        <v>0.227258753335872</v>
      </c>
      <c r="C65" s="1">
        <v>2.3127264841472002</v>
      </c>
      <c r="D65" s="1">
        <v>3.89898345090504E-2</v>
      </c>
      <c r="E65">
        <v>0.5</v>
      </c>
      <c r="F65">
        <f t="shared" si="0"/>
        <v>1</v>
      </c>
      <c r="G65">
        <f t="shared" si="1"/>
        <v>1</v>
      </c>
      <c r="H65" t="str">
        <f t="shared" si="2"/>
        <v>選</v>
      </c>
    </row>
    <row r="66" spans="1:8" x14ac:dyDescent="0.45">
      <c r="A66" s="1" t="s">
        <v>68</v>
      </c>
      <c r="B66" s="1">
        <v>0.41631069872362098</v>
      </c>
      <c r="C66" s="1">
        <v>0.42437323874111599</v>
      </c>
      <c r="D66" s="1">
        <v>3.9076158570808199E-2</v>
      </c>
      <c r="E66">
        <v>0.16666666666666666</v>
      </c>
      <c r="F66">
        <f t="shared" si="0"/>
        <v>1</v>
      </c>
      <c r="G66">
        <f t="shared" si="1"/>
        <v>2</v>
      </c>
      <c r="H66" t="str">
        <f t="shared" si="2"/>
        <v>不選</v>
      </c>
    </row>
    <row r="67" spans="1:8" x14ac:dyDescent="0.45">
      <c r="A67" s="1" t="s">
        <v>3</v>
      </c>
      <c r="B67" s="1">
        <v>0.78009495408264695</v>
      </c>
      <c r="C67" s="1">
        <v>1.42091103149769</v>
      </c>
      <c r="D67" s="1">
        <v>3.9111229599981798E-2</v>
      </c>
      <c r="E67">
        <v>0.5</v>
      </c>
      <c r="F67">
        <f t="shared" ref="F67:F88" si="3">IF(D67&lt;0.1,1,2)</f>
        <v>1</v>
      </c>
      <c r="G67">
        <f t="shared" ref="G67:G88" si="4">IF(E67&gt;=0.5,1,2)</f>
        <v>1</v>
      </c>
      <c r="H67" t="str">
        <f t="shared" ref="H67:H88" si="5">IF(F67+G67=2,"選","不選")</f>
        <v>選</v>
      </c>
    </row>
    <row r="68" spans="1:8" x14ac:dyDescent="0.45">
      <c r="A68" s="1" t="s">
        <v>74</v>
      </c>
      <c r="B68" s="1">
        <v>0.28939620502134999</v>
      </c>
      <c r="C68" s="1">
        <v>0.31106832612844698</v>
      </c>
      <c r="D68" s="1">
        <v>3.9123226849312E-2</v>
      </c>
      <c r="E68">
        <v>0.33333333333333331</v>
      </c>
      <c r="F68">
        <f t="shared" si="3"/>
        <v>1</v>
      </c>
      <c r="G68">
        <f t="shared" si="4"/>
        <v>2</v>
      </c>
      <c r="H68" t="str">
        <f t="shared" si="5"/>
        <v>不選</v>
      </c>
    </row>
    <row r="69" spans="1:8" x14ac:dyDescent="0.45">
      <c r="A69" s="1" t="s">
        <v>9</v>
      </c>
      <c r="B69" s="1">
        <v>1.06583756390934</v>
      </c>
      <c r="C69" s="1">
        <v>0.347471104308408</v>
      </c>
      <c r="D69" s="1">
        <v>4.0744953787859202E-2</v>
      </c>
      <c r="E69">
        <v>0.66666666666666663</v>
      </c>
      <c r="F69">
        <f t="shared" si="3"/>
        <v>1</v>
      </c>
      <c r="G69">
        <f t="shared" si="4"/>
        <v>1</v>
      </c>
      <c r="H69" t="str">
        <f t="shared" si="5"/>
        <v>選</v>
      </c>
    </row>
    <row r="70" spans="1:8" x14ac:dyDescent="0.45">
      <c r="A70" s="1" t="s">
        <v>29</v>
      </c>
      <c r="B70" s="1">
        <v>0.49904056317904399</v>
      </c>
      <c r="C70" s="1">
        <v>0.54891669838743895</v>
      </c>
      <c r="D70" s="1">
        <v>4.1690659662175701E-2</v>
      </c>
      <c r="E70">
        <v>0.33333333333333331</v>
      </c>
      <c r="F70">
        <f t="shared" si="3"/>
        <v>1</v>
      </c>
      <c r="G70">
        <f t="shared" si="4"/>
        <v>2</v>
      </c>
      <c r="H70" t="str">
        <f t="shared" si="5"/>
        <v>不選</v>
      </c>
    </row>
    <row r="71" spans="1:8" x14ac:dyDescent="0.45">
      <c r="A71" s="1" t="s">
        <v>6</v>
      </c>
      <c r="B71" s="1">
        <v>0.75813247488678304</v>
      </c>
      <c r="C71" s="1">
        <v>0.72341448992882496</v>
      </c>
      <c r="D71" s="1">
        <v>4.1780035343508298E-2</v>
      </c>
      <c r="E71">
        <v>0.33333333333333331</v>
      </c>
      <c r="F71">
        <f t="shared" si="3"/>
        <v>1</v>
      </c>
      <c r="G71">
        <f t="shared" si="4"/>
        <v>2</v>
      </c>
      <c r="H71" t="str">
        <f t="shared" si="5"/>
        <v>不選</v>
      </c>
    </row>
    <row r="72" spans="1:8" x14ac:dyDescent="0.45">
      <c r="A72" s="1" t="s">
        <v>45</v>
      </c>
      <c r="B72" s="1">
        <v>0.90072157327587299</v>
      </c>
      <c r="C72" s="1">
        <v>0.50988637649119894</v>
      </c>
      <c r="D72" s="1">
        <v>4.55634889735715E-2</v>
      </c>
      <c r="E72">
        <v>0.61111111111111116</v>
      </c>
      <c r="F72">
        <f t="shared" si="3"/>
        <v>1</v>
      </c>
      <c r="G72">
        <f t="shared" si="4"/>
        <v>1</v>
      </c>
      <c r="H72" t="str">
        <f t="shared" si="5"/>
        <v>選</v>
      </c>
    </row>
    <row r="73" spans="1:8" x14ac:dyDescent="0.45">
      <c r="A73" s="1" t="s">
        <v>55</v>
      </c>
      <c r="B73" s="1">
        <v>1.3721075912843601</v>
      </c>
      <c r="C73" s="1">
        <v>0.87136664799595498</v>
      </c>
      <c r="D73" s="1">
        <v>4.8892209009044202E-2</v>
      </c>
      <c r="E73">
        <v>0.66666666666666663</v>
      </c>
      <c r="F73">
        <f t="shared" si="3"/>
        <v>1</v>
      </c>
      <c r="G73">
        <f t="shared" si="4"/>
        <v>1</v>
      </c>
      <c r="H73" t="str">
        <f t="shared" si="5"/>
        <v>選</v>
      </c>
    </row>
    <row r="74" spans="1:8" x14ac:dyDescent="0.45">
      <c r="A74" s="1" t="s">
        <v>15</v>
      </c>
      <c r="B74" s="1">
        <v>2.01269776407343</v>
      </c>
      <c r="C74" s="1">
        <v>1.10005970021736</v>
      </c>
      <c r="D74" s="1">
        <v>5.5089788923900498E-2</v>
      </c>
      <c r="E74">
        <v>0.66666666666666663</v>
      </c>
      <c r="F74">
        <f t="shared" si="3"/>
        <v>1</v>
      </c>
      <c r="G74">
        <f t="shared" si="4"/>
        <v>1</v>
      </c>
      <c r="H74" t="str">
        <f t="shared" si="5"/>
        <v>選</v>
      </c>
    </row>
    <row r="75" spans="1:8" x14ac:dyDescent="0.45">
      <c r="A75" s="1" t="s">
        <v>8</v>
      </c>
      <c r="B75" s="1">
        <v>2.6550629700012101</v>
      </c>
      <c r="C75" s="1">
        <v>1.33357785476547</v>
      </c>
      <c r="D75" s="1">
        <v>5.5115355780272497E-2</v>
      </c>
      <c r="E75">
        <v>0.66666666666666663</v>
      </c>
      <c r="F75">
        <f t="shared" si="3"/>
        <v>1</v>
      </c>
      <c r="G75">
        <f t="shared" si="4"/>
        <v>1</v>
      </c>
      <c r="H75" t="str">
        <f t="shared" si="5"/>
        <v>選</v>
      </c>
    </row>
    <row r="76" spans="1:8" x14ac:dyDescent="0.45">
      <c r="A76" s="1" t="s">
        <v>70</v>
      </c>
      <c r="B76" s="1">
        <v>0.51173197795672898</v>
      </c>
      <c r="C76" s="1">
        <v>3.0440600727779001</v>
      </c>
      <c r="D76" s="1">
        <v>5.7472712667056503E-2</v>
      </c>
      <c r="E76">
        <v>0.5</v>
      </c>
      <c r="F76">
        <f t="shared" si="3"/>
        <v>1</v>
      </c>
      <c r="G76">
        <f t="shared" si="4"/>
        <v>1</v>
      </c>
      <c r="H76" t="str">
        <f t="shared" si="5"/>
        <v>選</v>
      </c>
    </row>
    <row r="77" spans="1:8" x14ac:dyDescent="0.45">
      <c r="A77" s="1" t="s">
        <v>42</v>
      </c>
      <c r="B77" s="1">
        <v>0.62671345695852199</v>
      </c>
      <c r="C77" s="1">
        <v>0.83543379997992695</v>
      </c>
      <c r="D77" s="1">
        <v>5.7939951545025702E-2</v>
      </c>
      <c r="E77">
        <v>0.5</v>
      </c>
      <c r="F77">
        <f t="shared" si="3"/>
        <v>1</v>
      </c>
      <c r="G77">
        <f t="shared" si="4"/>
        <v>1</v>
      </c>
      <c r="H77" t="str">
        <f t="shared" si="5"/>
        <v>選</v>
      </c>
    </row>
    <row r="78" spans="1:8" x14ac:dyDescent="0.45">
      <c r="A78" s="1" t="s">
        <v>85</v>
      </c>
      <c r="B78" s="1">
        <v>0.37292231429189598</v>
      </c>
      <c r="C78" s="1">
        <v>0.49631609616281103</v>
      </c>
      <c r="D78" s="1">
        <v>5.7970748254543902E-2</v>
      </c>
      <c r="E78">
        <v>0.5</v>
      </c>
      <c r="F78">
        <f t="shared" si="3"/>
        <v>1</v>
      </c>
      <c r="G78">
        <f t="shared" si="4"/>
        <v>1</v>
      </c>
      <c r="H78" t="str">
        <f t="shared" si="5"/>
        <v>選</v>
      </c>
    </row>
    <row r="79" spans="1:8" x14ac:dyDescent="0.45">
      <c r="A79" s="1" t="s">
        <v>82</v>
      </c>
      <c r="B79" s="1">
        <v>0.44276367633039199</v>
      </c>
      <c r="C79" s="1">
        <v>0.59346165118467997</v>
      </c>
      <c r="D79" s="1">
        <v>5.9234130885135301E-2</v>
      </c>
      <c r="E79">
        <v>0.5</v>
      </c>
      <c r="F79">
        <f t="shared" si="3"/>
        <v>1</v>
      </c>
      <c r="G79">
        <f t="shared" si="4"/>
        <v>1</v>
      </c>
      <c r="H79" t="str">
        <f t="shared" si="5"/>
        <v>選</v>
      </c>
    </row>
    <row r="80" spans="1:8" x14ac:dyDescent="0.45">
      <c r="A80" s="1" t="s">
        <v>23</v>
      </c>
      <c r="B80" s="1">
        <v>0.75733377375573496</v>
      </c>
      <c r="C80" s="1">
        <v>2.0821870329496601</v>
      </c>
      <c r="D80" s="1">
        <v>6.0801764990118301E-2</v>
      </c>
      <c r="E80">
        <v>0.5</v>
      </c>
      <c r="F80">
        <f t="shared" si="3"/>
        <v>1</v>
      </c>
      <c r="G80">
        <f t="shared" si="4"/>
        <v>1</v>
      </c>
      <c r="H80" t="str">
        <f t="shared" si="5"/>
        <v>選</v>
      </c>
    </row>
    <row r="81" spans="1:8" x14ac:dyDescent="0.45">
      <c r="A81" s="1" t="s">
        <v>56</v>
      </c>
      <c r="B81" s="1">
        <v>1.1377974644728801</v>
      </c>
      <c r="C81" s="1">
        <v>1.0444240440319099</v>
      </c>
      <c r="D81" s="1">
        <v>6.09763836711553E-2</v>
      </c>
      <c r="E81">
        <v>0.33333333333333331</v>
      </c>
      <c r="F81">
        <f t="shared" si="3"/>
        <v>1</v>
      </c>
      <c r="G81">
        <f t="shared" si="4"/>
        <v>2</v>
      </c>
      <c r="H81" t="str">
        <f t="shared" si="5"/>
        <v>不選</v>
      </c>
    </row>
    <row r="82" spans="1:8" x14ac:dyDescent="0.45">
      <c r="A82" s="1" t="s">
        <v>65</v>
      </c>
      <c r="B82" s="1">
        <v>1.2097361142807601</v>
      </c>
      <c r="C82" s="1">
        <v>0.64765878050778802</v>
      </c>
      <c r="D82" s="1">
        <v>6.5336589679948806E-2</v>
      </c>
      <c r="E82">
        <v>0.66666666666666663</v>
      </c>
      <c r="F82">
        <f t="shared" si="3"/>
        <v>1</v>
      </c>
      <c r="G82">
        <f t="shared" si="4"/>
        <v>1</v>
      </c>
      <c r="H82" t="str">
        <f t="shared" si="5"/>
        <v>選</v>
      </c>
    </row>
    <row r="83" spans="1:8" x14ac:dyDescent="0.45">
      <c r="A83" s="1" t="s">
        <v>33</v>
      </c>
      <c r="B83" s="1">
        <v>0.93738508509056695</v>
      </c>
      <c r="C83" s="1">
        <v>0.79586597349729704</v>
      </c>
      <c r="D83" s="1">
        <v>7.86597873457799E-2</v>
      </c>
      <c r="E83">
        <v>0.5</v>
      </c>
      <c r="F83">
        <f t="shared" si="3"/>
        <v>1</v>
      </c>
      <c r="G83">
        <f t="shared" si="4"/>
        <v>1</v>
      </c>
      <c r="H83" t="str">
        <f t="shared" si="5"/>
        <v>選</v>
      </c>
    </row>
    <row r="84" spans="1:8" s="4" customFormat="1" ht="16.149999999999999" x14ac:dyDescent="0.45">
      <c r="A84" s="3" t="s">
        <v>75</v>
      </c>
      <c r="B84" s="5">
        <v>0.64123827788561205</v>
      </c>
      <c r="C84" s="5">
        <v>39.368370207413697</v>
      </c>
      <c r="D84" s="5">
        <v>0.114742888116477</v>
      </c>
      <c r="E84" s="4">
        <v>0.5</v>
      </c>
      <c r="F84">
        <f t="shared" si="3"/>
        <v>2</v>
      </c>
      <c r="G84">
        <f t="shared" si="4"/>
        <v>1</v>
      </c>
      <c r="H84" t="str">
        <f t="shared" si="5"/>
        <v>不選</v>
      </c>
    </row>
    <row r="85" spans="1:8" x14ac:dyDescent="0.45">
      <c r="A85" s="1" t="s">
        <v>67</v>
      </c>
      <c r="B85" s="1">
        <v>0.543940732955009</v>
      </c>
      <c r="C85" s="1">
        <v>0.28367152234276399</v>
      </c>
      <c r="D85" s="1">
        <v>0.13895310824762599</v>
      </c>
      <c r="E85">
        <v>0.5</v>
      </c>
      <c r="F85">
        <f t="shared" si="3"/>
        <v>2</v>
      </c>
      <c r="G85">
        <f t="shared" si="4"/>
        <v>1</v>
      </c>
      <c r="H85" t="str">
        <f t="shared" si="5"/>
        <v>不選</v>
      </c>
    </row>
    <row r="86" spans="1:8" x14ac:dyDescent="0.45">
      <c r="A86" s="1" t="s">
        <v>60</v>
      </c>
      <c r="B86" s="1">
        <v>0.34321996736841198</v>
      </c>
      <c r="C86" s="1">
        <v>0.22597878251988501</v>
      </c>
      <c r="D86" s="1">
        <v>0.16470142196416099</v>
      </c>
      <c r="E86">
        <v>0.44444444444444442</v>
      </c>
      <c r="F86">
        <f t="shared" si="3"/>
        <v>2</v>
      </c>
      <c r="G86">
        <f t="shared" si="4"/>
        <v>2</v>
      </c>
      <c r="H86" t="str">
        <f t="shared" si="5"/>
        <v>不選</v>
      </c>
    </row>
    <row r="87" spans="1:8" s="4" customFormat="1" x14ac:dyDescent="0.45">
      <c r="A87" s="3" t="s">
        <v>73</v>
      </c>
      <c r="B87" s="3">
        <v>1.04320170587762</v>
      </c>
      <c r="C87" s="3">
        <v>4.8047510209871497E-2</v>
      </c>
      <c r="D87" s="3">
        <v>0.32410461750778602</v>
      </c>
      <c r="E87" s="4">
        <v>0.66666666666666663</v>
      </c>
      <c r="F87">
        <f t="shared" si="3"/>
        <v>2</v>
      </c>
      <c r="G87">
        <f t="shared" si="4"/>
        <v>1</v>
      </c>
      <c r="H87" t="str">
        <f t="shared" si="5"/>
        <v>不選</v>
      </c>
    </row>
    <row r="88" spans="1:8" s="4" customFormat="1" ht="16.149999999999999" x14ac:dyDescent="0.45">
      <c r="A88" s="3" t="s">
        <v>37</v>
      </c>
      <c r="B88" s="5"/>
      <c r="C88" s="5"/>
      <c r="D88" s="5"/>
      <c r="E88" s="4">
        <v>0</v>
      </c>
      <c r="F88">
        <f t="shared" si="3"/>
        <v>1</v>
      </c>
      <c r="G88">
        <f t="shared" si="4"/>
        <v>2</v>
      </c>
      <c r="H88" t="str">
        <f t="shared" si="5"/>
        <v>不選</v>
      </c>
    </row>
  </sheetData>
  <sortState ref="A2:D88">
    <sortCondition ref="D1:D88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69633-A9D8-447C-810F-1407F04AF472}">
  <sheetPr codeName="Sheet7"/>
  <dimension ref="A1:H54"/>
  <sheetViews>
    <sheetView workbookViewId="0">
      <selection activeCell="G1" sqref="G1"/>
    </sheetView>
  </sheetViews>
  <sheetFormatPr defaultRowHeight="15" x14ac:dyDescent="0.45"/>
  <cols>
    <col min="1" max="1" width="19.42578125" customWidth="1"/>
    <col min="4" max="4" width="19.5703125" customWidth="1"/>
    <col min="7" max="7" width="19.42578125" customWidth="1"/>
  </cols>
  <sheetData>
    <row r="1" spans="1:8" x14ac:dyDescent="0.45">
      <c r="A1" t="s">
        <v>117</v>
      </c>
      <c r="B1" t="s">
        <v>111</v>
      </c>
      <c r="D1" t="s">
        <v>116</v>
      </c>
      <c r="E1" t="s">
        <v>111</v>
      </c>
      <c r="G1" t="s">
        <v>115</v>
      </c>
      <c r="H1" t="s">
        <v>111</v>
      </c>
    </row>
    <row r="2" spans="1:8" x14ac:dyDescent="0.45">
      <c r="A2" t="s">
        <v>114</v>
      </c>
      <c r="B2">
        <v>9.6418300000000005E-3</v>
      </c>
      <c r="D2" t="s">
        <v>30</v>
      </c>
      <c r="E2">
        <v>4.1352344951144596E-3</v>
      </c>
      <c r="G2" t="s">
        <v>30</v>
      </c>
      <c r="H2">
        <v>2.9118505091195899E-3</v>
      </c>
    </row>
    <row r="3" spans="1:8" x14ac:dyDescent="0.45">
      <c r="A3" t="s">
        <v>25</v>
      </c>
      <c r="B3">
        <v>1.3068834E-2</v>
      </c>
      <c r="D3" t="s">
        <v>25</v>
      </c>
      <c r="E3">
        <v>4.7198690327069099E-3</v>
      </c>
      <c r="G3" t="s">
        <v>25</v>
      </c>
      <c r="H3">
        <v>3.3362706555132801E-3</v>
      </c>
    </row>
    <row r="4" spans="1:8" x14ac:dyDescent="0.45">
      <c r="A4" t="s">
        <v>28</v>
      </c>
      <c r="B4">
        <v>1.9110656E-2</v>
      </c>
      <c r="D4" t="s">
        <v>57</v>
      </c>
      <c r="E4">
        <v>8.6457209031268797E-3</v>
      </c>
      <c r="G4" t="s">
        <v>57</v>
      </c>
      <c r="H4">
        <v>5.97254446860861E-3</v>
      </c>
    </row>
    <row r="5" spans="1:8" x14ac:dyDescent="0.45">
      <c r="A5" t="s">
        <v>57</v>
      </c>
      <c r="B5">
        <v>2.4610811E-2</v>
      </c>
      <c r="D5" t="s">
        <v>86</v>
      </c>
      <c r="E5">
        <v>1.5623490774536701E-2</v>
      </c>
      <c r="G5" t="s">
        <v>28</v>
      </c>
      <c r="H5">
        <v>1.11085398783824E-2</v>
      </c>
    </row>
    <row r="6" spans="1:8" x14ac:dyDescent="0.45">
      <c r="A6" t="s">
        <v>10</v>
      </c>
      <c r="B6">
        <v>3.5848639000000002E-2</v>
      </c>
      <c r="D6" t="s">
        <v>28</v>
      </c>
      <c r="E6">
        <v>1.5684028393606098E-2</v>
      </c>
      <c r="G6" t="s">
        <v>86</v>
      </c>
      <c r="H6">
        <v>1.2064531771089E-2</v>
      </c>
    </row>
    <row r="7" spans="1:8" x14ac:dyDescent="0.45">
      <c r="A7" t="s">
        <v>19</v>
      </c>
      <c r="B7">
        <v>3.7741340999999998E-2</v>
      </c>
      <c r="D7" t="s">
        <v>54</v>
      </c>
      <c r="E7">
        <v>1.8414706041934601E-2</v>
      </c>
      <c r="G7" t="s">
        <v>54</v>
      </c>
      <c r="H7">
        <v>1.27248618611338E-2</v>
      </c>
    </row>
    <row r="8" spans="1:8" x14ac:dyDescent="0.45">
      <c r="A8" t="s">
        <v>76</v>
      </c>
      <c r="B8">
        <v>4.6877279000000001E-2</v>
      </c>
      <c r="D8" t="s">
        <v>7</v>
      </c>
      <c r="E8">
        <v>2.2142285325839901E-2</v>
      </c>
      <c r="G8" t="s">
        <v>7</v>
      </c>
      <c r="H8">
        <v>1.6464164989861099E-2</v>
      </c>
    </row>
    <row r="9" spans="1:8" x14ac:dyDescent="0.45">
      <c r="A9" t="s">
        <v>54</v>
      </c>
      <c r="B9">
        <v>4.8616827000000001E-2</v>
      </c>
      <c r="D9" t="s">
        <v>14</v>
      </c>
      <c r="E9">
        <v>2.2431460145149001E-2</v>
      </c>
      <c r="G9" t="s">
        <v>14</v>
      </c>
      <c r="H9">
        <v>1.6673935377323999E-2</v>
      </c>
    </row>
    <row r="10" spans="1:8" x14ac:dyDescent="0.45">
      <c r="D10" t="s">
        <v>19</v>
      </c>
      <c r="E10">
        <v>2.4376480075450201E-2</v>
      </c>
      <c r="G10" t="s">
        <v>19</v>
      </c>
      <c r="H10">
        <v>1.7225220904168299E-2</v>
      </c>
    </row>
    <row r="11" spans="1:8" x14ac:dyDescent="0.45">
      <c r="D11" t="s">
        <v>10</v>
      </c>
      <c r="E11">
        <v>2.4858720525753501E-2</v>
      </c>
      <c r="G11" t="s">
        <v>59</v>
      </c>
      <c r="H11">
        <v>1.7575142665567499E-2</v>
      </c>
    </row>
    <row r="12" spans="1:8" x14ac:dyDescent="0.45">
      <c r="D12" t="s">
        <v>59</v>
      </c>
      <c r="E12">
        <v>2.54319626113255E-2</v>
      </c>
      <c r="G12" t="s">
        <v>66</v>
      </c>
      <c r="H12">
        <v>1.75911915728072E-2</v>
      </c>
    </row>
    <row r="13" spans="1:8" x14ac:dyDescent="0.45">
      <c r="D13" t="s">
        <v>46</v>
      </c>
      <c r="E13">
        <v>2.77137456426053E-2</v>
      </c>
      <c r="G13" t="s">
        <v>10</v>
      </c>
      <c r="H13">
        <v>1.7655470575624499E-2</v>
      </c>
    </row>
    <row r="14" spans="1:8" x14ac:dyDescent="0.45">
      <c r="D14" t="s">
        <v>71</v>
      </c>
      <c r="E14">
        <v>2.7878019999952201E-2</v>
      </c>
      <c r="G14" t="s">
        <v>46</v>
      </c>
      <c r="H14">
        <v>1.91641353023034E-2</v>
      </c>
    </row>
    <row r="15" spans="1:8" x14ac:dyDescent="0.45">
      <c r="D15" t="s">
        <v>66</v>
      </c>
      <c r="E15">
        <v>2.8599413271475301E-2</v>
      </c>
      <c r="G15" t="s">
        <v>38</v>
      </c>
      <c r="H15">
        <v>2.0271118518930299E-2</v>
      </c>
    </row>
    <row r="16" spans="1:8" x14ac:dyDescent="0.45">
      <c r="D16" t="s">
        <v>5</v>
      </c>
      <c r="E16">
        <v>2.8974589817687298E-2</v>
      </c>
      <c r="G16" t="s">
        <v>71</v>
      </c>
      <c r="H16">
        <v>2.0776984088168901E-2</v>
      </c>
    </row>
    <row r="17" spans="4:8" x14ac:dyDescent="0.45">
      <c r="D17" t="s">
        <v>2</v>
      </c>
      <c r="E17">
        <v>2.9244429445636998E-2</v>
      </c>
      <c r="G17" t="s">
        <v>2</v>
      </c>
      <c r="H17">
        <v>2.1962605523806002E-2</v>
      </c>
    </row>
    <row r="18" spans="4:8" x14ac:dyDescent="0.45">
      <c r="D18" t="s">
        <v>24</v>
      </c>
      <c r="E18">
        <v>3.2085033614208898E-2</v>
      </c>
      <c r="G18" t="s">
        <v>76</v>
      </c>
      <c r="H18">
        <v>2.23226627482104E-2</v>
      </c>
    </row>
    <row r="19" spans="4:8" x14ac:dyDescent="0.45">
      <c r="D19" t="s">
        <v>76</v>
      </c>
      <c r="E19">
        <v>3.21896966171017E-2</v>
      </c>
      <c r="G19" t="s">
        <v>24</v>
      </c>
      <c r="H19">
        <v>2.2358516896231001E-2</v>
      </c>
    </row>
    <row r="20" spans="4:8" x14ac:dyDescent="0.45">
      <c r="D20" t="s">
        <v>80</v>
      </c>
      <c r="E20">
        <v>3.3138435922638598E-2</v>
      </c>
      <c r="G20" t="s">
        <v>5</v>
      </c>
      <c r="H20">
        <v>2.2760512904207698E-2</v>
      </c>
    </row>
    <row r="21" spans="4:8" x14ac:dyDescent="0.45">
      <c r="D21" t="s">
        <v>1</v>
      </c>
      <c r="E21">
        <v>3.6044374996725102E-2</v>
      </c>
      <c r="G21" t="s">
        <v>26</v>
      </c>
      <c r="H21">
        <v>2.6167760660979499E-2</v>
      </c>
    </row>
    <row r="22" spans="4:8" x14ac:dyDescent="0.45">
      <c r="D22" t="s">
        <v>38</v>
      </c>
      <c r="E22">
        <v>3.6370152875645802E-2</v>
      </c>
      <c r="G22" t="s">
        <v>20</v>
      </c>
      <c r="H22">
        <v>2.62576551999045E-2</v>
      </c>
    </row>
    <row r="23" spans="4:8" x14ac:dyDescent="0.45">
      <c r="D23" t="s">
        <v>26</v>
      </c>
      <c r="E23">
        <v>3.7541172372478303E-2</v>
      </c>
      <c r="G23" t="s">
        <v>72</v>
      </c>
      <c r="H23">
        <v>2.6475665853529399E-2</v>
      </c>
    </row>
    <row r="24" spans="4:8" x14ac:dyDescent="0.45">
      <c r="D24" t="s">
        <v>77</v>
      </c>
      <c r="E24">
        <v>3.7943283219542302E-2</v>
      </c>
      <c r="G24" t="s">
        <v>77</v>
      </c>
      <c r="H24">
        <v>2.66935497419711E-2</v>
      </c>
    </row>
    <row r="25" spans="4:8" x14ac:dyDescent="0.45">
      <c r="D25" t="s">
        <v>20</v>
      </c>
      <c r="E25">
        <v>3.79972685717039E-2</v>
      </c>
      <c r="G25" t="s">
        <v>31</v>
      </c>
      <c r="H25">
        <v>2.7535834275748999E-2</v>
      </c>
    </row>
    <row r="26" spans="4:8" x14ac:dyDescent="0.45">
      <c r="D26" t="s">
        <v>22</v>
      </c>
      <c r="E26">
        <v>3.87472889575858E-2</v>
      </c>
      <c r="G26" t="s">
        <v>49</v>
      </c>
      <c r="H26">
        <v>2.8053633851956E-2</v>
      </c>
    </row>
    <row r="27" spans="4:8" x14ac:dyDescent="0.45">
      <c r="D27" t="s">
        <v>31</v>
      </c>
      <c r="E27">
        <v>3.9299706514313901E-2</v>
      </c>
      <c r="G27" t="s">
        <v>32</v>
      </c>
      <c r="H27">
        <v>2.8156333708805201E-2</v>
      </c>
    </row>
    <row r="28" spans="4:8" x14ac:dyDescent="0.45">
      <c r="D28" t="s">
        <v>32</v>
      </c>
      <c r="E28">
        <v>4.0206135114588197E-2</v>
      </c>
      <c r="G28" t="s">
        <v>61</v>
      </c>
      <c r="H28">
        <v>2.8224344946540299E-2</v>
      </c>
    </row>
    <row r="29" spans="4:8" x14ac:dyDescent="0.45">
      <c r="D29" t="s">
        <v>84</v>
      </c>
      <c r="E29">
        <v>4.0533423236729503E-2</v>
      </c>
      <c r="G29" t="s">
        <v>58</v>
      </c>
      <c r="H29">
        <v>2.8240515625283999E-2</v>
      </c>
    </row>
    <row r="30" spans="4:8" x14ac:dyDescent="0.45">
      <c r="D30" t="s">
        <v>11</v>
      </c>
      <c r="E30">
        <v>4.0540834610923102E-2</v>
      </c>
      <c r="G30" t="s">
        <v>84</v>
      </c>
      <c r="H30">
        <v>2.8560342106757199E-2</v>
      </c>
    </row>
    <row r="31" spans="4:8" x14ac:dyDescent="0.45">
      <c r="D31" t="s">
        <v>49</v>
      </c>
      <c r="E31">
        <v>4.05443475446612E-2</v>
      </c>
      <c r="G31" t="s">
        <v>80</v>
      </c>
      <c r="H31">
        <v>2.9297352909184698E-2</v>
      </c>
    </row>
    <row r="32" spans="4:8" x14ac:dyDescent="0.45">
      <c r="D32" t="s">
        <v>61</v>
      </c>
      <c r="E32">
        <v>4.0887184056335402E-2</v>
      </c>
      <c r="G32" t="s">
        <v>12</v>
      </c>
      <c r="H32">
        <v>2.9967995568348799E-2</v>
      </c>
    </row>
    <row r="33" spans="4:8" x14ac:dyDescent="0.45">
      <c r="D33" t="s">
        <v>72</v>
      </c>
      <c r="E33">
        <v>4.19406963255727E-2</v>
      </c>
      <c r="G33" t="s">
        <v>63</v>
      </c>
      <c r="H33">
        <v>3.02547295500156E-2</v>
      </c>
    </row>
    <row r="34" spans="4:8" x14ac:dyDescent="0.45">
      <c r="D34" t="s">
        <v>58</v>
      </c>
      <c r="E34">
        <v>4.3080637880253403E-2</v>
      </c>
      <c r="G34" t="s">
        <v>22</v>
      </c>
      <c r="H34">
        <v>3.04547229760905E-2</v>
      </c>
    </row>
    <row r="35" spans="4:8" x14ac:dyDescent="0.45">
      <c r="D35" t="s">
        <v>16</v>
      </c>
      <c r="E35">
        <v>4.3526854515093201E-2</v>
      </c>
      <c r="G35" t="s">
        <v>40</v>
      </c>
      <c r="H35">
        <v>3.0500516823789701E-2</v>
      </c>
    </row>
    <row r="36" spans="4:8" x14ac:dyDescent="0.45">
      <c r="D36" t="s">
        <v>12</v>
      </c>
      <c r="E36">
        <v>4.3829527490143599E-2</v>
      </c>
      <c r="G36" t="s">
        <v>62</v>
      </c>
      <c r="H36">
        <v>3.09323108865544E-2</v>
      </c>
    </row>
    <row r="37" spans="4:8" x14ac:dyDescent="0.45">
      <c r="D37" t="s">
        <v>63</v>
      </c>
      <c r="E37">
        <v>4.47838839029202E-2</v>
      </c>
      <c r="G37" t="s">
        <v>11</v>
      </c>
      <c r="H37">
        <v>3.10226642775158E-2</v>
      </c>
    </row>
    <row r="38" spans="4:8" x14ac:dyDescent="0.45">
      <c r="D38" t="s">
        <v>62</v>
      </c>
      <c r="E38">
        <v>4.5385395166047303E-2</v>
      </c>
      <c r="G38" t="s">
        <v>44</v>
      </c>
      <c r="H38">
        <v>3.15505991625811E-2</v>
      </c>
    </row>
    <row r="39" spans="4:8" x14ac:dyDescent="0.45">
      <c r="D39" t="s">
        <v>40</v>
      </c>
      <c r="E39">
        <v>4.7302364448339899E-2</v>
      </c>
      <c r="G39" t="s">
        <v>47</v>
      </c>
      <c r="H39">
        <v>3.2016713678418698E-2</v>
      </c>
    </row>
    <row r="40" spans="4:8" x14ac:dyDescent="0.45">
      <c r="D40" t="s">
        <v>81</v>
      </c>
      <c r="E40">
        <v>4.7513667114318897E-2</v>
      </c>
      <c r="G40" t="s">
        <v>21</v>
      </c>
      <c r="H40">
        <v>3.28825779900229E-2</v>
      </c>
    </row>
    <row r="41" spans="4:8" x14ac:dyDescent="0.45">
      <c r="D41" t="s">
        <v>69</v>
      </c>
      <c r="E41">
        <v>4.9917857455963402E-2</v>
      </c>
      <c r="G41" t="s">
        <v>69</v>
      </c>
      <c r="H41">
        <v>3.5113464748308898E-2</v>
      </c>
    </row>
    <row r="42" spans="4:8" x14ac:dyDescent="0.45">
      <c r="G42" t="s">
        <v>1</v>
      </c>
      <c r="H42">
        <v>3.5230601981086899E-2</v>
      </c>
    </row>
    <row r="43" spans="4:8" x14ac:dyDescent="0.45">
      <c r="G43" t="s">
        <v>64</v>
      </c>
      <c r="H43">
        <v>3.5275562448504202E-2</v>
      </c>
    </row>
    <row r="44" spans="4:8" x14ac:dyDescent="0.45">
      <c r="G44" t="s">
        <v>0</v>
      </c>
      <c r="H44">
        <v>3.55873902587183E-2</v>
      </c>
    </row>
    <row r="45" spans="4:8" x14ac:dyDescent="0.45">
      <c r="G45" t="s">
        <v>4</v>
      </c>
      <c r="H45">
        <v>3.56271675083343E-2</v>
      </c>
    </row>
    <row r="46" spans="4:8" x14ac:dyDescent="0.45">
      <c r="G46" t="s">
        <v>16</v>
      </c>
      <c r="H46">
        <v>3.5732248850953302E-2</v>
      </c>
    </row>
    <row r="47" spans="4:8" x14ac:dyDescent="0.45">
      <c r="G47" t="s">
        <v>50</v>
      </c>
      <c r="H47">
        <v>3.7335669082312298E-2</v>
      </c>
    </row>
    <row r="48" spans="4:8" x14ac:dyDescent="0.45">
      <c r="G48" t="s">
        <v>41</v>
      </c>
      <c r="H48">
        <v>3.7622079080527199E-2</v>
      </c>
    </row>
    <row r="49" spans="7:8" x14ac:dyDescent="0.45">
      <c r="G49" t="s">
        <v>53</v>
      </c>
      <c r="H49">
        <v>3.8090208437664502E-2</v>
      </c>
    </row>
    <row r="50" spans="7:8" x14ac:dyDescent="0.45">
      <c r="G50" t="s">
        <v>81</v>
      </c>
      <c r="H50">
        <v>3.89898345090504E-2</v>
      </c>
    </row>
    <row r="51" spans="7:8" x14ac:dyDescent="0.45">
      <c r="G51" t="s">
        <v>3</v>
      </c>
      <c r="H51">
        <v>3.9111229599981798E-2</v>
      </c>
    </row>
    <row r="52" spans="7:8" x14ac:dyDescent="0.45">
      <c r="G52" t="s">
        <v>9</v>
      </c>
      <c r="H52">
        <v>4.0744953787859202E-2</v>
      </c>
    </row>
    <row r="53" spans="7:8" x14ac:dyDescent="0.45">
      <c r="G53" t="s">
        <v>45</v>
      </c>
      <c r="H53">
        <v>4.55634889735715E-2</v>
      </c>
    </row>
    <row r="54" spans="7:8" x14ac:dyDescent="0.45">
      <c r="G54" t="s">
        <v>55</v>
      </c>
      <c r="H54">
        <v>4.8892209009044202E-2</v>
      </c>
    </row>
  </sheetData>
  <sortState ref="A2:B90">
    <sortCondition ref="B2:B90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58B47-09A6-41C7-97BB-6E98EC4F2FB3}">
  <sheetPr codeName="Sheet6"/>
  <dimension ref="A1:M61"/>
  <sheetViews>
    <sheetView tabSelected="1" zoomScale="55" zoomScaleNormal="55" workbookViewId="0">
      <selection activeCell="J17" sqref="J17"/>
    </sheetView>
  </sheetViews>
  <sheetFormatPr defaultRowHeight="15" x14ac:dyDescent="0.45"/>
  <cols>
    <col min="1" max="1" width="4.28515625" customWidth="1"/>
    <col min="2" max="2" width="5.42578125" bestFit="1" customWidth="1"/>
    <col min="3" max="3" width="5.85546875" style="8" customWidth="1"/>
    <col min="4" max="8" width="8.140625" style="8" bestFit="1" customWidth="1"/>
    <col min="9" max="9" width="9.140625" style="8" bestFit="1" customWidth="1"/>
    <col min="11" max="11" width="14.42578125" style="17" customWidth="1"/>
  </cols>
  <sheetData>
    <row r="1" spans="1:13" x14ac:dyDescent="0.45">
      <c r="C1" s="10" t="s">
        <v>122</v>
      </c>
      <c r="D1" s="10"/>
      <c r="E1" s="10"/>
      <c r="F1" s="10"/>
      <c r="G1" s="10"/>
      <c r="H1" s="10"/>
      <c r="I1" s="10"/>
      <c r="L1" t="s">
        <v>139</v>
      </c>
      <c r="M1" t="s">
        <v>140</v>
      </c>
    </row>
    <row r="2" spans="1:13" x14ac:dyDescent="0.45">
      <c r="B2" t="s">
        <v>123</v>
      </c>
      <c r="C2" s="8">
        <v>0.1</v>
      </c>
      <c r="D2" s="8">
        <v>0.5</v>
      </c>
      <c r="E2" s="8">
        <v>0.9</v>
      </c>
      <c r="F2" s="8">
        <v>1</v>
      </c>
      <c r="G2" s="8">
        <v>1.1000000000000001</v>
      </c>
      <c r="H2" s="8">
        <v>1.3</v>
      </c>
      <c r="I2" s="8">
        <v>1.5</v>
      </c>
      <c r="K2" s="17" t="s">
        <v>133</v>
      </c>
      <c r="L2">
        <v>4</v>
      </c>
    </row>
    <row r="3" spans="1:13" x14ac:dyDescent="0.45">
      <c r="A3" t="s">
        <v>121</v>
      </c>
      <c r="B3">
        <v>200</v>
      </c>
      <c r="C3" s="9">
        <f t="shared" ref="C3:I12" si="0">C$2^(1/$L$5)*($B3^($L$4/$L$5))</f>
        <v>20.973883267684805</v>
      </c>
      <c r="D3" s="9">
        <f t="shared" si="0"/>
        <v>98.639837998877539</v>
      </c>
      <c r="E3" s="9">
        <f t="shared" si="0"/>
        <v>173.62469023341527</v>
      </c>
      <c r="F3" s="9">
        <f t="shared" si="0"/>
        <v>192.14445534001902</v>
      </c>
      <c r="G3" s="9">
        <f t="shared" si="0"/>
        <v>210.59376509315021</v>
      </c>
      <c r="H3" s="9">
        <f t="shared" si="0"/>
        <v>247.3065116588123</v>
      </c>
      <c r="I3" s="9">
        <f t="shared" si="0"/>
        <v>283.80410245785077</v>
      </c>
    </row>
    <row r="4" spans="1:13" x14ac:dyDescent="0.45">
      <c r="B4">
        <v>300</v>
      </c>
      <c r="C4" s="9">
        <f t="shared" si="0"/>
        <v>31.364500072164919</v>
      </c>
      <c r="D4" s="9">
        <f t="shared" si="0"/>
        <v>147.50674286439076</v>
      </c>
      <c r="E4" s="9">
        <f t="shared" si="0"/>
        <v>259.63964516508349</v>
      </c>
      <c r="F4" s="9">
        <f t="shared" si="0"/>
        <v>287.33423879894372</v>
      </c>
      <c r="G4" s="9">
        <f t="shared" si="0"/>
        <v>314.92347297643283</v>
      </c>
      <c r="H4" s="9">
        <f t="shared" si="0"/>
        <v>369.82398556211132</v>
      </c>
      <c r="I4" s="9">
        <f t="shared" si="0"/>
        <v>424.40275262400348</v>
      </c>
      <c r="K4" s="17" t="s">
        <v>118</v>
      </c>
      <c r="L4" s="15">
        <f>M4/100</f>
        <v>1.03169422596829</v>
      </c>
      <c r="M4">
        <f>VLOOKUP($L$2,'new1'!$A:$F,3)*100</f>
        <v>103.16942259682899</v>
      </c>
    </row>
    <row r="5" spans="1:13" x14ac:dyDescent="0.45">
      <c r="B5">
        <v>400</v>
      </c>
      <c r="C5" s="9">
        <f t="shared" si="0"/>
        <v>41.728447238518207</v>
      </c>
      <c r="D5" s="9">
        <f t="shared" si="0"/>
        <v>196.24822084777901</v>
      </c>
      <c r="E5" s="9">
        <f t="shared" si="0"/>
        <v>345.4338251644557</v>
      </c>
      <c r="F5" s="9">
        <f t="shared" si="0"/>
        <v>382.27969825612809</v>
      </c>
      <c r="G5" s="9">
        <f t="shared" si="0"/>
        <v>418.98539737703271</v>
      </c>
      <c r="H5" s="9">
        <f t="shared" si="0"/>
        <v>492.02699337021124</v>
      </c>
      <c r="I5" s="9">
        <f t="shared" si="0"/>
        <v>564.64052766680118</v>
      </c>
      <c r="K5" s="17" t="s">
        <v>119</v>
      </c>
      <c r="L5" s="15">
        <f>M5/100</f>
        <v>1.0395561401909801</v>
      </c>
      <c r="M5">
        <f>VLOOKUP($L$2,'new1'!$A:$F,4)*100</f>
        <v>103.95561401909801</v>
      </c>
    </row>
    <row r="6" spans="1:13" x14ac:dyDescent="0.45">
      <c r="B6">
        <v>500</v>
      </c>
      <c r="C6" s="9">
        <f t="shared" si="0"/>
        <v>52.072608099303139</v>
      </c>
      <c r="D6" s="9">
        <f t="shared" si="0"/>
        <v>244.89664415211953</v>
      </c>
      <c r="E6" s="9">
        <f t="shared" si="0"/>
        <v>431.06421140511748</v>
      </c>
      <c r="F6" s="9">
        <f t="shared" si="0"/>
        <v>477.04389281076197</v>
      </c>
      <c r="G6" s="9">
        <f t="shared" si="0"/>
        <v>522.84865219729113</v>
      </c>
      <c r="H6" s="9">
        <f t="shared" si="0"/>
        <v>613.99669759087953</v>
      </c>
      <c r="I6" s="9">
        <f t="shared" si="0"/>
        <v>704.61056808835031</v>
      </c>
      <c r="K6" s="18" t="s">
        <v>120</v>
      </c>
      <c r="L6" s="14">
        <v>3000</v>
      </c>
      <c r="M6" s="14">
        <v>0</v>
      </c>
    </row>
    <row r="7" spans="1:13" x14ac:dyDescent="0.45">
      <c r="B7">
        <v>600</v>
      </c>
      <c r="C7" s="9">
        <f t="shared" si="0"/>
        <v>62.40102844666518</v>
      </c>
      <c r="D7" s="9">
        <f t="shared" si="0"/>
        <v>293.47104007325032</v>
      </c>
      <c r="E7" s="9">
        <f t="shared" si="0"/>
        <v>516.56429551086762</v>
      </c>
      <c r="F7" s="9">
        <f t="shared" si="0"/>
        <v>571.6638864875797</v>
      </c>
      <c r="G7" s="9">
        <f t="shared" si="0"/>
        <v>626.55386027227496</v>
      </c>
      <c r="H7" s="9">
        <f t="shared" si="0"/>
        <v>735.78080282557789</v>
      </c>
      <c r="I7" s="9">
        <f t="shared" si="0"/>
        <v>844.36761875367768</v>
      </c>
      <c r="K7" s="17" t="s">
        <v>136</v>
      </c>
      <c r="L7">
        <f>VLOOKUP($L$2,'new1'!$A:$F,5)</f>
        <v>7.861914222690114E-3</v>
      </c>
    </row>
    <row r="8" spans="1:13" x14ac:dyDescent="0.45">
      <c r="B8">
        <v>700</v>
      </c>
      <c r="C8" s="9">
        <f t="shared" si="0"/>
        <v>72.7163773271824</v>
      </c>
      <c r="D8" s="9">
        <f t="shared" si="0"/>
        <v>341.98396109459622</v>
      </c>
      <c r="E8" s="9">
        <f t="shared" si="0"/>
        <v>601.95617221635428</v>
      </c>
      <c r="F8" s="9">
        <f t="shared" si="0"/>
        <v>666.16413076723825</v>
      </c>
      <c r="G8" s="9">
        <f t="shared" si="0"/>
        <v>730.12782086280367</v>
      </c>
      <c r="H8" s="9">
        <f t="shared" si="0"/>
        <v>857.41078024205592</v>
      </c>
      <c r="I8" s="9">
        <f t="shared" si="0"/>
        <v>983.94779535766156</v>
      </c>
      <c r="K8" s="17" t="s">
        <v>135</v>
      </c>
      <c r="L8" s="16">
        <f>VLOOKUP($L$2,'new1'!$A:$F,6)</f>
        <v>1.2232390476027101E-2</v>
      </c>
    </row>
    <row r="9" spans="1:13" x14ac:dyDescent="0.45">
      <c r="B9">
        <v>800</v>
      </c>
      <c r="C9" s="9">
        <f t="shared" si="0"/>
        <v>83.020549257114581</v>
      </c>
      <c r="D9" s="9">
        <f t="shared" si="0"/>
        <v>390.44431709586655</v>
      </c>
      <c r="E9" s="9">
        <f t="shared" si="0"/>
        <v>687.25552458772916</v>
      </c>
      <c r="F9" s="9">
        <f t="shared" si="0"/>
        <v>760.56198155804611</v>
      </c>
      <c r="G9" s="9">
        <f t="shared" si="0"/>
        <v>833.58955635529378</v>
      </c>
      <c r="H9" s="9">
        <f t="shared" si="0"/>
        <v>978.90896839352797</v>
      </c>
      <c r="I9" s="9">
        <f t="shared" si="0"/>
        <v>1123.3767331858537</v>
      </c>
    </row>
    <row r="10" spans="1:13" x14ac:dyDescent="0.45">
      <c r="B10">
        <v>900</v>
      </c>
      <c r="C10" s="9">
        <f t="shared" si="0"/>
        <v>93.31495919184826</v>
      </c>
      <c r="D10" s="9">
        <f t="shared" si="0"/>
        <v>438.85876258964345</v>
      </c>
      <c r="E10" s="9">
        <f t="shared" si="0"/>
        <v>772.474065820281</v>
      </c>
      <c r="F10" s="9">
        <f t="shared" si="0"/>
        <v>854.87040144917228</v>
      </c>
      <c r="G10" s="9">
        <f t="shared" si="0"/>
        <v>936.95327397968413</v>
      </c>
      <c r="H10" s="9">
        <f t="shared" si="0"/>
        <v>1100.2920512519763</v>
      </c>
      <c r="I10" s="9">
        <f t="shared" si="0"/>
        <v>1262.673578437285</v>
      </c>
      <c r="K10" s="17" t="s">
        <v>130</v>
      </c>
    </row>
    <row r="11" spans="1:13" x14ac:dyDescent="0.45">
      <c r="B11">
        <v>1000</v>
      </c>
      <c r="C11" s="9">
        <f t="shared" si="0"/>
        <v>103.60070435748452</v>
      </c>
      <c r="D11" s="9">
        <f t="shared" si="0"/>
        <v>487.23245781275472</v>
      </c>
      <c r="E11" s="9">
        <f t="shared" si="0"/>
        <v>857.62087890257646</v>
      </c>
      <c r="F11" s="9">
        <f t="shared" si="0"/>
        <v>949.09944227073731</v>
      </c>
      <c r="G11" s="9">
        <f t="shared" si="0"/>
        <v>1040.2299907218533</v>
      </c>
      <c r="H11" s="9">
        <f t="shared" si="0"/>
        <v>1221.5729663910536</v>
      </c>
      <c r="I11" s="9">
        <f t="shared" si="0"/>
        <v>1401.8531780177398</v>
      </c>
      <c r="K11" s="19" t="s">
        <v>131</v>
      </c>
    </row>
    <row r="12" spans="1:13" x14ac:dyDescent="0.45">
      <c r="B12">
        <v>1100</v>
      </c>
      <c r="C12" s="9">
        <f t="shared" si="0"/>
        <v>113.87866054462036</v>
      </c>
      <c r="D12" s="9">
        <f t="shared" si="0"/>
        <v>535.56952159438936</v>
      </c>
      <c r="E12" s="9">
        <f t="shared" si="0"/>
        <v>942.70321374962532</v>
      </c>
      <c r="F12" s="9">
        <f t="shared" si="0"/>
        <v>1043.2571272535902</v>
      </c>
      <c r="G12" s="9">
        <f t="shared" si="0"/>
        <v>1143.4285001865387</v>
      </c>
      <c r="H12" s="9">
        <f t="shared" si="0"/>
        <v>1342.7620404019174</v>
      </c>
      <c r="I12" s="9">
        <f t="shared" si="0"/>
        <v>1540.9273825206994</v>
      </c>
    </row>
    <row r="13" spans="1:13" x14ac:dyDescent="0.45">
      <c r="B13">
        <v>1200</v>
      </c>
      <c r="C13" s="9">
        <f t="shared" ref="C13:I22" si="1">C$2^(1/$L$5)*($B13^($L$4/$L$5))</f>
        <v>124.14954302610514</v>
      </c>
      <c r="D13" s="9">
        <f t="shared" si="1"/>
        <v>583.87331785133301</v>
      </c>
      <c r="E13" s="9">
        <f t="shared" si="1"/>
        <v>1027.7269914884462</v>
      </c>
      <c r="F13" s="9">
        <f t="shared" si="1"/>
        <v>1137.3500091047476</v>
      </c>
      <c r="G13" s="9">
        <f t="shared" si="1"/>
        <v>1246.5559842580144</v>
      </c>
      <c r="H13" s="9">
        <f t="shared" si="1"/>
        <v>1463.8677071845279</v>
      </c>
      <c r="I13" s="9">
        <f t="shared" si="1"/>
        <v>1679.9058705243476</v>
      </c>
      <c r="L13" t="s">
        <v>137</v>
      </c>
      <c r="M13" t="s">
        <v>138</v>
      </c>
    </row>
    <row r="14" spans="1:13" x14ac:dyDescent="0.45">
      <c r="B14">
        <v>1300</v>
      </c>
      <c r="C14" s="9">
        <f t="shared" si="1"/>
        <v>134.4139469915942</v>
      </c>
      <c r="D14" s="9">
        <f t="shared" si="1"/>
        <v>632.14664575102813</v>
      </c>
      <c r="E14" s="9">
        <f t="shared" si="1"/>
        <v>1112.6971391808625</v>
      </c>
      <c r="F14" s="9">
        <f t="shared" si="1"/>
        <v>1231.3835404335664</v>
      </c>
      <c r="G14" s="9">
        <f t="shared" si="1"/>
        <v>1349.6184190938125</v>
      </c>
      <c r="H14" s="9">
        <f t="shared" si="1"/>
        <v>1584.896984718129</v>
      </c>
      <c r="I14" s="9">
        <f t="shared" si="1"/>
        <v>1818.7966957240239</v>
      </c>
      <c r="L14">
        <v>-8</v>
      </c>
      <c r="M14">
        <f>VLOOKUP($L$2,data!$A:$R,18)</f>
        <v>-6690</v>
      </c>
    </row>
    <row r="15" spans="1:13" x14ac:dyDescent="0.45">
      <c r="B15">
        <v>1400</v>
      </c>
      <c r="C15" s="9">
        <f t="shared" si="1"/>
        <v>144.67237544649771</v>
      </c>
      <c r="D15" s="9">
        <f t="shared" si="1"/>
        <v>680.39187091988435</v>
      </c>
      <c r="E15" s="9">
        <f t="shared" si="1"/>
        <v>1197.6178207748383</v>
      </c>
      <c r="F15" s="9">
        <f t="shared" si="1"/>
        <v>1325.362329337619</v>
      </c>
      <c r="G15" s="9">
        <f t="shared" si="1"/>
        <v>1452.6208552514213</v>
      </c>
      <c r="H15" s="9">
        <f t="shared" si="1"/>
        <v>1705.8558040223493</v>
      </c>
      <c r="I15" s="9">
        <f t="shared" si="1"/>
        <v>1957.6066644415312</v>
      </c>
      <c r="L15">
        <v>-7</v>
      </c>
      <c r="M15">
        <f>VLOOKUP($L$2,data!$A:$R,17)</f>
        <v>-5930</v>
      </c>
    </row>
    <row r="16" spans="1:13" x14ac:dyDescent="0.45">
      <c r="B16">
        <v>1500</v>
      </c>
      <c r="C16" s="9">
        <f t="shared" si="1"/>
        <v>154.92525908652797</v>
      </c>
      <c r="D16" s="9">
        <f t="shared" si="1"/>
        <v>728.61101891295709</v>
      </c>
      <c r="E16" s="9">
        <f t="shared" si="1"/>
        <v>1282.4926016287131</v>
      </c>
      <c r="F16" s="9">
        <f t="shared" si="1"/>
        <v>1419.2903214759897</v>
      </c>
      <c r="G16" s="9">
        <f t="shared" si="1"/>
        <v>1555.5676172438787</v>
      </c>
      <c r="H16" s="9">
        <f t="shared" si="1"/>
        <v>1826.7492435012596</v>
      </c>
      <c r="I16" s="9">
        <f t="shared" si="1"/>
        <v>2096.3416045537806</v>
      </c>
      <c r="L16">
        <v>-6</v>
      </c>
      <c r="M16">
        <f>VLOOKUP($L$2,data!$A:$R,16)</f>
        <v>-5140</v>
      </c>
    </row>
    <row r="17" spans="2:13" x14ac:dyDescent="0.45">
      <c r="B17">
        <v>1600</v>
      </c>
      <c r="C17" s="9">
        <f t="shared" si="1"/>
        <v>165.17297084064086</v>
      </c>
      <c r="D17" s="9">
        <f t="shared" si="1"/>
        <v>776.80584360916941</v>
      </c>
      <c r="E17" s="9">
        <f t="shared" si="1"/>
        <v>1367.3245688996735</v>
      </c>
      <c r="F17" s="9">
        <f t="shared" si="1"/>
        <v>1513.1709332990422</v>
      </c>
      <c r="G17" s="9">
        <f t="shared" si="1"/>
        <v>1658.4624495619851</v>
      </c>
      <c r="H17" s="9">
        <f t="shared" si="1"/>
        <v>1947.5817004215951</v>
      </c>
      <c r="I17" s="9">
        <f t="shared" si="1"/>
        <v>2235.0065622778357</v>
      </c>
      <c r="L17">
        <v>-5</v>
      </c>
      <c r="M17">
        <f>VLOOKUP($L$2,data!$A:$R,15)</f>
        <v>-4330</v>
      </c>
    </row>
    <row r="18" spans="2:13" x14ac:dyDescent="0.45">
      <c r="B18">
        <v>1700</v>
      </c>
      <c r="C18" s="9">
        <f t="shared" si="1"/>
        <v>175.41583675849952</v>
      </c>
      <c r="D18" s="9">
        <f t="shared" si="1"/>
        <v>824.977878414879</v>
      </c>
      <c r="E18" s="9">
        <f t="shared" si="1"/>
        <v>1452.1164216716725</v>
      </c>
      <c r="F18" s="9">
        <f t="shared" si="1"/>
        <v>1607.00715178988</v>
      </c>
      <c r="G18" s="9">
        <f t="shared" si="1"/>
        <v>1761.3086259927302</v>
      </c>
      <c r="H18" s="9">
        <f t="shared" si="1"/>
        <v>2068.3570192886282</v>
      </c>
      <c r="I18" s="9">
        <f t="shared" si="1"/>
        <v>2373.6059494925466</v>
      </c>
      <c r="L18">
        <v>-4</v>
      </c>
      <c r="M18">
        <f>VLOOKUP($L$2,data!$A:$R,14)</f>
        <v>-3490</v>
      </c>
    </row>
    <row r="19" spans="2:13" x14ac:dyDescent="0.45">
      <c r="B19">
        <v>1800</v>
      </c>
      <c r="C19" s="9">
        <f t="shared" si="1"/>
        <v>185.65414432342959</v>
      </c>
      <c r="D19" s="9">
        <f t="shared" si="1"/>
        <v>873.12847535957451</v>
      </c>
      <c r="E19" s="9">
        <f t="shared" si="1"/>
        <v>1536.8705397712167</v>
      </c>
      <c r="F19" s="9">
        <f t="shared" si="1"/>
        <v>1700.8016106204043</v>
      </c>
      <c r="G19" s="9">
        <f t="shared" si="1"/>
        <v>1864.1090330876966</v>
      </c>
      <c r="H19" s="9">
        <f t="shared" si="1"/>
        <v>2189.0785898655959</v>
      </c>
      <c r="I19" s="9">
        <f t="shared" si="1"/>
        <v>2512.1436562237209</v>
      </c>
      <c r="L19">
        <v>-3</v>
      </c>
      <c r="M19">
        <f>VLOOKUP($L$2,data!$A:$R,13)</f>
        <v>-2625</v>
      </c>
    </row>
    <row r="20" spans="2:13" x14ac:dyDescent="0.45">
      <c r="B20">
        <v>1900</v>
      </c>
      <c r="C20" s="9">
        <f t="shared" si="1"/>
        <v>195.88814890954058</v>
      </c>
      <c r="D20" s="9">
        <f t="shared" si="1"/>
        <v>921.25883546361388</v>
      </c>
      <c r="E20" s="9">
        <f t="shared" si="1"/>
        <v>1621.5890372203069</v>
      </c>
      <c r="F20" s="9">
        <f t="shared" si="1"/>
        <v>1794.5566493058375</v>
      </c>
      <c r="G20" s="9">
        <f t="shared" si="1"/>
        <v>1966.8662349974782</v>
      </c>
      <c r="H20" s="9">
        <f t="shared" si="1"/>
        <v>2309.7494233106777</v>
      </c>
      <c r="I20" s="9">
        <f t="shared" si="1"/>
        <v>2650.6231380174304</v>
      </c>
      <c r="L20">
        <v>-2</v>
      </c>
      <c r="M20">
        <f>VLOOKUP($L$2,data!$A:$R,12)</f>
        <v>-1730</v>
      </c>
    </row>
    <row r="21" spans="2:13" x14ac:dyDescent="0.45">
      <c r="B21">
        <v>2000</v>
      </c>
      <c r="C21" s="9">
        <f t="shared" si="1"/>
        <v>206.11807887361337</v>
      </c>
      <c r="D21" s="9">
        <f t="shared" si="1"/>
        <v>969.37003268529031</v>
      </c>
      <c r="E21" s="9">
        <f t="shared" si="1"/>
        <v>1706.2738043877812</v>
      </c>
      <c r="F21" s="9">
        <f t="shared" si="1"/>
        <v>1888.2743598521631</v>
      </c>
      <c r="G21" s="9">
        <f t="shared" si="1"/>
        <v>2069.5825245981082</v>
      </c>
      <c r="H21" s="9">
        <f t="shared" si="1"/>
        <v>2430.3722122162858</v>
      </c>
      <c r="I21" s="9">
        <f t="shared" si="1"/>
        <v>2789.0474848399172</v>
      </c>
      <c r="L21">
        <v>-1</v>
      </c>
      <c r="M21">
        <f>VLOOKUP($L$2,data!$A:$R,11)</f>
        <v>-700</v>
      </c>
    </row>
    <row r="22" spans="2:13" x14ac:dyDescent="0.45">
      <c r="B22">
        <v>2100</v>
      </c>
      <c r="C22" s="9">
        <f t="shared" si="1"/>
        <v>216.34413962449912</v>
      </c>
      <c r="D22" s="9">
        <f t="shared" si="1"/>
        <v>1017.4630330591499</v>
      </c>
      <c r="E22" s="9">
        <f t="shared" si="1"/>
        <v>1790.9265416763592</v>
      </c>
      <c r="F22" s="9">
        <f t="shared" si="1"/>
        <v>1981.9566240364143</v>
      </c>
      <c r="G22" s="9">
        <f t="shared" si="1"/>
        <v>2172.2599643509252</v>
      </c>
      <c r="H22" s="9">
        <f t="shared" si="1"/>
        <v>2550.9493785920099</v>
      </c>
      <c r="I22" s="9">
        <f t="shared" si="1"/>
        <v>2927.4194761418862</v>
      </c>
      <c r="L22">
        <v>1</v>
      </c>
      <c r="M22">
        <f>VLOOKUP($L$2,data!$A:$R,3)</f>
        <v>470</v>
      </c>
    </row>
    <row r="23" spans="2:13" x14ac:dyDescent="0.45">
      <c r="B23">
        <v>2200</v>
      </c>
      <c r="C23" s="9">
        <f t="shared" ref="C23:I32" si="2">C$2^(1/$L$5)*($B23^($L$4/$L$5))</f>
        <v>226.56651691443602</v>
      </c>
      <c r="D23" s="9">
        <f t="shared" si="2"/>
        <v>1065.5387101750016</v>
      </c>
      <c r="E23" s="9">
        <f t="shared" si="2"/>
        <v>1875.5487867686152</v>
      </c>
      <c r="F23" s="9">
        <f t="shared" si="2"/>
        <v>2075.6051435588515</v>
      </c>
      <c r="G23" s="9">
        <f t="shared" si="2"/>
        <v>2274.9004193498986</v>
      </c>
      <c r="H23" s="9">
        <f t="shared" si="2"/>
        <v>2671.4831126730815</v>
      </c>
      <c r="I23" s="9">
        <f t="shared" si="2"/>
        <v>3065.7416253943311</v>
      </c>
      <c r="L23">
        <v>2</v>
      </c>
      <c r="M23">
        <f>VLOOKUP($L$2,data!$A:$R,4)</f>
        <v>890</v>
      </c>
    </row>
    <row r="24" spans="2:13" x14ac:dyDescent="0.45">
      <c r="B24">
        <v>2300</v>
      </c>
      <c r="C24" s="9">
        <f t="shared" si="2"/>
        <v>236.78537952977754</v>
      </c>
      <c r="D24" s="9">
        <f t="shared" si="2"/>
        <v>1113.5978578323702</v>
      </c>
      <c r="E24" s="9">
        <f t="shared" si="2"/>
        <v>1960.1419369011969</v>
      </c>
      <c r="F24" s="9">
        <f t="shared" si="2"/>
        <v>2169.2214646930743</v>
      </c>
      <c r="G24" s="9">
        <f t="shared" si="2"/>
        <v>2377.5055843385926</v>
      </c>
      <c r="H24" s="9">
        <f t="shared" si="2"/>
        <v>2791.9754046471908</v>
      </c>
      <c r="I24" s="9">
        <f t="shared" si="2"/>
        <v>3204.0162164976132</v>
      </c>
      <c r="L24">
        <v>3</v>
      </c>
      <c r="M24">
        <f>VLOOKUP($L$2,data!$A:$R,5)</f>
        <v>1295</v>
      </c>
    </row>
    <row r="25" spans="2:13" x14ac:dyDescent="0.45">
      <c r="B25">
        <v>2400</v>
      </c>
      <c r="C25" s="9">
        <f t="shared" si="2"/>
        <v>247.00088151214499</v>
      </c>
      <c r="D25" s="9">
        <f t="shared" si="2"/>
        <v>1161.6412004865397</v>
      </c>
      <c r="E25" s="9">
        <f t="shared" si="2"/>
        <v>2044.7072672518302</v>
      </c>
      <c r="F25" s="9">
        <f t="shared" si="2"/>
        <v>2262.8069986342834</v>
      </c>
      <c r="G25" s="9">
        <f t="shared" si="2"/>
        <v>2480.0770060122277</v>
      </c>
      <c r="H25" s="9">
        <f t="shared" si="2"/>
        <v>2912.4280708444621</v>
      </c>
      <c r="I25" s="9">
        <f t="shared" si="2"/>
        <v>3342.2453338365603</v>
      </c>
      <c r="L25">
        <v>4</v>
      </c>
      <c r="M25">
        <f>VLOOKUP($L$2,data!$A:$R,6)</f>
        <v>1690</v>
      </c>
    </row>
    <row r="26" spans="2:13" x14ac:dyDescent="0.45">
      <c r="B26">
        <v>2500</v>
      </c>
      <c r="C26" s="9">
        <f t="shared" si="2"/>
        <v>257.2131640081621</v>
      </c>
      <c r="D26" s="9">
        <f t="shared" si="2"/>
        <v>1209.6694019478275</v>
      </c>
      <c r="E26" s="9">
        <f t="shared" si="2"/>
        <v>2129.2459462516786</v>
      </c>
      <c r="F26" s="9">
        <f t="shared" si="2"/>
        <v>2356.3630384449416</v>
      </c>
      <c r="G26" s="9">
        <f t="shared" si="2"/>
        <v>2582.6161015904268</v>
      </c>
      <c r="H26" s="9">
        <f t="shared" si="2"/>
        <v>3032.8427755479806</v>
      </c>
      <c r="I26" s="9">
        <f t="shared" si="2"/>
        <v>3480.4308873098007</v>
      </c>
      <c r="L26">
        <v>5</v>
      </c>
      <c r="M26">
        <f>VLOOKUP($L$2,data!$A:$R,7)</f>
        <v>2070</v>
      </c>
    </row>
    <row r="27" spans="2:13" x14ac:dyDescent="0.45">
      <c r="B27">
        <v>2600</v>
      </c>
      <c r="C27" s="9">
        <f t="shared" si="2"/>
        <v>267.42235682228323</v>
      </c>
      <c r="D27" s="9">
        <f t="shared" si="2"/>
        <v>1257.6830726845092</v>
      </c>
      <c r="E27" s="9">
        <f t="shared" si="2"/>
        <v>2213.7590484398675</v>
      </c>
      <c r="F27" s="9">
        <f t="shared" si="2"/>
        <v>2449.8907732804314</v>
      </c>
      <c r="G27" s="9">
        <f t="shared" si="2"/>
        <v>2685.1241744087906</v>
      </c>
      <c r="H27" s="9">
        <f t="shared" si="2"/>
        <v>3153.2210493034449</v>
      </c>
      <c r="I27" s="9">
        <f t="shared" si="2"/>
        <v>3618.5746333415586</v>
      </c>
      <c r="L27">
        <v>6</v>
      </c>
      <c r="M27">
        <f>VLOOKUP($L$2,data!$A:$R,8)</f>
        <v>2440</v>
      </c>
    </row>
    <row r="28" spans="2:13" x14ac:dyDescent="0.45">
      <c r="B28">
        <v>2700</v>
      </c>
      <c r="C28" s="9">
        <f t="shared" si="2"/>
        <v>277.62857972998927</v>
      </c>
      <c r="D28" s="9">
        <f t="shared" si="2"/>
        <v>1305.682775998758</v>
      </c>
      <c r="E28" s="9">
        <f t="shared" si="2"/>
        <v>2298.2475653343004</v>
      </c>
      <c r="F28" s="9">
        <f t="shared" si="2"/>
        <v>2543.3913004194133</v>
      </c>
      <c r="G28" s="9">
        <f t="shared" si="2"/>
        <v>2787.6024271043884</v>
      </c>
      <c r="H28" s="9">
        <f t="shared" si="2"/>
        <v>3273.5643044032745</v>
      </c>
      <c r="I28" s="9">
        <f t="shared" si="2"/>
        <v>3756.6781926509166</v>
      </c>
      <c r="L28">
        <v>7</v>
      </c>
      <c r="M28">
        <f>VLOOKUP($L$2,data!$A:$R,9)</f>
        <v>2980</v>
      </c>
    </row>
    <row r="29" spans="2:13" x14ac:dyDescent="0.45">
      <c r="B29">
        <v>2800</v>
      </c>
      <c r="C29" s="9">
        <f t="shared" si="2"/>
        <v>287.83194359585366</v>
      </c>
      <c r="D29" s="9">
        <f t="shared" si="2"/>
        <v>1353.6690332848918</v>
      </c>
      <c r="E29" s="9">
        <f t="shared" si="2"/>
        <v>2382.7124146871629</v>
      </c>
      <c r="F29" s="9">
        <f t="shared" si="2"/>
        <v>2636.8656355065732</v>
      </c>
      <c r="G29" s="9">
        <f t="shared" si="2"/>
        <v>2890.0519728419895</v>
      </c>
      <c r="H29" s="9">
        <f t="shared" si="2"/>
        <v>3393.8738480699126</v>
      </c>
      <c r="I29" s="9">
        <f t="shared" si="2"/>
        <v>3894.7430653807132</v>
      </c>
      <c r="L29">
        <v>8</v>
      </c>
      <c r="M29">
        <f>VLOOKUP($L$2,data!$A:$R,10)</f>
        <v>3320</v>
      </c>
    </row>
    <row r="30" spans="2:13" x14ac:dyDescent="0.45">
      <c r="B30">
        <v>2900</v>
      </c>
      <c r="C30" s="9">
        <f t="shared" si="2"/>
        <v>298.03255133142136</v>
      </c>
      <c r="D30" s="9">
        <f t="shared" si="2"/>
        <v>1401.6423285342635</v>
      </c>
      <c r="E30" s="9">
        <f t="shared" si="2"/>
        <v>2467.1544484143787</v>
      </c>
      <c r="F30" s="9">
        <f t="shared" si="2"/>
        <v>2730.3147213278748</v>
      </c>
      <c r="G30" s="9">
        <f t="shared" si="2"/>
        <v>2992.4738449318997</v>
      </c>
      <c r="H30" s="9">
        <f t="shared" si="2"/>
        <v>3514.150893750334</v>
      </c>
      <c r="I30" s="9">
        <f t="shared" si="2"/>
        <v>4032.7706440588968</v>
      </c>
    </row>
    <row r="31" spans="2:13" x14ac:dyDescent="0.45">
      <c r="B31">
        <v>3000</v>
      </c>
      <c r="C31" s="9">
        <f t="shared" si="2"/>
        <v>308.23049872059073</v>
      </c>
      <c r="D31" s="9">
        <f t="shared" si="2"/>
        <v>1449.6031122170164</v>
      </c>
      <c r="E31" s="9">
        <f t="shared" si="2"/>
        <v>2551.5744594282305</v>
      </c>
      <c r="F31" s="9">
        <f t="shared" si="2"/>
        <v>2823.7394353719906</v>
      </c>
      <c r="G31" s="9">
        <f t="shared" si="2"/>
        <v>3094.8690051174221</v>
      </c>
      <c r="H31" s="9">
        <f t="shared" si="2"/>
        <v>3634.3965708482574</v>
      </c>
      <c r="I31" s="9">
        <f t="shared" si="2"/>
        <v>4170.7622247670251</v>
      </c>
    </row>
    <row r="32" spans="2:13" x14ac:dyDescent="0.45">
      <c r="B32">
        <v>3100</v>
      </c>
      <c r="C32" s="9">
        <f t="shared" si="2"/>
        <v>318.42587513464537</v>
      </c>
      <c r="D32" s="9">
        <f t="shared" si="2"/>
        <v>1497.5518046448701</v>
      </c>
      <c r="E32" s="9">
        <f t="shared" si="2"/>
        <v>2635.9731875564962</v>
      </c>
      <c r="F32" s="9">
        <f t="shared" si="2"/>
        <v>2917.1405963808002</v>
      </c>
      <c r="G32" s="9">
        <f t="shared" si="2"/>
        <v>3197.2383507543245</v>
      </c>
      <c r="H32" s="9">
        <f t="shared" si="2"/>
        <v>3754.6119331552063</v>
      </c>
      <c r="I32" s="9">
        <f t="shared" si="2"/>
        <v>4308.719016815583</v>
      </c>
    </row>
    <row r="33" spans="2:9" x14ac:dyDescent="0.45">
      <c r="B33">
        <v>3200</v>
      </c>
      <c r="C33" s="9">
        <f t="shared" ref="C33:I42" si="3">C$2^(1/$L$5)*($B33^($L$4/$L$5))</f>
        <v>328.61876415476996</v>
      </c>
      <c r="D33" s="9">
        <f t="shared" si="3"/>
        <v>1545.4887988988012</v>
      </c>
      <c r="E33" s="9">
        <f t="shared" si="3"/>
        <v>2720.3513246957168</v>
      </c>
      <c r="F33" s="9">
        <f t="shared" si="3"/>
        <v>3010.5189700523388</v>
      </c>
      <c r="G33" s="9">
        <f t="shared" si="3"/>
        <v>3299.5827210613697</v>
      </c>
      <c r="H33" s="9">
        <f t="shared" si="3"/>
        <v>3874.7979661906938</v>
      </c>
      <c r="I33" s="9">
        <f t="shared" si="3"/>
        <v>4446.6421511674353</v>
      </c>
    </row>
    <row r="34" spans="2:9" x14ac:dyDescent="0.45">
      <c r="B34">
        <v>3300</v>
      </c>
      <c r="C34" s="9">
        <f t="shared" si="3"/>
        <v>338.80924411654701</v>
      </c>
      <c r="D34" s="9">
        <f t="shared" si="3"/>
        <v>1593.4144633898027</v>
      </c>
      <c r="E34" s="9">
        <f t="shared" si="3"/>
        <v>2804.7095193186178</v>
      </c>
      <c r="F34" s="9">
        <f t="shared" si="3"/>
        <v>3103.8752740290015</v>
      </c>
      <c r="G34" s="9">
        <f t="shared" si="3"/>
        <v>3401.9029025874784</v>
      </c>
      <c r="H34" s="9">
        <f t="shared" si="3"/>
        <v>3994.9555936224733</v>
      </c>
      <c r="I34" s="9">
        <f t="shared" si="3"/>
        <v>4584.5326878055785</v>
      </c>
    </row>
    <row r="35" spans="2:9" x14ac:dyDescent="0.45">
      <c r="B35">
        <v>3400</v>
      </c>
      <c r="C35" s="9">
        <f t="shared" si="3"/>
        <v>348.99738858828692</v>
      </c>
      <c r="D35" s="9">
        <f t="shared" si="3"/>
        <v>1641.3291441084641</v>
      </c>
      <c r="E35" s="9">
        <f t="shared" si="3"/>
        <v>2889.0483804337914</v>
      </c>
      <c r="F35" s="9">
        <f t="shared" si="3"/>
        <v>3197.2101822795894</v>
      </c>
      <c r="G35" s="9">
        <f t="shared" si="3"/>
        <v>3504.1996340145301</v>
      </c>
      <c r="H35" s="9">
        <f t="shared" si="3"/>
        <v>4115.0856829066097</v>
      </c>
      <c r="I35" s="9">
        <f t="shared" si="3"/>
        <v>4722.3916222055814</v>
      </c>
    </row>
    <row r="36" spans="2:9" x14ac:dyDescent="0.45">
      <c r="B36">
        <v>3500</v>
      </c>
      <c r="C36" s="9">
        <f t="shared" si="3"/>
        <v>359.18326679293506</v>
      </c>
      <c r="D36" s="9">
        <f t="shared" si="3"/>
        <v>1689.2331666091907</v>
      </c>
      <c r="E36" s="9">
        <f t="shared" si="3"/>
        <v>2973.3684810782984</v>
      </c>
      <c r="F36" s="9">
        <f t="shared" si="3"/>
        <v>3290.52432896445</v>
      </c>
      <c r="G36" s="9">
        <f t="shared" si="3"/>
        <v>3606.4736103936257</v>
      </c>
      <c r="H36" s="9">
        <f t="shared" si="3"/>
        <v>4235.1890502622491</v>
      </c>
      <c r="I36" s="9">
        <f t="shared" si="3"/>
        <v>4860.2198910445277</v>
      </c>
    </row>
    <row r="37" spans="2:9" x14ac:dyDescent="0.45">
      <c r="B37">
        <v>3600</v>
      </c>
      <c r="C37" s="9">
        <f t="shared" si="3"/>
        <v>369.36694398164349</v>
      </c>
      <c r="D37" s="9">
        <f t="shared" si="3"/>
        <v>1737.126837767109</v>
      </c>
      <c r="E37" s="9">
        <f t="shared" si="3"/>
        <v>3057.6703614101502</v>
      </c>
      <c r="F37" s="9">
        <f t="shared" si="3"/>
        <v>3383.8183118578213</v>
      </c>
      <c r="G37" s="9">
        <f t="shared" si="3"/>
        <v>3708.7254868960385</v>
      </c>
      <c r="H37" s="9">
        <f t="shared" si="3"/>
        <v>4355.2664650764727</v>
      </c>
      <c r="I37" s="9">
        <f t="shared" si="3"/>
        <v>4998.0183772559421</v>
      </c>
    </row>
    <row r="38" spans="2:9" x14ac:dyDescent="0.45">
      <c r="B38">
        <v>3700</v>
      </c>
      <c r="C38" s="9">
        <f t="shared" si="3"/>
        <v>379.54848176573068</v>
      </c>
      <c r="D38" s="9">
        <f t="shared" si="3"/>
        <v>1785.010447339266</v>
      </c>
      <c r="E38" s="9">
        <f t="shared" si="3"/>
        <v>3141.9545314563152</v>
      </c>
      <c r="F38" s="9">
        <f t="shared" si="3"/>
        <v>3477.0926953889552</v>
      </c>
      <c r="G38" s="9">
        <f t="shared" si="3"/>
        <v>3810.9558821463397</v>
      </c>
      <c r="H38" s="9">
        <f t="shared" si="3"/>
        <v>4475.3186538184837</v>
      </c>
      <c r="I38" s="9">
        <f t="shared" si="3"/>
        <v>5135.7879145216339</v>
      </c>
    </row>
    <row r="39" spans="2:9" x14ac:dyDescent="0.45">
      <c r="B39">
        <v>3800</v>
      </c>
      <c r="C39" s="9">
        <f t="shared" si="3"/>
        <v>389.72793841266849</v>
      </c>
      <c r="D39" s="9">
        <f t="shared" si="3"/>
        <v>1832.8842693566505</v>
      </c>
      <c r="E39" s="9">
        <f t="shared" si="3"/>
        <v>3226.2214735629377</v>
      </c>
      <c r="F39" s="9">
        <f t="shared" si="3"/>
        <v>3570.3480133536909</v>
      </c>
      <c r="G39" s="9">
        <f t="shared" si="3"/>
        <v>3913.1653811943315</v>
      </c>
      <c r="H39" s="9">
        <f t="shared" si="3"/>
        <v>4595.3463035296372</v>
      </c>
      <c r="I39" s="9">
        <f t="shared" si="3"/>
        <v>5273.5292912767873</v>
      </c>
    </row>
    <row r="40" spans="2:9" x14ac:dyDescent="0.45">
      <c r="B40">
        <v>3900</v>
      </c>
      <c r="C40" s="9">
        <f t="shared" si="3"/>
        <v>399.90536911083296</v>
      </c>
      <c r="D40" s="9">
        <f t="shared" si="3"/>
        <v>1880.7485633693138</v>
      </c>
      <c r="E40" s="9">
        <f t="shared" si="3"/>
        <v>3310.4716445869853</v>
      </c>
      <c r="F40" s="9">
        <f t="shared" si="3"/>
        <v>3663.5847713398748</v>
      </c>
      <c r="G40" s="9">
        <f t="shared" si="3"/>
        <v>4015.3545381733506</v>
      </c>
      <c r="H40" s="9">
        <f t="shared" si="3"/>
        <v>4715.3500649451644</v>
      </c>
      <c r="I40" s="9">
        <f t="shared" si="3"/>
        <v>5411.2432542923916</v>
      </c>
    </row>
    <row r="41" spans="2:9" x14ac:dyDescent="0.45">
      <c r="B41">
        <v>4000</v>
      </c>
      <c r="C41" s="9">
        <f t="shared" si="3"/>
        <v>410.08082620704533</v>
      </c>
      <c r="D41" s="9">
        <f t="shared" si="3"/>
        <v>1928.6035755635203</v>
      </c>
      <c r="E41" s="9">
        <f t="shared" si="3"/>
        <v>3394.7054778626434</v>
      </c>
      <c r="F41" s="9">
        <f t="shared" si="3"/>
        <v>3756.8034489035017</v>
      </c>
      <c r="G41" s="9">
        <f t="shared" si="3"/>
        <v>4117.5238786853579</v>
      </c>
      <c r="H41" s="9">
        <f t="shared" si="3"/>
        <v>4835.3305552950551</v>
      </c>
      <c r="I41" s="9">
        <f t="shared" si="3"/>
        <v>5548.9305118894772</v>
      </c>
    </row>
    <row r="42" spans="2:9" x14ac:dyDescent="0.45">
      <c r="B42">
        <v>4100</v>
      </c>
      <c r="C42" s="9">
        <f t="shared" si="3"/>
        <v>420.25435942029338</v>
      </c>
      <c r="D42" s="9">
        <f t="shared" si="3"/>
        <v>1976.449539766875</v>
      </c>
      <c r="E42" s="9">
        <f t="shared" si="3"/>
        <v>3478.9233849705311</v>
      </c>
      <c r="F42" s="9">
        <f t="shared" si="3"/>
        <v>3850.0045015266442</v>
      </c>
      <c r="G42" s="9">
        <f t="shared" si="3"/>
        <v>4219.6739019468641</v>
      </c>
      <c r="H42" s="9">
        <f t="shared" si="3"/>
        <v>4955.2883608240818</v>
      </c>
      <c r="I42" s="9">
        <f t="shared" si="3"/>
        <v>5686.5917368310475</v>
      </c>
    </row>
    <row r="43" spans="2:9" x14ac:dyDescent="0.45">
      <c r="B43">
        <v>4200</v>
      </c>
      <c r="C43" s="9">
        <f t="shared" ref="C43:I52" si="4">C$2^(1/$L$5)*($B43^($L$4/$L$5))</f>
        <v>430.42601603456183</v>
      </c>
      <c r="D43" s="9">
        <f t="shared" si="4"/>
        <v>2024.2866783552029</v>
      </c>
      <c r="E43" s="9">
        <f t="shared" si="4"/>
        <v>3563.1257573339763</v>
      </c>
      <c r="F43" s="9">
        <f t="shared" si="4"/>
        <v>3943.1883623839976</v>
      </c>
      <c r="G43" s="9">
        <f t="shared" si="4"/>
        <v>4321.8050827250954</v>
      </c>
      <c r="H43" s="9">
        <f t="shared" si="4"/>
        <v>5075.2240390654961</v>
      </c>
      <c r="I43" s="9">
        <f t="shared" si="4"/>
        <v>5824.2275689313265</v>
      </c>
    </row>
    <row r="44" spans="2:9" x14ac:dyDescent="0.45">
      <c r="B44">
        <v>4300</v>
      </c>
      <c r="C44" s="9">
        <f t="shared" si="4"/>
        <v>440.59584107324804</v>
      </c>
      <c r="D44" s="9">
        <f t="shared" si="4"/>
        <v>2072.1152030728226</v>
      </c>
      <c r="E44" s="9">
        <f t="shared" si="4"/>
        <v>3647.3129676628546</v>
      </c>
      <c r="F44" s="9">
        <f t="shared" si="4"/>
        <v>4036.3554439407239</v>
      </c>
      <c r="G44" s="9">
        <f t="shared" si="4"/>
        <v>4423.9178730892581</v>
      </c>
      <c r="H44" s="9">
        <f t="shared" si="4"/>
        <v>5195.138120897589</v>
      </c>
      <c r="I44" s="9">
        <f t="shared" si="4"/>
        <v>5961.8386174158313</v>
      </c>
    </row>
    <row r="45" spans="2:9" x14ac:dyDescent="0.45">
      <c r="B45">
        <v>4400</v>
      </c>
      <c r="C45" s="9">
        <f t="shared" si="4"/>
        <v>450.76387745732364</v>
      </c>
      <c r="D45" s="9">
        <f t="shared" si="4"/>
        <v>2119.9353157763785</v>
      </c>
      <c r="E45" s="9">
        <f t="shared" si="4"/>
        <v>3731.4853712628724</v>
      </c>
      <c r="F45" s="9">
        <f t="shared" si="4"/>
        <v>4129.5061394013919</v>
      </c>
      <c r="G45" s="9">
        <f t="shared" si="4"/>
        <v>4526.0127039986037</v>
      </c>
      <c r="H45" s="9">
        <f t="shared" si="4"/>
        <v>5315.0311124086074</v>
      </c>
      <c r="I45" s="9">
        <f t="shared" si="4"/>
        <v>6099.425463061506</v>
      </c>
    </row>
    <row r="46" spans="2:9" x14ac:dyDescent="0.45">
      <c r="B46">
        <v>4500</v>
      </c>
      <c r="C46" s="9">
        <f t="shared" si="4"/>
        <v>460.9301661490818</v>
      </c>
      <c r="D46" s="9">
        <f t="shared" si="4"/>
        <v>2167.7472091108807</v>
      </c>
      <c r="E46" s="9">
        <f t="shared" si="4"/>
        <v>3815.6433072255259</v>
      </c>
      <c r="F46" s="9">
        <f t="shared" si="4"/>
        <v>4222.6408240268629</v>
      </c>
      <c r="G46" s="9">
        <f t="shared" si="4"/>
        <v>4628.0899867457574</v>
      </c>
      <c r="H46" s="9">
        <f t="shared" si="4"/>
        <v>5434.9034965916953</v>
      </c>
      <c r="I46" s="9">
        <f t="shared" si="4"/>
        <v>6236.9886601418102</v>
      </c>
    </row>
    <row r="47" spans="2:9" x14ac:dyDescent="0.45">
      <c r="B47">
        <v>4600</v>
      </c>
      <c r="C47" s="9">
        <f t="shared" si="4"/>
        <v>471.09474628307584</v>
      </c>
      <c r="D47" s="9">
        <f t="shared" si="4"/>
        <v>2215.5510671255083</v>
      </c>
      <c r="E47" s="9">
        <f t="shared" si="4"/>
        <v>3899.7870995120293</v>
      </c>
      <c r="F47" s="9">
        <f t="shared" si="4"/>
        <v>4315.7598563338379</v>
      </c>
      <c r="G47" s="9">
        <f t="shared" si="4"/>
        <v>4730.1501142714478</v>
      </c>
      <c r="H47" s="9">
        <f t="shared" si="4"/>
        <v>5554.7557348888149</v>
      </c>
      <c r="I47" s="9">
        <f t="shared" si="4"/>
        <v>6374.5287381984908</v>
      </c>
    </row>
    <row r="48" spans="2:9" x14ac:dyDescent="0.45">
      <c r="B48">
        <v>4700</v>
      </c>
      <c r="C48" s="9">
        <f t="shared" si="4"/>
        <v>481.25765528565177</v>
      </c>
      <c r="D48" s="9">
        <f t="shared" si="4"/>
        <v>2263.3470658357692</v>
      </c>
      <c r="E48" s="9">
        <f t="shared" si="4"/>
        <v>3983.9170579428223</v>
      </c>
      <c r="F48" s="9">
        <f t="shared" si="4"/>
        <v>4408.8635791899096</v>
      </c>
      <c r="G48" s="9">
        <f t="shared" si="4"/>
        <v>4832.1934623646966</v>
      </c>
      <c r="H48" s="9">
        <f t="shared" si="4"/>
        <v>5674.588268600176</v>
      </c>
      <c r="I48" s="9">
        <f t="shared" si="4"/>
        <v>6512.0462036590134</v>
      </c>
    </row>
    <row r="49" spans="2:9" x14ac:dyDescent="0.45">
      <c r="B49">
        <v>4800</v>
      </c>
      <c r="C49" s="9">
        <f t="shared" si="4"/>
        <v>491.41892898428199</v>
      </c>
      <c r="D49" s="9">
        <f t="shared" si="4"/>
        <v>2311.1353737376935</v>
      </c>
      <c r="E49" s="9">
        <f t="shared" si="4"/>
        <v>4068.0334791026494</v>
      </c>
      <c r="F49" s="9">
        <f t="shared" si="4"/>
        <v>4501.9523208151832</v>
      </c>
      <c r="G49" s="9">
        <f t="shared" si="4"/>
        <v>4934.2203907606199</v>
      </c>
      <c r="H49" s="9">
        <f t="shared" si="4"/>
        <v>5794.4015201734055</v>
      </c>
      <c r="I49" s="9">
        <f t="shared" si="4"/>
        <v>6649.541541315989</v>
      </c>
    </row>
    <row r="50" spans="2:9" x14ac:dyDescent="0.45">
      <c r="B50">
        <v>4900</v>
      </c>
      <c r="C50" s="9">
        <f t="shared" si="4"/>
        <v>501.57860170776985</v>
      </c>
      <c r="D50" s="9">
        <f t="shared" si="4"/>
        <v>2358.9161522790951</v>
      </c>
      <c r="E50" s="9">
        <f t="shared" si="4"/>
        <v>4152.1366471700658</v>
      </c>
      <c r="F50" s="9">
        <f t="shared" si="4"/>
        <v>4595.0263957002635</v>
      </c>
      <c r="G50" s="9">
        <f t="shared" si="4"/>
        <v>5036.2312441465547</v>
      </c>
      <c r="H50" s="9">
        <f t="shared" si="4"/>
        <v>5914.1958943850777</v>
      </c>
      <c r="I50" s="9">
        <f t="shared" si="4"/>
        <v>6787.0152156830754</v>
      </c>
    </row>
    <row r="51" spans="2:9" x14ac:dyDescent="0.45">
      <c r="B51">
        <v>5000</v>
      </c>
      <c r="C51" s="9">
        <f t="shared" si="4"/>
        <v>511.73670637825103</v>
      </c>
      <c r="D51" s="9">
        <f t="shared" si="4"/>
        <v>2406.6895562922527</v>
      </c>
      <c r="E51" s="9">
        <f t="shared" si="4"/>
        <v>4236.226834679037</v>
      </c>
      <c r="F51" s="9">
        <f t="shared" si="4"/>
        <v>4688.0861054490897</v>
      </c>
      <c r="G51" s="9">
        <f t="shared" si="4"/>
        <v>5138.2263530858199</v>
      </c>
      <c r="H51" s="9">
        <f t="shared" si="4"/>
        <v>6033.9717794255166</v>
      </c>
      <c r="I51" s="9">
        <f t="shared" si="4"/>
        <v>6924.4676722398744</v>
      </c>
    </row>
    <row r="52" spans="2:9" x14ac:dyDescent="0.45">
      <c r="B52">
        <v>5100</v>
      </c>
      <c r="C52" s="9">
        <f t="shared" si="4"/>
        <v>521.89327459582967</v>
      </c>
      <c r="D52" s="9">
        <f t="shared" si="4"/>
        <v>2454.4557343919505</v>
      </c>
      <c r="E52" s="9">
        <f t="shared" si="4"/>
        <v>4320.3043032195728</v>
      </c>
      <c r="F52" s="9">
        <f t="shared" si="4"/>
        <v>4781.1317395543001</v>
      </c>
      <c r="G52" s="9">
        <f t="shared" si="4"/>
        <v>5240.2060348675332</v>
      </c>
      <c r="H52" s="9">
        <f t="shared" si="4"/>
        <v>6153.7295478967526</v>
      </c>
      <c r="I52" s="9">
        <f t="shared" si="4"/>
        <v>7061.8993385771691</v>
      </c>
    </row>
    <row r="53" spans="2:9" x14ac:dyDescent="0.45">
      <c r="B53">
        <v>5200</v>
      </c>
      <c r="C53" s="9">
        <f t="shared" ref="C53:I61" si="5">C$2^(1/$L$5)*($B53^($L$4/$L$5))</f>
        <v>532.04833671655263</v>
      </c>
      <c r="D53" s="9">
        <f t="shared" si="5"/>
        <v>2502.2148293421924</v>
      </c>
      <c r="E53" s="9">
        <f t="shared" si="5"/>
        <v>4404.369304083204</v>
      </c>
      <c r="F53" s="9">
        <f t="shared" si="5"/>
        <v>4874.1635761115631</v>
      </c>
      <c r="G53" s="9">
        <f t="shared" si="5"/>
        <v>5342.1705942895305</v>
      </c>
      <c r="H53" s="9">
        <f t="shared" si="5"/>
        <v>6273.4695577319344</v>
      </c>
      <c r="I53" s="9">
        <f t="shared" si="5"/>
        <v>7199.3106254520217</v>
      </c>
    </row>
    <row r="54" spans="2:9" x14ac:dyDescent="0.45">
      <c r="B54">
        <v>5300</v>
      </c>
      <c r="C54" s="9">
        <f t="shared" si="5"/>
        <v>542.20192192437412</v>
      </c>
      <c r="D54" s="9">
        <f t="shared" si="5"/>
        <v>2549.9669783946488</v>
      </c>
      <c r="E54" s="9">
        <f t="shared" si="5"/>
        <v>4488.4220788587154</v>
      </c>
      <c r="F54" s="9">
        <f t="shared" si="5"/>
        <v>4967.1818824788552</v>
      </c>
      <c r="G54" s="9">
        <f t="shared" si="5"/>
        <v>5444.1203243809414</v>
      </c>
      <c r="H54" s="9">
        <f t="shared" si="5"/>
        <v>6393.1921530438713</v>
      </c>
      <c r="I54" s="9">
        <f t="shared" si="5"/>
        <v>7336.7019277615418</v>
      </c>
    </row>
    <row r="55" spans="2:9" x14ac:dyDescent="0.45">
      <c r="B55">
        <v>5400</v>
      </c>
      <c r="C55" s="9">
        <f t="shared" si="5"/>
        <v>552.35405829768445</v>
      </c>
      <c r="D55" s="9">
        <f t="shared" si="5"/>
        <v>2597.7123136015416</v>
      </c>
      <c r="E55" s="9">
        <f t="shared" si="5"/>
        <v>4572.4628599828866</v>
      </c>
      <c r="F55" s="9">
        <f t="shared" si="5"/>
        <v>5060.1869158859399</v>
      </c>
      <c r="G55" s="9">
        <f t="shared" si="5"/>
        <v>5546.0555070701967</v>
      </c>
      <c r="H55" s="9">
        <f t="shared" si="5"/>
        <v>6512.8976649094902</v>
      </c>
      <c r="I55" s="9">
        <f t="shared" si="5"/>
        <v>7474.0736254431176</v>
      </c>
    </row>
    <row r="56" spans="2:9" x14ac:dyDescent="0.45">
      <c r="B56">
        <v>5500</v>
      </c>
      <c r="C56" s="9">
        <f t="shared" si="5"/>
        <v>562.50477287088756</v>
      </c>
      <c r="D56" s="9">
        <f t="shared" si="5"/>
        <v>2645.4509621052398</v>
      </c>
      <c r="E56" s="9">
        <f t="shared" si="5"/>
        <v>4656.4918712502285</v>
      </c>
      <c r="F56" s="9">
        <f t="shared" si="5"/>
        <v>5153.1789239984846</v>
      </c>
      <c r="G56" s="9">
        <f t="shared" si="5"/>
        <v>5647.9764138033024</v>
      </c>
      <c r="H56" s="9">
        <f t="shared" si="5"/>
        <v>6632.5864120958968</v>
      </c>
      <c r="I56" s="9">
        <f t="shared" si="5"/>
        <v>7611.426084307629</v>
      </c>
    </row>
    <row r="57" spans="2:9" x14ac:dyDescent="0.45">
      <c r="B57">
        <v>5600</v>
      </c>
      <c r="C57" s="9">
        <f t="shared" si="5"/>
        <v>572.65409169150689</v>
      </c>
      <c r="D57" s="9">
        <f t="shared" si="5"/>
        <v>2693.1830464068303</v>
      </c>
      <c r="E57" s="9">
        <f t="shared" si="5"/>
        <v>4740.5093282857242</v>
      </c>
      <c r="F57" s="9">
        <f t="shared" si="5"/>
        <v>5246.158145441218</v>
      </c>
      <c r="G57" s="9">
        <f t="shared" si="5"/>
        <v>5749.8833061172372</v>
      </c>
      <c r="H57" s="9">
        <f t="shared" si="5"/>
        <v>6752.258701733731</v>
      </c>
      <c r="I57" s="9">
        <f t="shared" si="5"/>
        <v>7748.7596568121735</v>
      </c>
    </row>
    <row r="58" spans="2:9" x14ac:dyDescent="0.45">
      <c r="B58">
        <v>5700</v>
      </c>
      <c r="C58" s="9">
        <f t="shared" si="5"/>
        <v>582.80203987318725</v>
      </c>
      <c r="D58" s="9">
        <f t="shared" si="5"/>
        <v>2740.9086846153837</v>
      </c>
      <c r="E58" s="9">
        <f t="shared" si="5"/>
        <v>4824.515438983578</v>
      </c>
      <c r="F58" s="9">
        <f t="shared" si="5"/>
        <v>5339.1248102834861</v>
      </c>
      <c r="G58" s="9">
        <f t="shared" si="5"/>
        <v>5851.7764361721256</v>
      </c>
      <c r="H58" s="9">
        <f t="shared" si="5"/>
        <v>6871.914829942114</v>
      </c>
      <c r="I58" s="9">
        <f t="shared" si="5"/>
        <v>7886.0746827772473</v>
      </c>
    </row>
    <row r="59" spans="2:9" x14ac:dyDescent="0.45">
      <c r="B59">
        <v>5800</v>
      </c>
      <c r="C59" s="9">
        <f t="shared" si="5"/>
        <v>592.94864164498449</v>
      </c>
      <c r="D59" s="9">
        <f t="shared" si="5"/>
        <v>2788.6279906797618</v>
      </c>
      <c r="E59" s="9">
        <f t="shared" si="5"/>
        <v>4908.5104039152475</v>
      </c>
      <c r="F59" s="9">
        <f t="shared" si="5"/>
        <v>5432.0791404908005</v>
      </c>
      <c r="G59" s="9">
        <f t="shared" si="5"/>
        <v>5953.6560472461442</v>
      </c>
      <c r="H59" s="9">
        <f t="shared" si="5"/>
        <v>6991.5550824098336</v>
      </c>
      <c r="I59" s="9">
        <f t="shared" si="5"/>
        <v>8023.3714900536997</v>
      </c>
    </row>
    <row r="60" spans="2:9" x14ac:dyDescent="0.45">
      <c r="B60">
        <v>5900</v>
      </c>
      <c r="C60" s="9">
        <f t="shared" si="5"/>
        <v>603.09392039723639</v>
      </c>
      <c r="D60" s="9">
        <f t="shared" si="5"/>
        <v>2836.3410746043514</v>
      </c>
      <c r="E60" s="9">
        <f t="shared" si="5"/>
        <v>4992.4944167091662</v>
      </c>
      <c r="F60" s="9">
        <f t="shared" si="5"/>
        <v>5525.0213503450705</v>
      </c>
      <c r="G60" s="9">
        <f t="shared" si="5"/>
        <v>6055.5223741961045</v>
      </c>
      <c r="H60" s="9">
        <f t="shared" si="5"/>
        <v>7111.1797349362159</v>
      </c>
      <c r="I60" s="9">
        <f t="shared" si="5"/>
        <v>8160.6503951434297</v>
      </c>
    </row>
    <row r="61" spans="2:9" x14ac:dyDescent="0.45">
      <c r="B61">
        <v>6000</v>
      </c>
      <c r="C61" s="9">
        <f t="shared" si="5"/>
        <v>613.23789872432508</v>
      </c>
      <c r="D61" s="9">
        <f t="shared" si="5"/>
        <v>2884.0480426501695</v>
      </c>
      <c r="E61" s="9">
        <f t="shared" si="5"/>
        <v>5076.4676644047349</v>
      </c>
      <c r="F61" s="9">
        <f t="shared" si="5"/>
        <v>5617.951646836349</v>
      </c>
      <c r="G61" s="9">
        <f t="shared" si="5"/>
        <v>6157.3756438868122</v>
      </c>
      <c r="H61" s="9">
        <f t="shared" si="5"/>
        <v>7230.7890539353402</v>
      </c>
      <c r="I61" s="9">
        <f t="shared" si="5"/>
        <v>8297.9117037780088</v>
      </c>
    </row>
  </sheetData>
  <mergeCells count="1">
    <mergeCell ref="C1:I1"/>
  </mergeCells>
  <phoneticPr fontId="1" type="noConversion"/>
  <conditionalFormatting sqref="C3:I61">
    <cfRule type="cellIs" dxfId="1" priority="3" operator="equal">
      <formula>1</formula>
    </cfRule>
  </conditionalFormatting>
  <conditionalFormatting sqref="C3:I61">
    <cfRule type="expression" dxfId="0" priority="1">
      <formula>($B3-C3)*(1-C$2)&lt;=0</formula>
    </cfRule>
  </conditionalFormatting>
  <pageMargins left="0.7" right="0.7" top="0.75" bottom="0.75" header="0.3" footer="0.3"/>
  <pageSetup paperSize="9" orientation="portrait" horizontalDpi="4294967293" verticalDpi="4294967293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73" r:id="rId4" name="Drop Down 5">
              <controlPr defaultSize="0" autoLine="0" autoPict="0">
                <anchor moveWithCells="1">
                  <from>
                    <xdr:col>12</xdr:col>
                    <xdr:colOff>14288</xdr:colOff>
                    <xdr:row>1</xdr:row>
                    <xdr:rowOff>4763</xdr:rowOff>
                  </from>
                  <to>
                    <xdr:col>14</xdr:col>
                    <xdr:colOff>266700</xdr:colOff>
                    <xdr:row>2</xdr:row>
                    <xdr:rowOff>42863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9" r:id="rId5" name="Scroll Bar 1">
              <controlPr defaultSize="0" autoPict="0">
                <anchor moveWithCells="1">
                  <from>
                    <xdr:col>13</xdr:col>
                    <xdr:colOff>604838</xdr:colOff>
                    <xdr:row>3</xdr:row>
                    <xdr:rowOff>4763</xdr:rowOff>
                  </from>
                  <to>
                    <xdr:col>18</xdr:col>
                    <xdr:colOff>9525</xdr:colOff>
                    <xdr:row>4</xdr:row>
                    <xdr:rowOff>4763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6" name="Scroll Bar 2">
              <controlPr defaultSize="0" autoPict="0">
                <anchor moveWithCells="1">
                  <from>
                    <xdr:col>14</xdr:col>
                    <xdr:colOff>4763</xdr:colOff>
                    <xdr:row>4</xdr:row>
                    <xdr:rowOff>14288</xdr:rowOff>
                  </from>
                  <to>
                    <xdr:col>17</xdr:col>
                    <xdr:colOff>604838</xdr:colOff>
                    <xdr:row>4</xdr:row>
                    <xdr:rowOff>185738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7" name="Scroll Bar 3">
              <controlPr defaultSize="0" autoPict="0">
                <anchor moveWithCells="1">
                  <from>
                    <xdr:col>13</xdr:col>
                    <xdr:colOff>609600</xdr:colOff>
                    <xdr:row>5</xdr:row>
                    <xdr:rowOff>4763</xdr:rowOff>
                  </from>
                  <to>
                    <xdr:col>17</xdr:col>
                    <xdr:colOff>561975</xdr:colOff>
                    <xdr:row>5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org</vt:lpstr>
      <vt:lpstr>new1</vt:lpstr>
      <vt:lpstr>new2</vt:lpstr>
      <vt:lpstr>result</vt:lpstr>
      <vt:lpstr>Simulation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林子堯</cp:lastModifiedBy>
  <dcterms:created xsi:type="dcterms:W3CDTF">2015-06-05T18:19:34Z</dcterms:created>
  <dcterms:modified xsi:type="dcterms:W3CDTF">2022-01-11T15:24:12Z</dcterms:modified>
</cp:coreProperties>
</file>