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140f7593c218b5/桌面/量能分析/"/>
    </mc:Choice>
  </mc:AlternateContent>
  <xr:revisionPtr revIDLastSave="280" documentId="8_{C12FC964-6C65-410E-810F-184F56406A8A}" xr6:coauthVersionLast="47" xr6:coauthVersionMax="47" xr10:uidLastSave="{62C2A919-DCA9-4CFC-AD70-88CA72C0E75A}"/>
  <bookViews>
    <workbookView xWindow="-110" yWindow="-110" windowWidth="38620" windowHeight="21100" xr2:uid="{CB81F436-88D2-4530-A08C-CCC0DA0E5DD9}"/>
  </bookViews>
  <sheets>
    <sheet name="112現況資料分析" sheetId="2" r:id="rId1"/>
    <sheet name="112各幼兒園現況資料" sheetId="3" r:id="rId2"/>
    <sheet name="112年5月設籍人口數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66" i="2"/>
  <c r="G67" i="2"/>
  <c r="G64" i="2"/>
  <c r="F65" i="2"/>
  <c r="F66" i="2"/>
  <c r="F67" i="2"/>
  <c r="F64" i="2"/>
  <c r="E65" i="2"/>
  <c r="E66" i="2"/>
  <c r="E67" i="2"/>
  <c r="E64" i="2"/>
  <c r="D65" i="2"/>
  <c r="D66" i="2"/>
  <c r="D67" i="2"/>
  <c r="D64" i="2"/>
  <c r="C65" i="2"/>
  <c r="C66" i="2"/>
  <c r="C67" i="2"/>
  <c r="C64" i="2"/>
  <c r="B65" i="2"/>
  <c r="B66" i="2"/>
  <c r="B67" i="2"/>
  <c r="L67" i="2" s="1"/>
  <c r="B64" i="2"/>
  <c r="L64" i="2" s="1"/>
  <c r="L66" i="2"/>
  <c r="K66" i="2"/>
  <c r="M66" i="2"/>
  <c r="L65" i="2"/>
  <c r="K65" i="2"/>
  <c r="M65" i="2"/>
  <c r="K64" i="2"/>
  <c r="G54" i="2"/>
  <c r="G55" i="2"/>
  <c r="G56" i="2"/>
  <c r="G53" i="2"/>
  <c r="F54" i="2"/>
  <c r="F55" i="2"/>
  <c r="F56" i="2"/>
  <c r="F53" i="2"/>
  <c r="E54" i="2"/>
  <c r="E55" i="2"/>
  <c r="E56" i="2"/>
  <c r="E53" i="2"/>
  <c r="D54" i="2"/>
  <c r="D55" i="2"/>
  <c r="D56" i="2"/>
  <c r="D53" i="2"/>
  <c r="C54" i="2"/>
  <c r="C55" i="2"/>
  <c r="C56" i="2"/>
  <c r="C53" i="2"/>
  <c r="B54" i="2"/>
  <c r="K54" i="2" s="1"/>
  <c r="B55" i="2"/>
  <c r="K55" i="2" s="1"/>
  <c r="B56" i="2"/>
  <c r="B53" i="2"/>
  <c r="L56" i="2"/>
  <c r="L54" i="2"/>
  <c r="M54" i="2"/>
  <c r="K53" i="2"/>
  <c r="G43" i="2"/>
  <c r="G44" i="2"/>
  <c r="G45" i="2"/>
  <c r="G42" i="2"/>
  <c r="F43" i="2"/>
  <c r="F44" i="2"/>
  <c r="F45" i="2"/>
  <c r="F42" i="2"/>
  <c r="E43" i="2"/>
  <c r="E44" i="2"/>
  <c r="E45" i="2"/>
  <c r="E42" i="2"/>
  <c r="D43" i="2"/>
  <c r="D44" i="2"/>
  <c r="D45" i="2"/>
  <c r="D42" i="2"/>
  <c r="C43" i="2"/>
  <c r="C44" i="2"/>
  <c r="C45" i="2"/>
  <c r="C42" i="2"/>
  <c r="B43" i="2"/>
  <c r="L43" i="2" s="1"/>
  <c r="B44" i="2"/>
  <c r="L44" i="2" s="1"/>
  <c r="B45" i="2"/>
  <c r="B42" i="2"/>
  <c r="K42" i="2" s="1"/>
  <c r="L45" i="2"/>
  <c r="M44" i="2"/>
  <c r="M43" i="2"/>
  <c r="G32" i="2"/>
  <c r="G33" i="2"/>
  <c r="G34" i="2"/>
  <c r="G31" i="2"/>
  <c r="F32" i="2"/>
  <c r="F33" i="2"/>
  <c r="F34" i="2"/>
  <c r="F31" i="2"/>
  <c r="E32" i="2"/>
  <c r="E33" i="2"/>
  <c r="E34" i="2"/>
  <c r="E31" i="2"/>
  <c r="D32" i="2"/>
  <c r="D33" i="2"/>
  <c r="D34" i="2"/>
  <c r="D31" i="2"/>
  <c r="C34" i="2"/>
  <c r="C33" i="2"/>
  <c r="C32" i="2"/>
  <c r="C31" i="2"/>
  <c r="B33" i="2"/>
  <c r="B34" i="2"/>
  <c r="B32" i="2"/>
  <c r="B31" i="2"/>
  <c r="T4" i="3"/>
  <c r="T5" i="3"/>
  <c r="T6" i="3"/>
  <c r="T7" i="3"/>
  <c r="T8" i="3"/>
  <c r="T9" i="3"/>
  <c r="T10" i="3"/>
  <c r="T11" i="3"/>
  <c r="T12" i="3"/>
  <c r="T13" i="3"/>
  <c r="T14" i="3"/>
  <c r="T15" i="3"/>
  <c r="T1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U3" i="6"/>
  <c r="U4" i="6"/>
  <c r="U5" i="6"/>
  <c r="U2" i="6"/>
  <c r="T3" i="6"/>
  <c r="T4" i="6"/>
  <c r="T5" i="6"/>
  <c r="T2" i="6"/>
  <c r="S3" i="6"/>
  <c r="S4" i="6"/>
  <c r="S5" i="6"/>
  <c r="S2" i="6"/>
  <c r="M5" i="6"/>
  <c r="N5" i="6"/>
  <c r="O5" i="6"/>
  <c r="P5" i="6"/>
  <c r="Q5" i="6"/>
  <c r="R5" i="6"/>
  <c r="L5" i="6"/>
  <c r="M4" i="6"/>
  <c r="N4" i="6"/>
  <c r="O4" i="6"/>
  <c r="P4" i="6"/>
  <c r="Q4" i="6"/>
  <c r="R4" i="6"/>
  <c r="L4" i="6"/>
  <c r="M3" i="6"/>
  <c r="N3" i="6"/>
  <c r="O3" i="6"/>
  <c r="P3" i="6"/>
  <c r="Q3" i="6"/>
  <c r="R3" i="6"/>
  <c r="L3" i="6"/>
  <c r="M2" i="6"/>
  <c r="N2" i="6"/>
  <c r="O2" i="6"/>
  <c r="P2" i="6"/>
  <c r="Q2" i="6"/>
  <c r="R2" i="6"/>
  <c r="L2" i="6"/>
  <c r="L69" i="2" l="1"/>
  <c r="M67" i="2"/>
  <c r="M64" i="2"/>
  <c r="M69" i="2" s="1"/>
  <c r="K67" i="2"/>
  <c r="K69" i="2" s="1"/>
  <c r="M55" i="2"/>
  <c r="L53" i="2"/>
  <c r="M56" i="2"/>
  <c r="L55" i="2"/>
  <c r="K56" i="2"/>
  <c r="K58" i="2" s="1"/>
  <c r="M53" i="2"/>
  <c r="K43" i="2"/>
  <c r="K44" i="2"/>
  <c r="L42" i="2"/>
  <c r="L47" i="2" s="1"/>
  <c r="M45" i="2"/>
  <c r="M42" i="2"/>
  <c r="M47" i="2" s="1"/>
  <c r="K45" i="2"/>
  <c r="K47" i="2" s="1"/>
  <c r="M34" i="2"/>
  <c r="L34" i="2"/>
  <c r="K34" i="2"/>
  <c r="M33" i="2"/>
  <c r="L33" i="2"/>
  <c r="K33" i="2"/>
  <c r="M32" i="2"/>
  <c r="L32" i="2"/>
  <c r="K32" i="2"/>
  <c r="M31" i="2"/>
  <c r="L31" i="2"/>
  <c r="K31" i="2"/>
  <c r="M58" i="2" l="1"/>
  <c r="L58" i="2"/>
  <c r="K36" i="2"/>
  <c r="L36" i="2"/>
  <c r="M36" i="2"/>
  <c r="G21" i="2"/>
  <c r="D21" i="2"/>
  <c r="G20" i="2"/>
  <c r="D20" i="2"/>
  <c r="G19" i="2"/>
  <c r="D19" i="2"/>
  <c r="G18" i="2"/>
  <c r="D18" i="2"/>
  <c r="S3" i="3"/>
  <c r="R3" i="3"/>
  <c r="P3" i="3"/>
  <c r="O3" i="3"/>
  <c r="M3" i="3"/>
  <c r="L3" i="3"/>
  <c r="J3" i="3"/>
  <c r="I3" i="3"/>
  <c r="D5" i="2"/>
  <c r="D6" i="2"/>
  <c r="D7" i="2"/>
  <c r="D4" i="2"/>
  <c r="K3" i="3" l="1"/>
  <c r="N3" i="3"/>
  <c r="Q3" i="3"/>
  <c r="T3" i="3" s="1"/>
</calcChain>
</file>

<file path=xl/sharedStrings.xml><?xml version="1.0" encoding="utf-8"?>
<sst xmlns="http://schemas.openxmlformats.org/spreadsheetml/2006/main" count="279" uniqueCount="98">
  <si>
    <t>行政區</t>
    <phoneticPr fontId="1" type="noConversion"/>
  </si>
  <si>
    <t>次分區</t>
    <phoneticPr fontId="1" type="noConversion"/>
  </si>
  <si>
    <t>類型</t>
    <phoneticPr fontId="1" type="noConversion"/>
  </si>
  <si>
    <t>編號</t>
    <phoneticPr fontId="1" type="noConversion"/>
  </si>
  <si>
    <t>學年度</t>
    <phoneticPr fontId="1" type="noConversion"/>
  </si>
  <si>
    <t>公立</t>
    <phoneticPr fontId="1" type="noConversion"/>
  </si>
  <si>
    <t>幼兒園名稱</t>
    <phoneticPr fontId="1" type="noConversion"/>
  </si>
  <si>
    <t>3-5歲班級數</t>
  </si>
  <si>
    <t>3-5歲班級數</t>
    <phoneticPr fontId="1" type="noConversion"/>
  </si>
  <si>
    <t>2歲班級數</t>
    <phoneticPr fontId="1" type="noConversion"/>
  </si>
  <si>
    <t>非營利</t>
  </si>
  <si>
    <t>合計</t>
    <phoneticPr fontId="1" type="noConversion"/>
  </si>
  <si>
    <t>班級數</t>
  </si>
  <si>
    <t>3-5歲班(15)</t>
    <phoneticPr fontId="1" type="noConversion"/>
  </si>
  <si>
    <t>2歲班(16)</t>
    <phoneticPr fontId="1" type="noConversion"/>
  </si>
  <si>
    <t>核定人數(1:15)</t>
    <phoneticPr fontId="1" type="noConversion"/>
  </si>
  <si>
    <t>核定人數(1:14)</t>
    <phoneticPr fontId="1" type="noConversion"/>
  </si>
  <si>
    <t>核定人數(1:13)</t>
    <phoneticPr fontId="1" type="noConversion"/>
  </si>
  <si>
    <t>核定人數(1:12)</t>
    <phoneticPr fontId="1" type="noConversion"/>
  </si>
  <si>
    <t>3-5歲班(14)</t>
    <phoneticPr fontId="1" type="noConversion"/>
  </si>
  <si>
    <t>3-5歲班(13)</t>
    <phoneticPr fontId="1" type="noConversion"/>
  </si>
  <si>
    <t>3-5歲班(12)</t>
    <phoneticPr fontId="1" type="noConversion"/>
  </si>
  <si>
    <t>大安區公立與非營利幼兒園
各次分區班級數情形</t>
    <phoneticPr fontId="1" type="noConversion"/>
  </si>
  <si>
    <t>次分區</t>
    <phoneticPr fontId="7" type="noConversion"/>
  </si>
  <si>
    <t>0歲</t>
    <phoneticPr fontId="1" type="noConversion"/>
  </si>
  <si>
    <t>1歲</t>
    <phoneticPr fontId="1" type="noConversion"/>
  </si>
  <si>
    <t>2歲</t>
    <phoneticPr fontId="1" type="noConversion"/>
  </si>
  <si>
    <t>3歲</t>
    <phoneticPr fontId="1" type="noConversion"/>
  </si>
  <si>
    <t>4歲</t>
    <phoneticPr fontId="1" type="noConversion"/>
  </si>
  <si>
    <t>5歲</t>
    <phoneticPr fontId="1" type="noConversion"/>
  </si>
  <si>
    <t>6歲</t>
    <phoneticPr fontId="1" type="noConversion"/>
  </si>
  <si>
    <t>區域別</t>
    <phoneticPr fontId="1" type="noConversion"/>
  </si>
  <si>
    <t>5歲(70%)</t>
    <phoneticPr fontId="1" type="noConversion"/>
  </si>
  <si>
    <t>5歲(85%)</t>
  </si>
  <si>
    <t>5歲(85%)</t>
    <phoneticPr fontId="1" type="noConversion"/>
  </si>
  <si>
    <t>5歲(100%)</t>
  </si>
  <si>
    <t>5歲(100%)</t>
    <phoneticPr fontId="1" type="noConversion"/>
  </si>
  <si>
    <t>3-5歲</t>
    <phoneticPr fontId="1" type="noConversion"/>
  </si>
  <si>
    <t>核定人數(公立+非營)</t>
    <phoneticPr fontId="1" type="noConversion"/>
  </si>
  <si>
    <t>核定人數(公立)</t>
    <phoneticPr fontId="1" type="noConversion"/>
  </si>
  <si>
    <t>核定人數(非營)</t>
    <phoneticPr fontId="1" type="noConversion"/>
  </si>
  <si>
    <t>5歲設籍人數</t>
    <phoneticPr fontId="1" type="noConversion"/>
  </si>
  <si>
    <t>5歲在籍服務比(公立+非營)</t>
    <phoneticPr fontId="1" type="noConversion"/>
  </si>
  <si>
    <t>以112年5月設籍人口數為基準</t>
    <phoneticPr fontId="1" type="noConversion"/>
  </si>
  <si>
    <t>玉泉里　</t>
  </si>
  <si>
    <t>建明里　</t>
  </si>
  <si>
    <t>建功里　</t>
  </si>
  <si>
    <t>建泰里　</t>
  </si>
  <si>
    <t>永樂里　</t>
  </si>
  <si>
    <t>朝陽里　</t>
  </si>
  <si>
    <t>星明里　</t>
  </si>
  <si>
    <t>光能里　</t>
  </si>
  <si>
    <t>大有里　</t>
  </si>
  <si>
    <t>延平里　</t>
  </si>
  <si>
    <t>雙連里　</t>
  </si>
  <si>
    <t>南芳里　</t>
  </si>
  <si>
    <t>民權里　</t>
  </si>
  <si>
    <t>景星里　</t>
  </si>
  <si>
    <t>隆和里　</t>
  </si>
  <si>
    <t>蓬萊里　</t>
  </si>
  <si>
    <t>國順里　</t>
  </si>
  <si>
    <t>國慶里　</t>
  </si>
  <si>
    <t>揚雅里　</t>
  </si>
  <si>
    <t>斯文里　</t>
  </si>
  <si>
    <t>鄰江里　</t>
  </si>
  <si>
    <t>至聖里　</t>
  </si>
  <si>
    <t>老師里　</t>
  </si>
  <si>
    <t>重慶里　</t>
  </si>
  <si>
    <t>保安里　</t>
  </si>
  <si>
    <t>延平次分區</t>
  </si>
  <si>
    <t>建成次分區</t>
  </si>
  <si>
    <t>大龍次分區</t>
  </si>
  <si>
    <t>蘭州次分區</t>
  </si>
  <si>
    <t>大同區</t>
    <phoneticPr fontId="1" type="noConversion"/>
  </si>
  <si>
    <t>臺北市大同區大同國民小學附設幼兒園</t>
  </si>
  <si>
    <t>臺北市大同區大龍國民小學附設幼兒園</t>
  </si>
  <si>
    <t>臺北市大同區太平國民小學附設幼兒園</t>
  </si>
  <si>
    <t>臺北市大同區永樂國民小學附設幼兒園</t>
  </si>
  <si>
    <t>延平次分區</t>
    <phoneticPr fontId="1" type="noConversion"/>
  </si>
  <si>
    <t>建誠次分區</t>
    <phoneticPr fontId="1" type="noConversion"/>
  </si>
  <si>
    <t>臺北市大同區建泰里5鄰南京西路64巷9弄8號</t>
  </si>
  <si>
    <t>臺北市大同區星明里12鄰太原路151號</t>
  </si>
  <si>
    <t>臺北市大同區星明里7鄰寧夏路35號</t>
  </si>
  <si>
    <t>臺北市大同區民權里16鄰錦西街51號</t>
  </si>
  <si>
    <t>蘭州次分區</t>
    <phoneticPr fontId="1" type="noConversion"/>
  </si>
  <si>
    <t>臺北市大同區大橋國民小學附設幼兒園</t>
  </si>
  <si>
    <t>臺北市大同區延平國民小學附設幼兒園</t>
  </si>
  <si>
    <t>非營</t>
    <phoneticPr fontId="1" type="noConversion"/>
  </si>
  <si>
    <t>臺北市蘭州非營利幼兒園（委託財團法人彭婉如文教基金會辦理）</t>
  </si>
  <si>
    <t>財政部關務署員工子女非營利幼兒園（委託財團法人彭婉如文教基金會辦理）</t>
  </si>
  <si>
    <t>臺北市大龍峒非營利幼兒園（委託財團法人台北基督教女青年會辦理）</t>
  </si>
  <si>
    <t>臺北市明倫非營利幼兒園（委託社團法人中華兆陽文教發展協會辦理）</t>
  </si>
  <si>
    <t>大安區公立與非營利幼兒園
各次分區園所數量分布情形</t>
    <phoneticPr fontId="1" type="noConversion"/>
  </si>
  <si>
    <t>大同區平均5歲在籍服務比(公立+非營)</t>
    <phoneticPr fontId="1" type="noConversion"/>
  </si>
  <si>
    <t>1:15</t>
    <phoneticPr fontId="1" type="noConversion"/>
  </si>
  <si>
    <t>1:14</t>
    <phoneticPr fontId="1" type="noConversion"/>
  </si>
  <si>
    <t>1:13</t>
    <phoneticPr fontId="1" type="noConversion"/>
  </si>
  <si>
    <t>1:12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</si>
</sst>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inor"/>
    </font>
    <font>
      <b/>
      <sz val="10"/>
      <color theme="8" tint="-0.499984740745262"/>
      <name val="新細明體"/>
      <family val="1"/>
      <charset val="136"/>
      <scheme val="minor"/>
    </font>
    <font>
      <b/>
      <sz val="10"/>
      <color theme="5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99FFCC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0" fontId="0" fillId="10" borderId="0" xfId="0" applyNumberFormat="1" applyFill="1">
      <alignment vertical="center"/>
    </xf>
    <xf numFmtId="0" fontId="6" fillId="0" borderId="0" xfId="0" applyFont="1">
      <alignment vertical="center"/>
    </xf>
    <xf numFmtId="0" fontId="9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3" xfId="0" applyFont="1" applyBorder="1">
      <alignment vertical="center"/>
    </xf>
    <xf numFmtId="0" fontId="9" fillId="5" borderId="3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3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5" borderId="0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left" vertical="center" wrapText="1"/>
    </xf>
    <xf numFmtId="0" fontId="9" fillId="0" borderId="3" xfId="0" applyFont="1" applyFill="1" applyBorder="1">
      <alignment vertical="center"/>
    </xf>
    <xf numFmtId="49" fontId="10" fillId="11" borderId="3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10" fontId="2" fillId="0" borderId="0" xfId="2" applyNumberFormat="1" applyFont="1" applyFill="1" applyBorder="1" applyAlignment="1">
      <alignment horizontal="right" vertical="center"/>
    </xf>
    <xf numFmtId="10" fontId="2" fillId="0" borderId="3" xfId="2" applyNumberFormat="1" applyFont="1" applyFill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</cellXfs>
  <cellStyles count="3">
    <cellStyle name="一般" xfId="0" builtinId="0"/>
    <cellStyle name="一般 2" xfId="1" xr:uid="{8D2CD56B-D8DC-4658-9FA8-E0CB7A2E92E6}"/>
    <cellStyle name="百分比" xfId="2" builtinId="5"/>
  </cellStyles>
  <dxfs count="0"/>
  <tableStyles count="0" defaultTableStyle="TableStyleMedium2" defaultPivotStyle="PivotStyleLight16"/>
  <colors>
    <mruColors>
      <color rgb="FFFF99FF"/>
      <color rgb="FF99FFCC"/>
      <color rgb="FFF70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大同區公立與非營利幼兒園</a:t>
            </a:r>
          </a:p>
          <a:p>
            <a:pPr>
              <a:defRPr/>
            </a:pPr>
            <a:r>
              <a:rPr lang="zh-TW" altLang="en-US"/>
              <a:t>各次分區園所數量分布情形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'112現況資料分析'!$B$3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'112現況資料分析'!$A$4:$A$10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'112現況資料分析'!$B$4:$B$10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0B0-989E-623A622C2167}"/>
            </c:ext>
          </c:extLst>
        </c:ser>
        <c:ser>
          <c:idx val="1"/>
          <c:order val="1"/>
          <c:tx>
            <c:strRef>
              <c:f>'112現況資料分析'!$C$3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'112現況資料分析'!$A$4:$A$10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'112現況資料分析'!$C$4:$C$10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0B0-989E-623A622C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211472"/>
        <c:axId val="1995252832"/>
      </c:barChart>
      <c:catAx>
        <c:axId val="20042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5252832"/>
        <c:crosses val="autoZero"/>
        <c:auto val="1"/>
        <c:lblAlgn val="ctr"/>
        <c:lblOffset val="100"/>
        <c:noMultiLvlLbl val="0"/>
      </c:catAx>
      <c:valAx>
        <c:axId val="1995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大同區公立與非營利幼兒園</a:t>
            </a:r>
          </a:p>
          <a:p>
            <a:pPr>
              <a:defRPr/>
            </a:pPr>
            <a:r>
              <a:rPr lang="zh-TW" altLang="en-US"/>
              <a:t>各次分區</a:t>
            </a:r>
            <a:r>
              <a:rPr lang="en-US" altLang="zh-TW"/>
              <a:t>3-5</a:t>
            </a:r>
            <a:r>
              <a:rPr lang="zh-TW" altLang="en-US"/>
              <a:t>歲班級數情形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'112現況資料分析'!$B$17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'112現況資料分析'!$B$18:$B$24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B55-B2DD-CED967460831}"/>
            </c:ext>
          </c:extLst>
        </c:ser>
        <c:ser>
          <c:idx val="1"/>
          <c:order val="1"/>
          <c:tx>
            <c:strRef>
              <c:f>'112現況資料分析'!$C$17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'112現況資料分析'!$C$18:$C$24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B55-B2DD-CED96746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208112"/>
        <c:axId val="602413216"/>
      </c:barChart>
      <c:catAx>
        <c:axId val="2004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2413216"/>
        <c:crosses val="autoZero"/>
        <c:auto val="1"/>
        <c:lblAlgn val="ctr"/>
        <c:lblOffset val="100"/>
        <c:noMultiLvlLbl val="0"/>
      </c:catAx>
      <c:valAx>
        <c:axId val="602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大同區公立與非營利幼兒園</a:t>
            </a:r>
          </a:p>
          <a:p>
            <a:pPr>
              <a:defRPr/>
            </a:pPr>
            <a:r>
              <a:rPr lang="zh-TW" altLang="en-US"/>
              <a:t>各次分區</a:t>
            </a:r>
            <a:r>
              <a:rPr lang="en-US" altLang="zh-TW"/>
              <a:t>2</a:t>
            </a:r>
            <a:r>
              <a:rPr lang="zh-TW" altLang="en-US"/>
              <a:t>歲班級數情形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'112現況資料分析'!$B$17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'112現況資料分析'!$E$18:$E$24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64B-BD42-B1DE1D47CF04}"/>
            </c:ext>
          </c:extLst>
        </c:ser>
        <c:ser>
          <c:idx val="1"/>
          <c:order val="1"/>
          <c:tx>
            <c:strRef>
              <c:f>'112現況資料分析'!$C$17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4"/>
                <c:pt idx="0">
                  <c:v>大龍次分區</c:v>
                </c:pt>
                <c:pt idx="1">
                  <c:v>延平次分區</c:v>
                </c:pt>
                <c:pt idx="2">
                  <c:v>建誠次分區</c:v>
                </c:pt>
                <c:pt idx="3">
                  <c:v>蘭州次分區</c:v>
                </c:pt>
              </c:strCache>
            </c:strRef>
          </c:cat>
          <c:val>
            <c:numRef>
              <c:f>'112現況資料分析'!$F$18:$F$24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64B-BD42-B1DE1D47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208112"/>
        <c:axId val="602413216"/>
      </c:barChart>
      <c:catAx>
        <c:axId val="2004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2413216"/>
        <c:crosses val="autoZero"/>
        <c:auto val="1"/>
        <c:lblAlgn val="ctr"/>
        <c:lblOffset val="100"/>
        <c:noMultiLvlLbl val="0"/>
      </c:catAx>
      <c:valAx>
        <c:axId val="602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0</xdr:row>
      <xdr:rowOff>298450</xdr:rowOff>
    </xdr:from>
    <xdr:to>
      <xdr:col>14</xdr:col>
      <xdr:colOff>425450</xdr:colOff>
      <xdr:row>13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76DDC-DB49-D7A0-4FA8-32AE3273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14</xdr:row>
      <xdr:rowOff>12700</xdr:rowOff>
    </xdr:from>
    <xdr:to>
      <xdr:col>15</xdr:col>
      <xdr:colOff>317500</xdr:colOff>
      <xdr:row>25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E0E026-658A-4CAD-2BF4-2E0BC13F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14</xdr:row>
      <xdr:rowOff>6350</xdr:rowOff>
    </xdr:from>
    <xdr:to>
      <xdr:col>23</xdr:col>
      <xdr:colOff>82550</xdr:colOff>
      <xdr:row>25</xdr:row>
      <xdr:rowOff>146050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E71CDB-00A8-456F-9ECE-18F2257A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A173-2E8A-4A26-99A7-61B80F362D08}">
  <dimension ref="A1:AC69"/>
  <sheetViews>
    <sheetView tabSelected="1" workbookViewId="0">
      <selection activeCell="T40" sqref="T40"/>
    </sheetView>
  </sheetViews>
  <sheetFormatPr defaultRowHeight="17" x14ac:dyDescent="0.4"/>
  <cols>
    <col min="1" max="1" width="12.36328125" bestFit="1" customWidth="1"/>
    <col min="2" max="2" width="9.90625" bestFit="1" customWidth="1"/>
    <col min="8" max="9" width="9.6328125" bestFit="1" customWidth="1"/>
    <col min="10" max="10" width="10.7265625" bestFit="1" customWidth="1"/>
    <col min="11" max="12" width="9.6328125" bestFit="1" customWidth="1"/>
    <col min="13" max="13" width="10.7265625" bestFit="1" customWidth="1"/>
  </cols>
  <sheetData>
    <row r="1" spans="1:29" ht="35" customHeight="1" thickBot="1" x14ac:dyDescent="0.45">
      <c r="A1" s="26" t="s">
        <v>92</v>
      </c>
      <c r="B1" s="26"/>
      <c r="C1" s="26"/>
      <c r="D1" s="26"/>
      <c r="E1" s="9"/>
      <c r="F1" s="9"/>
      <c r="G1" s="9"/>
      <c r="H1" s="9"/>
      <c r="I1" s="9"/>
      <c r="J1" s="9"/>
    </row>
    <row r="2" spans="1:29" x14ac:dyDescent="0.4">
      <c r="B2" s="27" t="s">
        <v>2</v>
      </c>
      <c r="C2" s="27"/>
      <c r="D2" s="27"/>
    </row>
    <row r="3" spans="1:29" x14ac:dyDescent="0.4">
      <c r="A3" s="5" t="s">
        <v>1</v>
      </c>
      <c r="B3" s="11" t="s">
        <v>5</v>
      </c>
      <c r="C3" s="11" t="s">
        <v>10</v>
      </c>
      <c r="D3" s="11" t="s">
        <v>11</v>
      </c>
      <c r="E3" s="10"/>
      <c r="F3" s="10"/>
      <c r="G3" s="10"/>
      <c r="H3" s="10"/>
      <c r="I3" s="10"/>
      <c r="J3" s="10"/>
    </row>
    <row r="4" spans="1:29" x14ac:dyDescent="0.4">
      <c r="A4" t="s">
        <v>71</v>
      </c>
      <c r="B4" s="2">
        <v>2</v>
      </c>
      <c r="C4" s="2">
        <v>2</v>
      </c>
      <c r="D4" s="2">
        <f>SUM(B4:C4)</f>
        <v>4</v>
      </c>
    </row>
    <row r="5" spans="1:29" x14ac:dyDescent="0.4">
      <c r="A5" t="s">
        <v>69</v>
      </c>
      <c r="B5" s="2">
        <v>2</v>
      </c>
      <c r="C5" s="2">
        <v>1</v>
      </c>
      <c r="D5" s="2">
        <f t="shared" ref="D5:D7" si="0">SUM(B5:C5)</f>
        <v>3</v>
      </c>
    </row>
    <row r="6" spans="1:29" x14ac:dyDescent="0.4">
      <c r="A6" t="s">
        <v>79</v>
      </c>
      <c r="B6" s="2">
        <v>4</v>
      </c>
      <c r="C6" s="70">
        <v>0</v>
      </c>
      <c r="D6" s="2">
        <f t="shared" si="0"/>
        <v>4</v>
      </c>
    </row>
    <row r="7" spans="1:29" x14ac:dyDescent="0.4">
      <c r="A7" s="1" t="s">
        <v>72</v>
      </c>
      <c r="B7" s="6">
        <v>2</v>
      </c>
      <c r="C7" s="6">
        <v>1</v>
      </c>
      <c r="D7" s="6">
        <f t="shared" si="0"/>
        <v>3</v>
      </c>
    </row>
    <row r="8" spans="1:29" x14ac:dyDescent="0.4">
      <c r="B8" s="69"/>
      <c r="C8" s="69"/>
      <c r="D8" s="69"/>
    </row>
    <row r="9" spans="1:29" x14ac:dyDescent="0.4">
      <c r="B9" s="69"/>
      <c r="C9" s="69"/>
      <c r="D9" s="69"/>
    </row>
    <row r="10" spans="1:29" x14ac:dyDescent="0.4">
      <c r="A10" s="34"/>
      <c r="B10" s="35"/>
      <c r="C10" s="35"/>
      <c r="D10" s="35"/>
    </row>
    <row r="15" spans="1:29" ht="35" customHeight="1" thickBot="1" x14ac:dyDescent="0.45">
      <c r="A15" s="26" t="s">
        <v>22</v>
      </c>
      <c r="B15" s="26"/>
      <c r="C15" s="26"/>
      <c r="D15" s="26"/>
      <c r="E15" s="26"/>
      <c r="F15" s="26"/>
      <c r="G15" s="26"/>
      <c r="AA15" s="28"/>
      <c r="AB15" s="28"/>
      <c r="AC15" s="28"/>
    </row>
    <row r="16" spans="1:29" x14ac:dyDescent="0.4">
      <c r="B16" s="29" t="s">
        <v>7</v>
      </c>
      <c r="C16" s="29"/>
      <c r="D16" s="29"/>
      <c r="E16" s="30" t="s">
        <v>9</v>
      </c>
      <c r="F16" s="30"/>
      <c r="G16" s="30"/>
      <c r="AA16" s="10"/>
      <c r="AB16" s="10"/>
      <c r="AC16" s="10"/>
    </row>
    <row r="17" spans="1:13" x14ac:dyDescent="0.4">
      <c r="A17" s="5" t="s">
        <v>1</v>
      </c>
      <c r="B17" s="12" t="s">
        <v>5</v>
      </c>
      <c r="C17" s="12" t="s">
        <v>10</v>
      </c>
      <c r="D17" s="12" t="s">
        <v>11</v>
      </c>
      <c r="E17" s="13" t="s">
        <v>5</v>
      </c>
      <c r="F17" s="13" t="s">
        <v>10</v>
      </c>
      <c r="G17" s="13" t="s">
        <v>11</v>
      </c>
    </row>
    <row r="18" spans="1:13" x14ac:dyDescent="0.4">
      <c r="A18" t="s">
        <v>71</v>
      </c>
      <c r="B18" s="3">
        <v>9</v>
      </c>
      <c r="C18" s="3">
        <v>7</v>
      </c>
      <c r="D18" s="3">
        <f>SUM(B18:C18)</f>
        <v>16</v>
      </c>
      <c r="E18" s="4">
        <v>1</v>
      </c>
      <c r="F18" s="4">
        <v>3</v>
      </c>
      <c r="G18" s="4">
        <f>SUM(E18:F18)</f>
        <v>4</v>
      </c>
    </row>
    <row r="19" spans="1:13" x14ac:dyDescent="0.4">
      <c r="A19" t="s">
        <v>69</v>
      </c>
      <c r="B19" s="3">
        <v>9</v>
      </c>
      <c r="C19" s="3">
        <v>4</v>
      </c>
      <c r="D19" s="3">
        <f t="shared" ref="D19:D21" si="1">SUM(B19:C19)</f>
        <v>13</v>
      </c>
      <c r="E19" s="4">
        <v>4</v>
      </c>
      <c r="F19" s="4">
        <v>1</v>
      </c>
      <c r="G19" s="4">
        <f t="shared" ref="G19:G21" si="2">SUM(E19:F19)</f>
        <v>5</v>
      </c>
    </row>
    <row r="20" spans="1:13" x14ac:dyDescent="0.4">
      <c r="A20" t="s">
        <v>79</v>
      </c>
      <c r="B20" s="3">
        <v>17</v>
      </c>
      <c r="C20" s="3">
        <v>0</v>
      </c>
      <c r="D20" s="3">
        <f t="shared" si="1"/>
        <v>17</v>
      </c>
      <c r="E20" s="4">
        <v>5</v>
      </c>
      <c r="F20" s="4">
        <v>0</v>
      </c>
      <c r="G20" s="4">
        <f t="shared" si="2"/>
        <v>5</v>
      </c>
    </row>
    <row r="21" spans="1:13" x14ac:dyDescent="0.4">
      <c r="A21" s="1" t="s">
        <v>72</v>
      </c>
      <c r="B21" s="7">
        <v>7</v>
      </c>
      <c r="C21" s="7">
        <v>3</v>
      </c>
      <c r="D21" s="7">
        <f t="shared" si="1"/>
        <v>10</v>
      </c>
      <c r="E21" s="8">
        <v>2</v>
      </c>
      <c r="F21" s="8">
        <v>1</v>
      </c>
      <c r="G21" s="8">
        <f t="shared" si="2"/>
        <v>3</v>
      </c>
    </row>
    <row r="22" spans="1:13" x14ac:dyDescent="0.4">
      <c r="A22" s="69"/>
      <c r="B22" s="69"/>
      <c r="C22" s="69"/>
      <c r="D22" s="69"/>
      <c r="E22" s="69"/>
      <c r="F22" s="69"/>
      <c r="G22" s="69"/>
    </row>
    <row r="23" spans="1:13" x14ac:dyDescent="0.4">
      <c r="A23" s="69"/>
      <c r="B23" s="69"/>
      <c r="C23" s="69"/>
      <c r="D23" s="69"/>
      <c r="E23" s="69"/>
      <c r="F23" s="69"/>
      <c r="G23" s="69"/>
    </row>
    <row r="24" spans="1:13" x14ac:dyDescent="0.4">
      <c r="A24" s="35"/>
      <c r="B24" s="35"/>
      <c r="C24" s="35"/>
      <c r="D24" s="35"/>
      <c r="E24" s="35"/>
      <c r="F24" s="35"/>
      <c r="G24" s="35"/>
    </row>
    <row r="28" spans="1:13" x14ac:dyDescent="0.4">
      <c r="A28" s="24" t="s">
        <v>43</v>
      </c>
      <c r="D28" s="73" t="s">
        <v>94</v>
      </c>
    </row>
    <row r="29" spans="1:13" x14ac:dyDescent="0.4">
      <c r="A29" s="17"/>
      <c r="B29" s="31" t="s">
        <v>38</v>
      </c>
      <c r="C29" s="31"/>
      <c r="D29" s="31" t="s">
        <v>39</v>
      </c>
      <c r="E29" s="31"/>
      <c r="F29" s="31" t="s">
        <v>40</v>
      </c>
      <c r="G29" s="31"/>
      <c r="H29" s="31" t="s">
        <v>41</v>
      </c>
      <c r="I29" s="31"/>
      <c r="J29" s="31"/>
      <c r="K29" s="31" t="s">
        <v>42</v>
      </c>
      <c r="L29" s="31"/>
      <c r="M29" s="31"/>
    </row>
    <row r="30" spans="1:13" x14ac:dyDescent="0.4">
      <c r="A30" s="18" t="s">
        <v>1</v>
      </c>
      <c r="B30" s="18" t="s">
        <v>37</v>
      </c>
      <c r="C30" s="18" t="s">
        <v>26</v>
      </c>
      <c r="D30" s="18" t="s">
        <v>37</v>
      </c>
      <c r="E30" s="18" t="s">
        <v>26</v>
      </c>
      <c r="F30" s="18" t="s">
        <v>37</v>
      </c>
      <c r="G30" s="18" t="s">
        <v>26</v>
      </c>
      <c r="H30" s="18" t="s">
        <v>32</v>
      </c>
      <c r="I30" s="18" t="s">
        <v>33</v>
      </c>
      <c r="J30" s="18" t="s">
        <v>35</v>
      </c>
      <c r="K30" s="18" t="s">
        <v>32</v>
      </c>
      <c r="L30" s="18" t="s">
        <v>33</v>
      </c>
      <c r="M30" s="18" t="s">
        <v>35</v>
      </c>
    </row>
    <row r="31" spans="1:13" x14ac:dyDescent="0.4">
      <c r="A31" t="s">
        <v>71</v>
      </c>
      <c r="B31" s="22">
        <f>D18*30</f>
        <v>480</v>
      </c>
      <c r="C31" s="22">
        <f>G18*16</f>
        <v>64</v>
      </c>
      <c r="D31" s="22">
        <f>B18*30</f>
        <v>270</v>
      </c>
      <c r="E31" s="22">
        <f>E18*16</f>
        <v>16</v>
      </c>
      <c r="F31" s="22">
        <f>C18*30</f>
        <v>210</v>
      </c>
      <c r="G31" s="22">
        <f>F18*16</f>
        <v>48</v>
      </c>
      <c r="H31" s="22">
        <v>136</v>
      </c>
      <c r="I31" s="22">
        <v>165</v>
      </c>
      <c r="J31" s="22">
        <v>194</v>
      </c>
      <c r="K31" s="71">
        <f>B31/H31</f>
        <v>3.5294117647058822</v>
      </c>
      <c r="L31" s="71">
        <f>B31/I31</f>
        <v>2.9090909090909092</v>
      </c>
      <c r="M31" s="71">
        <f>B31/J31</f>
        <v>2.4742268041237114</v>
      </c>
    </row>
    <row r="32" spans="1:13" x14ac:dyDescent="0.4">
      <c r="A32" t="s">
        <v>69</v>
      </c>
      <c r="B32" s="22">
        <f>D19*30</f>
        <v>390</v>
      </c>
      <c r="C32" s="22">
        <f>G19*16</f>
        <v>80</v>
      </c>
      <c r="D32" s="22">
        <f t="shared" ref="D32:D34" si="3">B19*30</f>
        <v>270</v>
      </c>
      <c r="E32" s="22">
        <f t="shared" ref="E32:E34" si="4">E19*16</f>
        <v>64</v>
      </c>
      <c r="F32" s="22">
        <f t="shared" ref="F32:F34" si="5">C19*30</f>
        <v>120</v>
      </c>
      <c r="G32" s="22">
        <f t="shared" ref="G32:G34" si="6">F19*16</f>
        <v>16</v>
      </c>
      <c r="H32" s="22">
        <v>116</v>
      </c>
      <c r="I32" s="22">
        <v>141</v>
      </c>
      <c r="J32" s="22">
        <v>165</v>
      </c>
      <c r="K32" s="71">
        <f t="shared" ref="K32:K34" si="7">B32/H32</f>
        <v>3.3620689655172415</v>
      </c>
      <c r="L32" s="71">
        <f t="shared" ref="L32:L34" si="8">B32/I32</f>
        <v>2.7659574468085109</v>
      </c>
      <c r="M32" s="71">
        <f t="shared" ref="M32:M34" si="9">B32/J32</f>
        <v>2.3636363636363638</v>
      </c>
    </row>
    <row r="33" spans="1:13" x14ac:dyDescent="0.4">
      <c r="A33" t="s">
        <v>79</v>
      </c>
      <c r="B33" s="22">
        <f>D20*30</f>
        <v>510</v>
      </c>
      <c r="C33" s="22">
        <f>G20*16</f>
        <v>80</v>
      </c>
      <c r="D33" s="22">
        <f t="shared" si="3"/>
        <v>510</v>
      </c>
      <c r="E33" s="22">
        <f t="shared" si="4"/>
        <v>80</v>
      </c>
      <c r="F33" s="22">
        <f t="shared" si="5"/>
        <v>0</v>
      </c>
      <c r="G33" s="22">
        <f t="shared" si="6"/>
        <v>0</v>
      </c>
      <c r="H33" s="22">
        <v>259</v>
      </c>
      <c r="I33" s="22">
        <v>314</v>
      </c>
      <c r="J33" s="22">
        <v>369</v>
      </c>
      <c r="K33" s="71">
        <f t="shared" si="7"/>
        <v>1.9691119691119692</v>
      </c>
      <c r="L33" s="71">
        <f t="shared" si="8"/>
        <v>1.624203821656051</v>
      </c>
      <c r="M33" s="71">
        <f t="shared" si="9"/>
        <v>1.3821138211382114</v>
      </c>
    </row>
    <row r="34" spans="1:13" x14ac:dyDescent="0.4">
      <c r="A34" s="1" t="s">
        <v>72</v>
      </c>
      <c r="B34" s="32">
        <f>D21*30</f>
        <v>300</v>
      </c>
      <c r="C34" s="32">
        <f>G21*16</f>
        <v>48</v>
      </c>
      <c r="D34" s="32">
        <f t="shared" si="3"/>
        <v>210</v>
      </c>
      <c r="E34" s="32">
        <f t="shared" si="4"/>
        <v>32</v>
      </c>
      <c r="F34" s="32">
        <f t="shared" si="5"/>
        <v>90</v>
      </c>
      <c r="G34" s="32">
        <f t="shared" si="6"/>
        <v>16</v>
      </c>
      <c r="H34" s="32">
        <v>180</v>
      </c>
      <c r="I34" s="32">
        <v>218</v>
      </c>
      <c r="J34" s="32">
        <v>256</v>
      </c>
      <c r="K34" s="72">
        <f t="shared" si="7"/>
        <v>1.6666666666666667</v>
      </c>
      <c r="L34" s="72">
        <f t="shared" si="8"/>
        <v>1.3761467889908257</v>
      </c>
      <c r="M34" s="72">
        <f t="shared" si="9"/>
        <v>1.171875</v>
      </c>
    </row>
    <row r="36" spans="1:13" x14ac:dyDescent="0.4">
      <c r="G36" s="25" t="s">
        <v>93</v>
      </c>
      <c r="H36" s="25"/>
      <c r="I36" s="25"/>
      <c r="J36" s="25"/>
      <c r="K36" s="23">
        <f>AVERAGE(K31:K34)</f>
        <v>2.6318148415004399</v>
      </c>
      <c r="L36" s="23">
        <f>AVERAGE(L31:L34)</f>
        <v>2.1688497416365742</v>
      </c>
      <c r="M36" s="23">
        <f>AVERAGE(M31:M34)</f>
        <v>1.8479629972245715</v>
      </c>
    </row>
    <row r="39" spans="1:13" x14ac:dyDescent="0.4">
      <c r="A39" s="24" t="s">
        <v>43</v>
      </c>
      <c r="D39" s="73" t="s">
        <v>95</v>
      </c>
    </row>
    <row r="40" spans="1:13" x14ac:dyDescent="0.4">
      <c r="A40" s="17"/>
      <c r="B40" s="31" t="s">
        <v>38</v>
      </c>
      <c r="C40" s="31"/>
      <c r="D40" s="31" t="s">
        <v>39</v>
      </c>
      <c r="E40" s="31"/>
      <c r="F40" s="31" t="s">
        <v>40</v>
      </c>
      <c r="G40" s="31"/>
      <c r="H40" s="31" t="s">
        <v>41</v>
      </c>
      <c r="I40" s="31"/>
      <c r="J40" s="31"/>
      <c r="K40" s="31" t="s">
        <v>42</v>
      </c>
      <c r="L40" s="31"/>
      <c r="M40" s="31"/>
    </row>
    <row r="41" spans="1:13" x14ac:dyDescent="0.4">
      <c r="A41" s="18" t="s">
        <v>1</v>
      </c>
      <c r="B41" s="18" t="s">
        <v>37</v>
      </c>
      <c r="C41" s="18" t="s">
        <v>26</v>
      </c>
      <c r="D41" s="18" t="s">
        <v>37</v>
      </c>
      <c r="E41" s="18" t="s">
        <v>26</v>
      </c>
      <c r="F41" s="18" t="s">
        <v>37</v>
      </c>
      <c r="G41" s="18" t="s">
        <v>26</v>
      </c>
      <c r="H41" s="18" t="s">
        <v>32</v>
      </c>
      <c r="I41" s="18" t="s">
        <v>33</v>
      </c>
      <c r="J41" s="18" t="s">
        <v>35</v>
      </c>
      <c r="K41" s="18" t="s">
        <v>32</v>
      </c>
      <c r="L41" s="18" t="s">
        <v>33</v>
      </c>
      <c r="M41" s="18" t="s">
        <v>35</v>
      </c>
    </row>
    <row r="42" spans="1:13" x14ac:dyDescent="0.4">
      <c r="A42" t="s">
        <v>71</v>
      </c>
      <c r="B42" s="22">
        <f>D18*28</f>
        <v>448</v>
      </c>
      <c r="C42" s="22">
        <f>G18*16</f>
        <v>64</v>
      </c>
      <c r="D42" s="22">
        <f>B18*28</f>
        <v>252</v>
      </c>
      <c r="E42" s="22">
        <f>E18*16</f>
        <v>16</v>
      </c>
      <c r="F42" s="22">
        <f>C18*28</f>
        <v>196</v>
      </c>
      <c r="G42" s="22">
        <f>F18*16</f>
        <v>48</v>
      </c>
      <c r="H42" s="22">
        <v>136</v>
      </c>
      <c r="I42" s="22">
        <v>165</v>
      </c>
      <c r="J42" s="22">
        <v>194</v>
      </c>
      <c r="K42" s="71">
        <f>B42/H42</f>
        <v>3.2941176470588234</v>
      </c>
      <c r="L42" s="71">
        <f>B42/I42</f>
        <v>2.7151515151515153</v>
      </c>
      <c r="M42" s="71">
        <f>B42/J42</f>
        <v>2.3092783505154637</v>
      </c>
    </row>
    <row r="43" spans="1:13" x14ac:dyDescent="0.4">
      <c r="A43" t="s">
        <v>69</v>
      </c>
      <c r="B43" s="22">
        <f t="shared" ref="B43:B45" si="10">D19*28</f>
        <v>364</v>
      </c>
      <c r="C43" s="22">
        <f t="shared" ref="C43:C45" si="11">G19*16</f>
        <v>80</v>
      </c>
      <c r="D43" s="22">
        <f t="shared" ref="D43:D45" si="12">B19*28</f>
        <v>252</v>
      </c>
      <c r="E43" s="22">
        <f t="shared" ref="E43:E45" si="13">E19*16</f>
        <v>64</v>
      </c>
      <c r="F43" s="22">
        <f t="shared" ref="F43:F45" si="14">C19*28</f>
        <v>112</v>
      </c>
      <c r="G43" s="22">
        <f t="shared" ref="G43:G45" si="15">F19*16</f>
        <v>16</v>
      </c>
      <c r="H43" s="22">
        <v>116</v>
      </c>
      <c r="I43" s="22">
        <v>141</v>
      </c>
      <c r="J43" s="22">
        <v>165</v>
      </c>
      <c r="K43" s="71">
        <f t="shared" ref="K43:K45" si="16">B43/H43</f>
        <v>3.1379310344827585</v>
      </c>
      <c r="L43" s="71">
        <f t="shared" ref="L43:L45" si="17">B43/I43</f>
        <v>2.5815602836879434</v>
      </c>
      <c r="M43" s="71">
        <f t="shared" ref="M43:M45" si="18">B43/J43</f>
        <v>2.2060606060606061</v>
      </c>
    </row>
    <row r="44" spans="1:13" x14ac:dyDescent="0.4">
      <c r="A44" t="s">
        <v>79</v>
      </c>
      <c r="B44" s="22">
        <f t="shared" si="10"/>
        <v>476</v>
      </c>
      <c r="C44" s="22">
        <f t="shared" si="11"/>
        <v>80</v>
      </c>
      <c r="D44" s="22">
        <f t="shared" si="12"/>
        <v>476</v>
      </c>
      <c r="E44" s="22">
        <f t="shared" si="13"/>
        <v>80</v>
      </c>
      <c r="F44" s="22">
        <f t="shared" si="14"/>
        <v>0</v>
      </c>
      <c r="G44" s="22">
        <f t="shared" si="15"/>
        <v>0</v>
      </c>
      <c r="H44" s="22">
        <v>259</v>
      </c>
      <c r="I44" s="22">
        <v>314</v>
      </c>
      <c r="J44" s="22">
        <v>369</v>
      </c>
      <c r="K44" s="71">
        <f t="shared" si="16"/>
        <v>1.8378378378378379</v>
      </c>
      <c r="L44" s="71">
        <f t="shared" si="17"/>
        <v>1.515923566878981</v>
      </c>
      <c r="M44" s="71">
        <f t="shared" si="18"/>
        <v>1.2899728997289972</v>
      </c>
    </row>
    <row r="45" spans="1:13" x14ac:dyDescent="0.4">
      <c r="A45" s="1" t="s">
        <v>72</v>
      </c>
      <c r="B45" s="22">
        <f t="shared" si="10"/>
        <v>280</v>
      </c>
      <c r="C45" s="22">
        <f t="shared" si="11"/>
        <v>48</v>
      </c>
      <c r="D45" s="22">
        <f t="shared" si="12"/>
        <v>196</v>
      </c>
      <c r="E45" s="22">
        <f t="shared" si="13"/>
        <v>32</v>
      </c>
      <c r="F45" s="22">
        <f t="shared" si="14"/>
        <v>84</v>
      </c>
      <c r="G45" s="22">
        <f t="shared" si="15"/>
        <v>16</v>
      </c>
      <c r="H45" s="32">
        <v>180</v>
      </c>
      <c r="I45" s="32">
        <v>218</v>
      </c>
      <c r="J45" s="32">
        <v>256</v>
      </c>
      <c r="K45" s="72">
        <f t="shared" si="16"/>
        <v>1.5555555555555556</v>
      </c>
      <c r="L45" s="72">
        <f t="shared" si="17"/>
        <v>1.2844036697247707</v>
      </c>
      <c r="M45" s="72">
        <f t="shared" si="18"/>
        <v>1.09375</v>
      </c>
    </row>
    <row r="47" spans="1:13" x14ac:dyDescent="0.4">
      <c r="G47" s="25" t="s">
        <v>93</v>
      </c>
      <c r="H47" s="25"/>
      <c r="I47" s="25"/>
      <c r="J47" s="25"/>
      <c r="K47" s="23">
        <f>AVERAGE(K42:K45)</f>
        <v>2.4563605187337441</v>
      </c>
      <c r="L47" s="23">
        <f>AVERAGE(L42:L45)</f>
        <v>2.0242597588608024</v>
      </c>
      <c r="M47" s="23">
        <f>AVERAGE(M42:M45)</f>
        <v>1.7247654640762669</v>
      </c>
    </row>
    <row r="50" spans="1:13" x14ac:dyDescent="0.4">
      <c r="A50" s="24" t="s">
        <v>43</v>
      </c>
      <c r="D50" s="73" t="s">
        <v>96</v>
      </c>
    </row>
    <row r="51" spans="1:13" x14ac:dyDescent="0.4">
      <c r="A51" s="17"/>
      <c r="B51" s="31" t="s">
        <v>38</v>
      </c>
      <c r="C51" s="31"/>
      <c r="D51" s="31" t="s">
        <v>39</v>
      </c>
      <c r="E51" s="31"/>
      <c r="F51" s="31" t="s">
        <v>40</v>
      </c>
      <c r="G51" s="31"/>
      <c r="H51" s="31" t="s">
        <v>41</v>
      </c>
      <c r="I51" s="31"/>
      <c r="J51" s="31"/>
      <c r="K51" s="31" t="s">
        <v>42</v>
      </c>
      <c r="L51" s="31"/>
      <c r="M51" s="31"/>
    </row>
    <row r="52" spans="1:13" x14ac:dyDescent="0.4">
      <c r="A52" s="18" t="s">
        <v>1</v>
      </c>
      <c r="B52" s="18" t="s">
        <v>37</v>
      </c>
      <c r="C52" s="18" t="s">
        <v>26</v>
      </c>
      <c r="D52" s="18" t="s">
        <v>37</v>
      </c>
      <c r="E52" s="18" t="s">
        <v>26</v>
      </c>
      <c r="F52" s="18" t="s">
        <v>37</v>
      </c>
      <c r="G52" s="18" t="s">
        <v>26</v>
      </c>
      <c r="H52" s="18" t="s">
        <v>32</v>
      </c>
      <c r="I52" s="18" t="s">
        <v>33</v>
      </c>
      <c r="J52" s="18" t="s">
        <v>35</v>
      </c>
      <c r="K52" s="18" t="s">
        <v>32</v>
      </c>
      <c r="L52" s="18" t="s">
        <v>33</v>
      </c>
      <c r="M52" s="18" t="s">
        <v>35</v>
      </c>
    </row>
    <row r="53" spans="1:13" x14ac:dyDescent="0.4">
      <c r="A53" t="s">
        <v>71</v>
      </c>
      <c r="B53" s="22">
        <f>D18*26</f>
        <v>416</v>
      </c>
      <c r="C53" s="22">
        <f>G18*16</f>
        <v>64</v>
      </c>
      <c r="D53" s="22">
        <f>B18*26</f>
        <v>234</v>
      </c>
      <c r="E53" s="22">
        <f>E18*16</f>
        <v>16</v>
      </c>
      <c r="F53" s="22">
        <f>C18*26</f>
        <v>182</v>
      </c>
      <c r="G53" s="22">
        <f>F18*16</f>
        <v>48</v>
      </c>
      <c r="H53" s="22">
        <v>136</v>
      </c>
      <c r="I53" s="22">
        <v>165</v>
      </c>
      <c r="J53" s="22">
        <v>194</v>
      </c>
      <c r="K53" s="71">
        <f>B53/H53</f>
        <v>3.0588235294117645</v>
      </c>
      <c r="L53" s="71">
        <f>B53/I53</f>
        <v>2.521212121212121</v>
      </c>
      <c r="M53" s="71">
        <f>B53/J53</f>
        <v>2.1443298969072164</v>
      </c>
    </row>
    <row r="54" spans="1:13" x14ac:dyDescent="0.4">
      <c r="A54" t="s">
        <v>69</v>
      </c>
      <c r="B54" s="22">
        <f t="shared" ref="B54:B56" si="19">D19*26</f>
        <v>338</v>
      </c>
      <c r="C54" s="22">
        <f t="shared" ref="C54:C56" si="20">G19*16</f>
        <v>80</v>
      </c>
      <c r="D54" s="22">
        <f t="shared" ref="D54:D56" si="21">B19*26</f>
        <v>234</v>
      </c>
      <c r="E54" s="22">
        <f t="shared" ref="E54:E56" si="22">E19*16</f>
        <v>64</v>
      </c>
      <c r="F54" s="22">
        <f t="shared" ref="F54:F56" si="23">C19*26</f>
        <v>104</v>
      </c>
      <c r="G54" s="22">
        <f t="shared" ref="G54:G56" si="24">F19*16</f>
        <v>16</v>
      </c>
      <c r="H54" s="22">
        <v>116</v>
      </c>
      <c r="I54" s="22">
        <v>141</v>
      </c>
      <c r="J54" s="22">
        <v>165</v>
      </c>
      <c r="K54" s="71">
        <f t="shared" ref="K54:K56" si="25">B54/H54</f>
        <v>2.9137931034482758</v>
      </c>
      <c r="L54" s="71">
        <f t="shared" ref="L54:L56" si="26">B54/I54</f>
        <v>2.397163120567376</v>
      </c>
      <c r="M54" s="71">
        <f t="shared" ref="M54:M56" si="27">B54/J54</f>
        <v>2.0484848484848484</v>
      </c>
    </row>
    <row r="55" spans="1:13" x14ac:dyDescent="0.4">
      <c r="A55" t="s">
        <v>79</v>
      </c>
      <c r="B55" s="22">
        <f t="shared" si="19"/>
        <v>442</v>
      </c>
      <c r="C55" s="22">
        <f t="shared" si="20"/>
        <v>80</v>
      </c>
      <c r="D55" s="22">
        <f t="shared" si="21"/>
        <v>442</v>
      </c>
      <c r="E55" s="22">
        <f t="shared" si="22"/>
        <v>80</v>
      </c>
      <c r="F55" s="22">
        <f t="shared" si="23"/>
        <v>0</v>
      </c>
      <c r="G55" s="22">
        <f t="shared" si="24"/>
        <v>0</v>
      </c>
      <c r="H55" s="22">
        <v>259</v>
      </c>
      <c r="I55" s="22">
        <v>314</v>
      </c>
      <c r="J55" s="22">
        <v>369</v>
      </c>
      <c r="K55" s="71">
        <f t="shared" si="25"/>
        <v>1.7065637065637065</v>
      </c>
      <c r="L55" s="71">
        <f t="shared" si="26"/>
        <v>1.4076433121019107</v>
      </c>
      <c r="M55" s="71">
        <f t="shared" si="27"/>
        <v>1.1978319783197833</v>
      </c>
    </row>
    <row r="56" spans="1:13" x14ac:dyDescent="0.4">
      <c r="A56" s="1" t="s">
        <v>72</v>
      </c>
      <c r="B56" s="22">
        <f t="shared" si="19"/>
        <v>260</v>
      </c>
      <c r="C56" s="22">
        <f t="shared" si="20"/>
        <v>48</v>
      </c>
      <c r="D56" s="22">
        <f t="shared" si="21"/>
        <v>182</v>
      </c>
      <c r="E56" s="22">
        <f t="shared" si="22"/>
        <v>32</v>
      </c>
      <c r="F56" s="22">
        <f t="shared" si="23"/>
        <v>78</v>
      </c>
      <c r="G56" s="22">
        <f t="shared" si="24"/>
        <v>16</v>
      </c>
      <c r="H56" s="32">
        <v>180</v>
      </c>
      <c r="I56" s="32">
        <v>218</v>
      </c>
      <c r="J56" s="32">
        <v>256</v>
      </c>
      <c r="K56" s="72">
        <f t="shared" si="25"/>
        <v>1.4444444444444444</v>
      </c>
      <c r="L56" s="72">
        <f t="shared" si="26"/>
        <v>1.1926605504587156</v>
      </c>
      <c r="M56" s="72">
        <f t="shared" si="27"/>
        <v>1.015625</v>
      </c>
    </row>
    <row r="58" spans="1:13" x14ac:dyDescent="0.4">
      <c r="G58" s="25" t="s">
        <v>93</v>
      </c>
      <c r="H58" s="25"/>
      <c r="I58" s="25"/>
      <c r="J58" s="25"/>
      <c r="K58" s="23">
        <f>AVERAGE(K53:K56)</f>
        <v>2.2809061959670478</v>
      </c>
      <c r="L58" s="23">
        <f>AVERAGE(L53:L56)</f>
        <v>1.8796697760850307</v>
      </c>
      <c r="M58" s="23">
        <f>AVERAGE(M53:M56)</f>
        <v>1.601567930927962</v>
      </c>
    </row>
    <row r="61" spans="1:13" x14ac:dyDescent="0.4">
      <c r="A61" s="24" t="s">
        <v>43</v>
      </c>
      <c r="D61" s="73" t="s">
        <v>97</v>
      </c>
    </row>
    <row r="62" spans="1:13" x14ac:dyDescent="0.4">
      <c r="A62" s="17"/>
      <c r="B62" s="31" t="s">
        <v>38</v>
      </c>
      <c r="C62" s="31"/>
      <c r="D62" s="31" t="s">
        <v>39</v>
      </c>
      <c r="E62" s="31"/>
      <c r="F62" s="31" t="s">
        <v>40</v>
      </c>
      <c r="G62" s="31"/>
      <c r="H62" s="31" t="s">
        <v>41</v>
      </c>
      <c r="I62" s="31"/>
      <c r="J62" s="31"/>
      <c r="K62" s="31" t="s">
        <v>42</v>
      </c>
      <c r="L62" s="31"/>
      <c r="M62" s="31"/>
    </row>
    <row r="63" spans="1:13" x14ac:dyDescent="0.4">
      <c r="A63" s="18" t="s">
        <v>1</v>
      </c>
      <c r="B63" s="18" t="s">
        <v>37</v>
      </c>
      <c r="C63" s="18" t="s">
        <v>26</v>
      </c>
      <c r="D63" s="18" t="s">
        <v>37</v>
      </c>
      <c r="E63" s="18" t="s">
        <v>26</v>
      </c>
      <c r="F63" s="18" t="s">
        <v>37</v>
      </c>
      <c r="G63" s="18" t="s">
        <v>26</v>
      </c>
      <c r="H63" s="18" t="s">
        <v>32</v>
      </c>
      <c r="I63" s="18" t="s">
        <v>33</v>
      </c>
      <c r="J63" s="18" t="s">
        <v>35</v>
      </c>
      <c r="K63" s="18" t="s">
        <v>32</v>
      </c>
      <c r="L63" s="18" t="s">
        <v>33</v>
      </c>
      <c r="M63" s="18" t="s">
        <v>35</v>
      </c>
    </row>
    <row r="64" spans="1:13" x14ac:dyDescent="0.4">
      <c r="A64" t="s">
        <v>71</v>
      </c>
      <c r="B64" s="22">
        <f>D18*24</f>
        <v>384</v>
      </c>
      <c r="C64" s="22">
        <f>G18*16</f>
        <v>64</v>
      </c>
      <c r="D64" s="22">
        <f>B18*24</f>
        <v>216</v>
      </c>
      <c r="E64" s="22">
        <f>E18*16</f>
        <v>16</v>
      </c>
      <c r="F64" s="22">
        <f>C18*24</f>
        <v>168</v>
      </c>
      <c r="G64" s="22">
        <f>F18*16</f>
        <v>48</v>
      </c>
      <c r="H64" s="22">
        <v>136</v>
      </c>
      <c r="I64" s="22">
        <v>165</v>
      </c>
      <c r="J64" s="22">
        <v>194</v>
      </c>
      <c r="K64" s="71">
        <f>B64/H64</f>
        <v>2.8235294117647061</v>
      </c>
      <c r="L64" s="71">
        <f>B64/I64</f>
        <v>2.3272727272727272</v>
      </c>
      <c r="M64" s="71">
        <f>B64/J64</f>
        <v>1.9793814432989691</v>
      </c>
    </row>
    <row r="65" spans="1:13" x14ac:dyDescent="0.4">
      <c r="A65" t="s">
        <v>69</v>
      </c>
      <c r="B65" s="22">
        <f t="shared" ref="B65:B67" si="28">D19*24</f>
        <v>312</v>
      </c>
      <c r="C65" s="22">
        <f t="shared" ref="C65:C67" si="29">G19*16</f>
        <v>80</v>
      </c>
      <c r="D65" s="22">
        <f t="shared" ref="D65:D67" si="30">B19*24</f>
        <v>216</v>
      </c>
      <c r="E65" s="22">
        <f t="shared" ref="E65:E67" si="31">E19*16</f>
        <v>64</v>
      </c>
      <c r="F65" s="22">
        <f t="shared" ref="F65:F67" si="32">C19*24</f>
        <v>96</v>
      </c>
      <c r="G65" s="22">
        <f t="shared" ref="G65:G67" si="33">F19*16</f>
        <v>16</v>
      </c>
      <c r="H65" s="22">
        <v>116</v>
      </c>
      <c r="I65" s="22">
        <v>141</v>
      </c>
      <c r="J65" s="22">
        <v>165</v>
      </c>
      <c r="K65" s="71">
        <f t="shared" ref="K65:K67" si="34">B65/H65</f>
        <v>2.6896551724137931</v>
      </c>
      <c r="L65" s="71">
        <f t="shared" ref="L65:L67" si="35">B65/I65</f>
        <v>2.2127659574468086</v>
      </c>
      <c r="M65" s="71">
        <f t="shared" ref="M65:M67" si="36">B65/J65</f>
        <v>1.8909090909090909</v>
      </c>
    </row>
    <row r="66" spans="1:13" x14ac:dyDescent="0.4">
      <c r="A66" t="s">
        <v>79</v>
      </c>
      <c r="B66" s="22">
        <f t="shared" si="28"/>
        <v>408</v>
      </c>
      <c r="C66" s="22">
        <f t="shared" si="29"/>
        <v>80</v>
      </c>
      <c r="D66" s="22">
        <f t="shared" si="30"/>
        <v>408</v>
      </c>
      <c r="E66" s="22">
        <f t="shared" si="31"/>
        <v>80</v>
      </c>
      <c r="F66" s="22">
        <f t="shared" si="32"/>
        <v>0</v>
      </c>
      <c r="G66" s="22">
        <f t="shared" si="33"/>
        <v>0</v>
      </c>
      <c r="H66" s="22">
        <v>259</v>
      </c>
      <c r="I66" s="22">
        <v>314</v>
      </c>
      <c r="J66" s="22">
        <v>369</v>
      </c>
      <c r="K66" s="71">
        <f t="shared" si="34"/>
        <v>1.5752895752895753</v>
      </c>
      <c r="L66" s="71">
        <f t="shared" si="35"/>
        <v>1.2993630573248407</v>
      </c>
      <c r="M66" s="71">
        <f t="shared" si="36"/>
        <v>1.1056910569105691</v>
      </c>
    </row>
    <row r="67" spans="1:13" x14ac:dyDescent="0.4">
      <c r="A67" s="1" t="s">
        <v>72</v>
      </c>
      <c r="B67" s="22">
        <f t="shared" si="28"/>
        <v>240</v>
      </c>
      <c r="C67" s="22">
        <f t="shared" si="29"/>
        <v>48</v>
      </c>
      <c r="D67" s="22">
        <f t="shared" si="30"/>
        <v>168</v>
      </c>
      <c r="E67" s="22">
        <f t="shared" si="31"/>
        <v>32</v>
      </c>
      <c r="F67" s="22">
        <f t="shared" si="32"/>
        <v>72</v>
      </c>
      <c r="G67" s="22">
        <f t="shared" si="33"/>
        <v>16</v>
      </c>
      <c r="H67" s="32">
        <v>180</v>
      </c>
      <c r="I67" s="32">
        <v>218</v>
      </c>
      <c r="J67" s="32">
        <v>256</v>
      </c>
      <c r="K67" s="72">
        <f t="shared" si="34"/>
        <v>1.3333333333333333</v>
      </c>
      <c r="L67" s="72">
        <f t="shared" si="35"/>
        <v>1.1009174311926606</v>
      </c>
      <c r="M67" s="72">
        <f t="shared" si="36"/>
        <v>0.9375</v>
      </c>
    </row>
    <row r="69" spans="1:13" x14ac:dyDescent="0.4">
      <c r="G69" s="25" t="s">
        <v>93</v>
      </c>
      <c r="H69" s="25"/>
      <c r="I69" s="25"/>
      <c r="J69" s="25"/>
      <c r="K69" s="23">
        <f>AVERAGE(K64:K67)</f>
        <v>2.105451873200352</v>
      </c>
      <c r="L69" s="23">
        <f>AVERAGE(L64:L67)</f>
        <v>1.735079793309259</v>
      </c>
      <c r="M69" s="23">
        <f>AVERAGE(M64:M67)</f>
        <v>1.4783703977796572</v>
      </c>
    </row>
  </sheetData>
  <sortState xmlns:xlrd2="http://schemas.microsoft.com/office/spreadsheetml/2017/richdata2" ref="A4:A10">
    <sortCondition ref="A4:A10"/>
  </sortState>
  <mergeCells count="30">
    <mergeCell ref="G69:J69"/>
    <mergeCell ref="K51:M51"/>
    <mergeCell ref="G58:J58"/>
    <mergeCell ref="B62:C62"/>
    <mergeCell ref="D62:E62"/>
    <mergeCell ref="F62:G62"/>
    <mergeCell ref="H62:J62"/>
    <mergeCell ref="K62:M62"/>
    <mergeCell ref="G47:J47"/>
    <mergeCell ref="B51:C51"/>
    <mergeCell ref="D51:E51"/>
    <mergeCell ref="F51:G51"/>
    <mergeCell ref="H51:J51"/>
    <mergeCell ref="AA15:AC15"/>
    <mergeCell ref="B16:D16"/>
    <mergeCell ref="E16:G16"/>
    <mergeCell ref="B40:C40"/>
    <mergeCell ref="D40:E40"/>
    <mergeCell ref="F40:G40"/>
    <mergeCell ref="H40:J40"/>
    <mergeCell ref="K40:M40"/>
    <mergeCell ref="K29:M29"/>
    <mergeCell ref="G36:J36"/>
    <mergeCell ref="A1:D1"/>
    <mergeCell ref="B29:C29"/>
    <mergeCell ref="D29:E29"/>
    <mergeCell ref="F29:G29"/>
    <mergeCell ref="H29:J29"/>
    <mergeCell ref="A15:G15"/>
    <mergeCell ref="B2:D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3779-E099-4C7B-8FE5-9C9BB607A6E0}">
  <dimension ref="A1:T16"/>
  <sheetViews>
    <sheetView workbookViewId="0">
      <selection activeCell="O3" sqref="O3:O6"/>
    </sheetView>
  </sheetViews>
  <sheetFormatPr defaultRowHeight="13.5" x14ac:dyDescent="0.4"/>
  <cols>
    <col min="1" max="3" width="8.7265625" style="36"/>
    <col min="4" max="4" width="12.36328125" style="36" bestFit="1" customWidth="1"/>
    <col min="5" max="5" width="8.7265625" style="36"/>
    <col min="6" max="6" width="73.6328125" style="36" bestFit="1" customWidth="1"/>
    <col min="7" max="7" width="13" style="36" bestFit="1" customWidth="1"/>
    <col min="8" max="8" width="11.08984375" style="36" bestFit="1" customWidth="1"/>
    <col min="9" max="9" width="12" style="36" bestFit="1" customWidth="1"/>
    <col min="10" max="10" width="10.08984375" style="36" bestFit="1" customWidth="1"/>
    <col min="11" max="11" width="8.7265625" style="36"/>
    <col min="12" max="12" width="12" style="36" bestFit="1" customWidth="1"/>
    <col min="13" max="13" width="10.08984375" style="36" bestFit="1" customWidth="1"/>
    <col min="14" max="14" width="8.7265625" style="36"/>
    <col min="15" max="15" width="12" style="36" bestFit="1" customWidth="1"/>
    <col min="16" max="16" width="10.08984375" style="36" bestFit="1" customWidth="1"/>
    <col min="17" max="17" width="8.7265625" style="36"/>
    <col min="18" max="18" width="12" style="36" bestFit="1" customWidth="1"/>
    <col min="19" max="19" width="10.08984375" style="36" bestFit="1" customWidth="1"/>
    <col min="20" max="16384" width="8.7265625" style="36"/>
  </cols>
  <sheetData>
    <row r="1" spans="1:20" ht="20" customHeight="1" thickBot="1" x14ac:dyDescent="0.45">
      <c r="A1" s="57"/>
      <c r="B1" s="57"/>
      <c r="C1" s="57"/>
      <c r="D1" s="57"/>
      <c r="E1" s="57"/>
      <c r="F1" s="57"/>
      <c r="G1" s="37" t="s">
        <v>12</v>
      </c>
      <c r="H1" s="37"/>
      <c r="I1" s="38" t="s">
        <v>15</v>
      </c>
      <c r="J1" s="38"/>
      <c r="K1" s="38"/>
      <c r="L1" s="39" t="s">
        <v>16</v>
      </c>
      <c r="M1" s="39"/>
      <c r="N1" s="39"/>
      <c r="O1" s="40" t="s">
        <v>17</v>
      </c>
      <c r="P1" s="40"/>
      <c r="Q1" s="40"/>
      <c r="R1" s="41" t="s">
        <v>18</v>
      </c>
      <c r="S1" s="41"/>
      <c r="T1" s="41"/>
    </row>
    <row r="2" spans="1:20" x14ac:dyDescent="0.4">
      <c r="A2" s="58" t="s">
        <v>4</v>
      </c>
      <c r="B2" s="58" t="s">
        <v>3</v>
      </c>
      <c r="C2" s="58" t="s">
        <v>0</v>
      </c>
      <c r="D2" s="58" t="s">
        <v>1</v>
      </c>
      <c r="E2" s="58" t="s">
        <v>2</v>
      </c>
      <c r="F2" s="58" t="s">
        <v>6</v>
      </c>
      <c r="G2" s="58" t="s">
        <v>8</v>
      </c>
      <c r="H2" s="58" t="s">
        <v>9</v>
      </c>
      <c r="I2" s="59" t="s">
        <v>13</v>
      </c>
      <c r="J2" s="59" t="s">
        <v>14</v>
      </c>
      <c r="K2" s="59" t="s">
        <v>11</v>
      </c>
      <c r="L2" s="60" t="s">
        <v>19</v>
      </c>
      <c r="M2" s="60" t="s">
        <v>14</v>
      </c>
      <c r="N2" s="60" t="s">
        <v>11</v>
      </c>
      <c r="O2" s="61" t="s">
        <v>20</v>
      </c>
      <c r="P2" s="61" t="s">
        <v>14</v>
      </c>
      <c r="Q2" s="61" t="s">
        <v>11</v>
      </c>
      <c r="R2" s="62" t="s">
        <v>21</v>
      </c>
      <c r="S2" s="62" t="s">
        <v>14</v>
      </c>
      <c r="T2" s="62" t="s">
        <v>11</v>
      </c>
    </row>
    <row r="3" spans="1:20" x14ac:dyDescent="0.4">
      <c r="A3" s="47">
        <v>112</v>
      </c>
      <c r="B3" s="47"/>
      <c r="C3" s="47" t="s">
        <v>73</v>
      </c>
      <c r="D3" s="52" t="s">
        <v>71</v>
      </c>
      <c r="E3" s="53" t="s">
        <v>5</v>
      </c>
      <c r="F3" s="54" t="s">
        <v>74</v>
      </c>
      <c r="G3" s="47">
        <v>4</v>
      </c>
      <c r="H3" s="47">
        <v>0</v>
      </c>
      <c r="I3" s="48">
        <f>G3*(15*2)</f>
        <v>120</v>
      </c>
      <c r="J3" s="48">
        <f>H3*16</f>
        <v>0</v>
      </c>
      <c r="K3" s="48">
        <f>SUM(I3:J3)</f>
        <v>120</v>
      </c>
      <c r="L3" s="49">
        <f>G3*(14*2)</f>
        <v>112</v>
      </c>
      <c r="M3" s="49">
        <f>H3*16</f>
        <v>0</v>
      </c>
      <c r="N3" s="49">
        <f>SUM(L3:M3)</f>
        <v>112</v>
      </c>
      <c r="O3" s="50">
        <f>G3*(13*2)</f>
        <v>104</v>
      </c>
      <c r="P3" s="50">
        <f>H3*16</f>
        <v>0</v>
      </c>
      <c r="Q3" s="50">
        <f>SUM(O3:P3)</f>
        <v>104</v>
      </c>
      <c r="R3" s="51">
        <f>G3*(12*2)</f>
        <v>96</v>
      </c>
      <c r="S3" s="51">
        <f>H3*16</f>
        <v>0</v>
      </c>
      <c r="T3" s="51">
        <f>SUM(R3:S3)</f>
        <v>96</v>
      </c>
    </row>
    <row r="4" spans="1:20" x14ac:dyDescent="0.4">
      <c r="A4" s="47">
        <v>112</v>
      </c>
      <c r="B4" s="47"/>
      <c r="C4" s="47" t="s">
        <v>73</v>
      </c>
      <c r="D4" s="52" t="s">
        <v>71</v>
      </c>
      <c r="E4" s="53" t="s">
        <v>5</v>
      </c>
      <c r="F4" s="54" t="s">
        <v>75</v>
      </c>
      <c r="G4" s="47">
        <v>5</v>
      </c>
      <c r="H4" s="47">
        <v>1</v>
      </c>
      <c r="I4" s="48">
        <f t="shared" ref="I4:I16" si="0">G4*(15*2)</f>
        <v>150</v>
      </c>
      <c r="J4" s="48">
        <f t="shared" ref="J4:J16" si="1">H4*16</f>
        <v>16</v>
      </c>
      <c r="K4" s="48">
        <f t="shared" ref="K4:K16" si="2">SUM(I4:J4)</f>
        <v>166</v>
      </c>
      <c r="L4" s="49">
        <f t="shared" ref="L4:L16" si="3">G4*(14*2)</f>
        <v>140</v>
      </c>
      <c r="M4" s="49">
        <f t="shared" ref="M4:M16" si="4">H4*16</f>
        <v>16</v>
      </c>
      <c r="N4" s="49">
        <f t="shared" ref="N4:N16" si="5">SUM(L4:M4)</f>
        <v>156</v>
      </c>
      <c r="O4" s="50">
        <f t="shared" ref="O4:O16" si="6">G4*(13*2)</f>
        <v>130</v>
      </c>
      <c r="P4" s="50">
        <f t="shared" ref="P4:P16" si="7">H4*16</f>
        <v>16</v>
      </c>
      <c r="Q4" s="50">
        <f t="shared" ref="Q4:Q16" si="8">SUM(O4:P4)</f>
        <v>146</v>
      </c>
      <c r="R4" s="51">
        <f t="shared" ref="R4:R16" si="9">G4*(12*2)</f>
        <v>120</v>
      </c>
      <c r="S4" s="51">
        <f t="shared" ref="S4:S16" si="10">H4*16</f>
        <v>16</v>
      </c>
      <c r="T4" s="51">
        <f t="shared" ref="T4:T16" si="11">SUM(R4:S4)</f>
        <v>136</v>
      </c>
    </row>
    <row r="5" spans="1:20" x14ac:dyDescent="0.4">
      <c r="A5" s="47">
        <v>112</v>
      </c>
      <c r="B5" s="47"/>
      <c r="C5" s="47" t="s">
        <v>73</v>
      </c>
      <c r="D5" s="52" t="s">
        <v>71</v>
      </c>
      <c r="E5" s="55" t="s">
        <v>87</v>
      </c>
      <c r="F5" s="54" t="s">
        <v>88</v>
      </c>
      <c r="G5" s="47">
        <v>3</v>
      </c>
      <c r="H5" s="47">
        <v>1</v>
      </c>
      <c r="I5" s="48">
        <f t="shared" si="0"/>
        <v>90</v>
      </c>
      <c r="J5" s="48">
        <f t="shared" si="1"/>
        <v>16</v>
      </c>
      <c r="K5" s="48">
        <f t="shared" si="2"/>
        <v>106</v>
      </c>
      <c r="L5" s="49">
        <f t="shared" si="3"/>
        <v>84</v>
      </c>
      <c r="M5" s="49">
        <f t="shared" si="4"/>
        <v>16</v>
      </c>
      <c r="N5" s="49">
        <f t="shared" si="5"/>
        <v>100</v>
      </c>
      <c r="O5" s="50">
        <f t="shared" si="6"/>
        <v>78</v>
      </c>
      <c r="P5" s="50">
        <f t="shared" si="7"/>
        <v>16</v>
      </c>
      <c r="Q5" s="50">
        <f t="shared" si="8"/>
        <v>94</v>
      </c>
      <c r="R5" s="51">
        <f t="shared" si="9"/>
        <v>72</v>
      </c>
      <c r="S5" s="51">
        <f t="shared" si="10"/>
        <v>16</v>
      </c>
      <c r="T5" s="51">
        <f t="shared" si="11"/>
        <v>88</v>
      </c>
    </row>
    <row r="6" spans="1:20" x14ac:dyDescent="0.4">
      <c r="A6" s="42">
        <v>112</v>
      </c>
      <c r="B6" s="42"/>
      <c r="C6" s="42" t="s">
        <v>73</v>
      </c>
      <c r="D6" s="63" t="s">
        <v>71</v>
      </c>
      <c r="E6" s="64" t="s">
        <v>87</v>
      </c>
      <c r="F6" s="65" t="s">
        <v>91</v>
      </c>
      <c r="G6" s="66">
        <v>4</v>
      </c>
      <c r="H6" s="66">
        <v>2</v>
      </c>
      <c r="I6" s="43">
        <f t="shared" si="0"/>
        <v>120</v>
      </c>
      <c r="J6" s="43">
        <f t="shared" si="1"/>
        <v>32</v>
      </c>
      <c r="K6" s="43">
        <f t="shared" si="2"/>
        <v>152</v>
      </c>
      <c r="L6" s="44">
        <f t="shared" si="3"/>
        <v>112</v>
      </c>
      <c r="M6" s="44">
        <f t="shared" si="4"/>
        <v>32</v>
      </c>
      <c r="N6" s="44">
        <f t="shared" si="5"/>
        <v>144</v>
      </c>
      <c r="O6" s="45">
        <f t="shared" si="6"/>
        <v>104</v>
      </c>
      <c r="P6" s="45">
        <f t="shared" si="7"/>
        <v>32</v>
      </c>
      <c r="Q6" s="45">
        <f t="shared" si="8"/>
        <v>136</v>
      </c>
      <c r="R6" s="46">
        <f t="shared" si="9"/>
        <v>96</v>
      </c>
      <c r="S6" s="46">
        <f t="shared" si="10"/>
        <v>32</v>
      </c>
      <c r="T6" s="46">
        <f t="shared" si="11"/>
        <v>128</v>
      </c>
    </row>
    <row r="7" spans="1:20" x14ac:dyDescent="0.4">
      <c r="A7" s="47">
        <v>112</v>
      </c>
      <c r="B7" s="47"/>
      <c r="C7" s="47" t="s">
        <v>73</v>
      </c>
      <c r="D7" s="56" t="s">
        <v>78</v>
      </c>
      <c r="E7" s="53" t="s">
        <v>5</v>
      </c>
      <c r="F7" s="54" t="s">
        <v>76</v>
      </c>
      <c r="G7" s="47">
        <v>4</v>
      </c>
      <c r="H7" s="47">
        <v>2</v>
      </c>
      <c r="I7" s="48">
        <f t="shared" si="0"/>
        <v>120</v>
      </c>
      <c r="J7" s="48">
        <f t="shared" si="1"/>
        <v>32</v>
      </c>
      <c r="K7" s="48">
        <f t="shared" si="2"/>
        <v>152</v>
      </c>
      <c r="L7" s="49">
        <f t="shared" si="3"/>
        <v>112</v>
      </c>
      <c r="M7" s="49">
        <f t="shared" si="4"/>
        <v>32</v>
      </c>
      <c r="N7" s="49">
        <f t="shared" si="5"/>
        <v>144</v>
      </c>
      <c r="O7" s="50">
        <f t="shared" si="6"/>
        <v>104</v>
      </c>
      <c r="P7" s="50">
        <f t="shared" si="7"/>
        <v>32</v>
      </c>
      <c r="Q7" s="50">
        <f t="shared" si="8"/>
        <v>136</v>
      </c>
      <c r="R7" s="51">
        <f t="shared" si="9"/>
        <v>96</v>
      </c>
      <c r="S7" s="51">
        <f t="shared" si="10"/>
        <v>32</v>
      </c>
      <c r="T7" s="51">
        <f t="shared" si="11"/>
        <v>128</v>
      </c>
    </row>
    <row r="8" spans="1:20" x14ac:dyDescent="0.4">
      <c r="A8" s="47">
        <v>112</v>
      </c>
      <c r="B8" s="47"/>
      <c r="C8" s="47" t="s">
        <v>73</v>
      </c>
      <c r="D8" s="56" t="s">
        <v>78</v>
      </c>
      <c r="E8" s="53" t="s">
        <v>5</v>
      </c>
      <c r="F8" s="54" t="s">
        <v>77</v>
      </c>
      <c r="G8" s="47">
        <v>5</v>
      </c>
      <c r="H8" s="47">
        <v>2</v>
      </c>
      <c r="I8" s="48">
        <f t="shared" si="0"/>
        <v>150</v>
      </c>
      <c r="J8" s="48">
        <f t="shared" si="1"/>
        <v>32</v>
      </c>
      <c r="K8" s="48">
        <f t="shared" si="2"/>
        <v>182</v>
      </c>
      <c r="L8" s="49">
        <f t="shared" si="3"/>
        <v>140</v>
      </c>
      <c r="M8" s="49">
        <f t="shared" si="4"/>
        <v>32</v>
      </c>
      <c r="N8" s="49">
        <f t="shared" si="5"/>
        <v>172</v>
      </c>
      <c r="O8" s="50">
        <f t="shared" si="6"/>
        <v>130</v>
      </c>
      <c r="P8" s="50">
        <f t="shared" si="7"/>
        <v>32</v>
      </c>
      <c r="Q8" s="50">
        <f t="shared" si="8"/>
        <v>162</v>
      </c>
      <c r="R8" s="51">
        <f t="shared" si="9"/>
        <v>120</v>
      </c>
      <c r="S8" s="51">
        <f t="shared" si="10"/>
        <v>32</v>
      </c>
      <c r="T8" s="51">
        <f t="shared" si="11"/>
        <v>152</v>
      </c>
    </row>
    <row r="9" spans="1:20" x14ac:dyDescent="0.4">
      <c r="A9" s="42">
        <v>112</v>
      </c>
      <c r="B9" s="42"/>
      <c r="C9" s="42" t="s">
        <v>73</v>
      </c>
      <c r="D9" s="67" t="s">
        <v>78</v>
      </c>
      <c r="E9" s="64" t="s">
        <v>87</v>
      </c>
      <c r="F9" s="65" t="s">
        <v>89</v>
      </c>
      <c r="G9" s="42">
        <v>4</v>
      </c>
      <c r="H9" s="42">
        <v>1</v>
      </c>
      <c r="I9" s="43">
        <f t="shared" si="0"/>
        <v>120</v>
      </c>
      <c r="J9" s="43">
        <f t="shared" si="1"/>
        <v>16</v>
      </c>
      <c r="K9" s="43">
        <f t="shared" si="2"/>
        <v>136</v>
      </c>
      <c r="L9" s="44">
        <f t="shared" si="3"/>
        <v>112</v>
      </c>
      <c r="M9" s="44">
        <f t="shared" si="4"/>
        <v>16</v>
      </c>
      <c r="N9" s="44">
        <f t="shared" si="5"/>
        <v>128</v>
      </c>
      <c r="O9" s="45">
        <f t="shared" si="6"/>
        <v>104</v>
      </c>
      <c r="P9" s="45">
        <f t="shared" si="7"/>
        <v>16</v>
      </c>
      <c r="Q9" s="45">
        <f t="shared" si="8"/>
        <v>120</v>
      </c>
      <c r="R9" s="46">
        <f t="shared" si="9"/>
        <v>96</v>
      </c>
      <c r="S9" s="46">
        <f t="shared" si="10"/>
        <v>16</v>
      </c>
      <c r="T9" s="46">
        <f t="shared" si="11"/>
        <v>112</v>
      </c>
    </row>
    <row r="10" spans="1:20" x14ac:dyDescent="0.4">
      <c r="A10" s="47">
        <v>112</v>
      </c>
      <c r="B10" s="47"/>
      <c r="C10" s="47" t="s">
        <v>73</v>
      </c>
      <c r="D10" s="56" t="s">
        <v>79</v>
      </c>
      <c r="E10" s="53" t="s">
        <v>5</v>
      </c>
      <c r="F10" s="54" t="s">
        <v>80</v>
      </c>
      <c r="G10" s="47">
        <v>4</v>
      </c>
      <c r="H10" s="47">
        <v>2</v>
      </c>
      <c r="I10" s="48">
        <f t="shared" si="0"/>
        <v>120</v>
      </c>
      <c r="J10" s="48">
        <f t="shared" si="1"/>
        <v>32</v>
      </c>
      <c r="K10" s="48">
        <f t="shared" si="2"/>
        <v>152</v>
      </c>
      <c r="L10" s="49">
        <f t="shared" si="3"/>
        <v>112</v>
      </c>
      <c r="M10" s="49">
        <f t="shared" si="4"/>
        <v>32</v>
      </c>
      <c r="N10" s="49">
        <f t="shared" si="5"/>
        <v>144</v>
      </c>
      <c r="O10" s="50">
        <f t="shared" si="6"/>
        <v>104</v>
      </c>
      <c r="P10" s="50">
        <f t="shared" si="7"/>
        <v>32</v>
      </c>
      <c r="Q10" s="50">
        <f t="shared" si="8"/>
        <v>136</v>
      </c>
      <c r="R10" s="51">
        <f t="shared" si="9"/>
        <v>96</v>
      </c>
      <c r="S10" s="51">
        <f t="shared" si="10"/>
        <v>32</v>
      </c>
      <c r="T10" s="51">
        <f t="shared" si="11"/>
        <v>128</v>
      </c>
    </row>
    <row r="11" spans="1:20" x14ac:dyDescent="0.4">
      <c r="A11" s="47">
        <v>112</v>
      </c>
      <c r="B11" s="47"/>
      <c r="C11" s="47" t="s">
        <v>73</v>
      </c>
      <c r="D11" s="56" t="s">
        <v>79</v>
      </c>
      <c r="E11" s="53" t="s">
        <v>5</v>
      </c>
      <c r="F11" s="54" t="s">
        <v>81</v>
      </c>
      <c r="G11" s="47">
        <v>5</v>
      </c>
      <c r="H11" s="47">
        <v>1</v>
      </c>
      <c r="I11" s="48">
        <f t="shared" si="0"/>
        <v>150</v>
      </c>
      <c r="J11" s="48">
        <f t="shared" si="1"/>
        <v>16</v>
      </c>
      <c r="K11" s="48">
        <f t="shared" si="2"/>
        <v>166</v>
      </c>
      <c r="L11" s="49">
        <f t="shared" si="3"/>
        <v>140</v>
      </c>
      <c r="M11" s="49">
        <f t="shared" si="4"/>
        <v>16</v>
      </c>
      <c r="N11" s="49">
        <f t="shared" si="5"/>
        <v>156</v>
      </c>
      <c r="O11" s="50">
        <f t="shared" si="6"/>
        <v>130</v>
      </c>
      <c r="P11" s="50">
        <f t="shared" si="7"/>
        <v>16</v>
      </c>
      <c r="Q11" s="50">
        <f t="shared" si="8"/>
        <v>146</v>
      </c>
      <c r="R11" s="51">
        <f t="shared" si="9"/>
        <v>120</v>
      </c>
      <c r="S11" s="51">
        <f t="shared" si="10"/>
        <v>16</v>
      </c>
      <c r="T11" s="51">
        <f t="shared" si="11"/>
        <v>136</v>
      </c>
    </row>
    <row r="12" spans="1:20" x14ac:dyDescent="0.4">
      <c r="A12" s="47">
        <v>112</v>
      </c>
      <c r="B12" s="47"/>
      <c r="C12" s="47" t="s">
        <v>73</v>
      </c>
      <c r="D12" s="56" t="s">
        <v>79</v>
      </c>
      <c r="E12" s="53" t="s">
        <v>5</v>
      </c>
      <c r="F12" s="54" t="s">
        <v>82</v>
      </c>
      <c r="G12" s="47">
        <v>3</v>
      </c>
      <c r="H12" s="47">
        <v>1</v>
      </c>
      <c r="I12" s="48">
        <f t="shared" si="0"/>
        <v>90</v>
      </c>
      <c r="J12" s="48">
        <f t="shared" si="1"/>
        <v>16</v>
      </c>
      <c r="K12" s="48">
        <f t="shared" si="2"/>
        <v>106</v>
      </c>
      <c r="L12" s="49">
        <f t="shared" si="3"/>
        <v>84</v>
      </c>
      <c r="M12" s="49">
        <f t="shared" si="4"/>
        <v>16</v>
      </c>
      <c r="N12" s="49">
        <f t="shared" si="5"/>
        <v>100</v>
      </c>
      <c r="O12" s="50">
        <f t="shared" si="6"/>
        <v>78</v>
      </c>
      <c r="P12" s="50">
        <f t="shared" si="7"/>
        <v>16</v>
      </c>
      <c r="Q12" s="50">
        <f t="shared" si="8"/>
        <v>94</v>
      </c>
      <c r="R12" s="51">
        <f t="shared" si="9"/>
        <v>72</v>
      </c>
      <c r="S12" s="51">
        <f t="shared" si="10"/>
        <v>16</v>
      </c>
      <c r="T12" s="51">
        <f t="shared" si="11"/>
        <v>88</v>
      </c>
    </row>
    <row r="13" spans="1:20" x14ac:dyDescent="0.4">
      <c r="A13" s="42">
        <v>112</v>
      </c>
      <c r="B13" s="42"/>
      <c r="C13" s="42" t="s">
        <v>73</v>
      </c>
      <c r="D13" s="67" t="s">
        <v>79</v>
      </c>
      <c r="E13" s="68" t="s">
        <v>5</v>
      </c>
      <c r="F13" s="65" t="s">
        <v>83</v>
      </c>
      <c r="G13" s="42">
        <v>5</v>
      </c>
      <c r="H13" s="42">
        <v>1</v>
      </c>
      <c r="I13" s="43">
        <f t="shared" si="0"/>
        <v>150</v>
      </c>
      <c r="J13" s="43">
        <f t="shared" si="1"/>
        <v>16</v>
      </c>
      <c r="K13" s="43">
        <f t="shared" si="2"/>
        <v>166</v>
      </c>
      <c r="L13" s="44">
        <f t="shared" si="3"/>
        <v>140</v>
      </c>
      <c r="M13" s="44">
        <f t="shared" si="4"/>
        <v>16</v>
      </c>
      <c r="N13" s="44">
        <f t="shared" si="5"/>
        <v>156</v>
      </c>
      <c r="O13" s="45">
        <f t="shared" si="6"/>
        <v>130</v>
      </c>
      <c r="P13" s="45">
        <f t="shared" si="7"/>
        <v>16</v>
      </c>
      <c r="Q13" s="45">
        <f t="shared" si="8"/>
        <v>146</v>
      </c>
      <c r="R13" s="46">
        <f t="shared" si="9"/>
        <v>120</v>
      </c>
      <c r="S13" s="46">
        <f t="shared" si="10"/>
        <v>16</v>
      </c>
      <c r="T13" s="46">
        <f t="shared" si="11"/>
        <v>136</v>
      </c>
    </row>
    <row r="14" spans="1:20" x14ac:dyDescent="0.4">
      <c r="A14" s="47">
        <v>112</v>
      </c>
      <c r="B14" s="47"/>
      <c r="C14" s="47" t="s">
        <v>73</v>
      </c>
      <c r="D14" s="56" t="s">
        <v>84</v>
      </c>
      <c r="E14" s="53" t="s">
        <v>5</v>
      </c>
      <c r="F14" s="54" t="s">
        <v>85</v>
      </c>
      <c r="G14" s="47">
        <v>3</v>
      </c>
      <c r="H14" s="47">
        <v>1</v>
      </c>
      <c r="I14" s="48">
        <f t="shared" si="0"/>
        <v>90</v>
      </c>
      <c r="J14" s="48">
        <f t="shared" si="1"/>
        <v>16</v>
      </c>
      <c r="K14" s="48">
        <f t="shared" si="2"/>
        <v>106</v>
      </c>
      <c r="L14" s="49">
        <f t="shared" si="3"/>
        <v>84</v>
      </c>
      <c r="M14" s="49">
        <f t="shared" si="4"/>
        <v>16</v>
      </c>
      <c r="N14" s="49">
        <f t="shared" si="5"/>
        <v>100</v>
      </c>
      <c r="O14" s="50">
        <f t="shared" si="6"/>
        <v>78</v>
      </c>
      <c r="P14" s="50">
        <f t="shared" si="7"/>
        <v>16</v>
      </c>
      <c r="Q14" s="50">
        <f t="shared" si="8"/>
        <v>94</v>
      </c>
      <c r="R14" s="51">
        <f t="shared" si="9"/>
        <v>72</v>
      </c>
      <c r="S14" s="51">
        <f t="shared" si="10"/>
        <v>16</v>
      </c>
      <c r="T14" s="51">
        <f t="shared" si="11"/>
        <v>88</v>
      </c>
    </row>
    <row r="15" spans="1:20" x14ac:dyDescent="0.4">
      <c r="A15" s="47">
        <v>112</v>
      </c>
      <c r="B15" s="47"/>
      <c r="C15" s="47" t="s">
        <v>73</v>
      </c>
      <c r="D15" s="56" t="s">
        <v>84</v>
      </c>
      <c r="E15" s="53" t="s">
        <v>5</v>
      </c>
      <c r="F15" s="54" t="s">
        <v>86</v>
      </c>
      <c r="G15" s="47">
        <v>4</v>
      </c>
      <c r="H15" s="47">
        <v>1</v>
      </c>
      <c r="I15" s="48">
        <f t="shared" si="0"/>
        <v>120</v>
      </c>
      <c r="J15" s="48">
        <f t="shared" si="1"/>
        <v>16</v>
      </c>
      <c r="K15" s="48">
        <f t="shared" si="2"/>
        <v>136</v>
      </c>
      <c r="L15" s="49">
        <f t="shared" si="3"/>
        <v>112</v>
      </c>
      <c r="M15" s="49">
        <f t="shared" si="4"/>
        <v>16</v>
      </c>
      <c r="N15" s="49">
        <f t="shared" si="5"/>
        <v>128</v>
      </c>
      <c r="O15" s="50">
        <f t="shared" si="6"/>
        <v>104</v>
      </c>
      <c r="P15" s="50">
        <f t="shared" si="7"/>
        <v>16</v>
      </c>
      <c r="Q15" s="50">
        <f t="shared" si="8"/>
        <v>120</v>
      </c>
      <c r="R15" s="51">
        <f t="shared" si="9"/>
        <v>96</v>
      </c>
      <c r="S15" s="51">
        <f t="shared" si="10"/>
        <v>16</v>
      </c>
      <c r="T15" s="51">
        <f t="shared" si="11"/>
        <v>112</v>
      </c>
    </row>
    <row r="16" spans="1:20" x14ac:dyDescent="0.4">
      <c r="A16" s="42">
        <v>112</v>
      </c>
      <c r="B16" s="42"/>
      <c r="C16" s="42" t="s">
        <v>73</v>
      </c>
      <c r="D16" s="67" t="s">
        <v>84</v>
      </c>
      <c r="E16" s="64" t="s">
        <v>87</v>
      </c>
      <c r="F16" s="65" t="s">
        <v>90</v>
      </c>
      <c r="G16" s="42">
        <v>3</v>
      </c>
      <c r="H16" s="42">
        <v>1</v>
      </c>
      <c r="I16" s="43">
        <f t="shared" si="0"/>
        <v>90</v>
      </c>
      <c r="J16" s="43">
        <f t="shared" si="1"/>
        <v>16</v>
      </c>
      <c r="K16" s="43">
        <f t="shared" si="2"/>
        <v>106</v>
      </c>
      <c r="L16" s="44">
        <f t="shared" si="3"/>
        <v>84</v>
      </c>
      <c r="M16" s="44">
        <f t="shared" si="4"/>
        <v>16</v>
      </c>
      <c r="N16" s="44">
        <f t="shared" si="5"/>
        <v>100</v>
      </c>
      <c r="O16" s="45">
        <f t="shared" si="6"/>
        <v>78</v>
      </c>
      <c r="P16" s="45">
        <f t="shared" si="7"/>
        <v>16</v>
      </c>
      <c r="Q16" s="45">
        <f t="shared" si="8"/>
        <v>94</v>
      </c>
      <c r="R16" s="46">
        <f t="shared" si="9"/>
        <v>72</v>
      </c>
      <c r="S16" s="46">
        <f t="shared" si="10"/>
        <v>16</v>
      </c>
      <c r="T16" s="46">
        <f t="shared" si="11"/>
        <v>88</v>
      </c>
    </row>
  </sheetData>
  <mergeCells count="5">
    <mergeCell ref="G1:H1"/>
    <mergeCell ref="I1:K1"/>
    <mergeCell ref="L1:N1"/>
    <mergeCell ref="O1:Q1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2006-6BD0-4C76-BB07-B0E55B93FFA7}">
  <dimension ref="A1:DT26"/>
  <sheetViews>
    <sheetView workbookViewId="0">
      <selection activeCell="S2" sqref="S2:U5"/>
    </sheetView>
  </sheetViews>
  <sheetFormatPr defaultColWidth="9.81640625" defaultRowHeight="17" x14ac:dyDescent="0.4"/>
  <cols>
    <col min="1" max="1" width="12.36328125" style="19" bestFit="1" customWidth="1"/>
    <col min="2" max="2" width="10" style="19" bestFit="1" customWidth="1"/>
    <col min="3" max="9" width="8.81640625" style="19" customWidth="1"/>
    <col min="10" max="10" width="9.81640625" style="17"/>
    <col min="11" max="11" width="12.54296875" style="17" customWidth="1"/>
    <col min="12" max="12" width="13.1796875" style="17" customWidth="1"/>
    <col min="13" max="124" width="9.81640625" style="17"/>
    <col min="125" max="16384" width="9.81640625" style="19"/>
  </cols>
  <sheetData>
    <row r="1" spans="1:21" s="17" customFormat="1" ht="21" customHeight="1" thickBot="1" x14ac:dyDescent="0.45">
      <c r="A1" s="14" t="s">
        <v>23</v>
      </c>
      <c r="B1" s="15" t="s">
        <v>31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s">
        <v>30</v>
      </c>
      <c r="K1" s="18" t="s">
        <v>1</v>
      </c>
      <c r="L1" s="16" t="s">
        <v>24</v>
      </c>
      <c r="M1" s="16" t="s">
        <v>25</v>
      </c>
      <c r="N1" s="21" t="s">
        <v>26</v>
      </c>
      <c r="O1" s="16" t="s">
        <v>27</v>
      </c>
      <c r="P1" s="16" t="s">
        <v>28</v>
      </c>
      <c r="Q1" s="20" t="s">
        <v>29</v>
      </c>
      <c r="R1" s="16" t="s">
        <v>30</v>
      </c>
      <c r="S1" s="17" t="s">
        <v>32</v>
      </c>
      <c r="T1" s="17" t="s">
        <v>34</v>
      </c>
      <c r="U1" s="17" t="s">
        <v>36</v>
      </c>
    </row>
    <row r="2" spans="1:21" s="17" customFormat="1" x14ac:dyDescent="0.4">
      <c r="A2" s="19" t="s">
        <v>71</v>
      </c>
      <c r="B2" s="19" t="s">
        <v>65</v>
      </c>
      <c r="C2" s="19">
        <v>42</v>
      </c>
      <c r="D2" s="19">
        <v>32</v>
      </c>
      <c r="E2" s="19">
        <v>41</v>
      </c>
      <c r="F2" s="19">
        <v>50</v>
      </c>
      <c r="G2" s="19">
        <v>53</v>
      </c>
      <c r="H2" s="19">
        <v>49</v>
      </c>
      <c r="I2" s="19">
        <v>47</v>
      </c>
      <c r="K2" s="19" t="s">
        <v>71</v>
      </c>
      <c r="L2" s="17">
        <f>SUM(C2:C7)</f>
        <v>167</v>
      </c>
      <c r="M2" s="17">
        <f t="shared" ref="M2:R2" si="0">SUM(D2:D7)</f>
        <v>180</v>
      </c>
      <c r="N2" s="17">
        <f t="shared" si="0"/>
        <v>189</v>
      </c>
      <c r="O2" s="17">
        <f t="shared" si="0"/>
        <v>223</v>
      </c>
      <c r="P2" s="17">
        <f t="shared" si="0"/>
        <v>223</v>
      </c>
      <c r="Q2" s="17">
        <f t="shared" si="0"/>
        <v>194</v>
      </c>
      <c r="R2" s="17">
        <f t="shared" si="0"/>
        <v>222</v>
      </c>
      <c r="S2" s="17">
        <f>ROUNDUP(Q2*0.7, 0)</f>
        <v>136</v>
      </c>
      <c r="T2" s="17">
        <f>ROUNDUP(Q2*0.85, 0)</f>
        <v>165</v>
      </c>
      <c r="U2" s="17">
        <f>ROUNDUP(Q2*1, 0)</f>
        <v>194</v>
      </c>
    </row>
    <row r="3" spans="1:21" x14ac:dyDescent="0.4">
      <c r="A3" s="19" t="s">
        <v>71</v>
      </c>
      <c r="B3" s="19" t="s">
        <v>68</v>
      </c>
      <c r="C3" s="19">
        <v>35</v>
      </c>
      <c r="D3" s="19">
        <v>25</v>
      </c>
      <c r="E3" s="19">
        <v>36</v>
      </c>
      <c r="F3" s="19">
        <v>39</v>
      </c>
      <c r="G3" s="19">
        <v>48</v>
      </c>
      <c r="H3" s="19">
        <v>24</v>
      </c>
      <c r="I3" s="19">
        <v>33</v>
      </c>
      <c r="K3" s="17" t="s">
        <v>69</v>
      </c>
      <c r="L3" s="17">
        <f>SUM(C8:C13)</f>
        <v>125</v>
      </c>
      <c r="M3" s="17">
        <f t="shared" ref="M3:R3" si="1">SUM(D8:D13)</f>
        <v>138</v>
      </c>
      <c r="N3" s="17">
        <f t="shared" si="1"/>
        <v>157</v>
      </c>
      <c r="O3" s="17">
        <f t="shared" si="1"/>
        <v>159</v>
      </c>
      <c r="P3" s="17">
        <f t="shared" si="1"/>
        <v>189</v>
      </c>
      <c r="Q3" s="17">
        <f t="shared" si="1"/>
        <v>165</v>
      </c>
      <c r="R3" s="17">
        <f t="shared" si="1"/>
        <v>170</v>
      </c>
      <c r="S3" s="17">
        <f t="shared" ref="S3:S5" si="2">ROUNDUP(Q3*0.7, 0)</f>
        <v>116</v>
      </c>
      <c r="T3" s="17">
        <f t="shared" ref="T3:T5" si="3">ROUNDUP(Q3*0.85, 0)</f>
        <v>141</v>
      </c>
      <c r="U3" s="17">
        <f t="shared" ref="U3:U5" si="4">ROUNDUP(Q3*1, 0)</f>
        <v>165</v>
      </c>
    </row>
    <row r="4" spans="1:21" x14ac:dyDescent="0.4">
      <c r="A4" s="19" t="s">
        <v>71</v>
      </c>
      <c r="B4" s="19" t="s">
        <v>67</v>
      </c>
      <c r="C4" s="19">
        <v>28</v>
      </c>
      <c r="D4" s="19">
        <v>43</v>
      </c>
      <c r="E4" s="19">
        <v>39</v>
      </c>
      <c r="F4" s="19">
        <v>38</v>
      </c>
      <c r="G4" s="19">
        <v>41</v>
      </c>
      <c r="H4" s="19">
        <v>48</v>
      </c>
      <c r="I4" s="19">
        <v>64</v>
      </c>
      <c r="K4" s="19" t="s">
        <v>70</v>
      </c>
      <c r="L4" s="17">
        <f>SUM(C14:C20)</f>
        <v>212</v>
      </c>
      <c r="M4" s="17">
        <f t="shared" ref="M4:R4" si="5">SUM(D14:D20)</f>
        <v>270</v>
      </c>
      <c r="N4" s="17">
        <f t="shared" si="5"/>
        <v>273</v>
      </c>
      <c r="O4" s="17">
        <f t="shared" si="5"/>
        <v>328</v>
      </c>
      <c r="P4" s="17">
        <f t="shared" si="5"/>
        <v>374</v>
      </c>
      <c r="Q4" s="17">
        <f t="shared" si="5"/>
        <v>369</v>
      </c>
      <c r="R4" s="17">
        <f t="shared" si="5"/>
        <v>411</v>
      </c>
      <c r="S4" s="17">
        <f t="shared" si="2"/>
        <v>259</v>
      </c>
      <c r="T4" s="17">
        <f t="shared" si="3"/>
        <v>314</v>
      </c>
      <c r="U4" s="17">
        <f t="shared" si="4"/>
        <v>369</v>
      </c>
    </row>
    <row r="5" spans="1:21" x14ac:dyDescent="0.4">
      <c r="A5" s="19" t="s">
        <v>71</v>
      </c>
      <c r="B5" s="19" t="s">
        <v>62</v>
      </c>
      <c r="C5" s="19">
        <v>18</v>
      </c>
      <c r="D5" s="19">
        <v>22</v>
      </c>
      <c r="E5" s="19">
        <v>19</v>
      </c>
      <c r="F5" s="19">
        <v>14</v>
      </c>
      <c r="G5" s="19">
        <v>18</v>
      </c>
      <c r="H5" s="19">
        <v>18</v>
      </c>
      <c r="I5" s="19">
        <v>19</v>
      </c>
      <c r="K5" s="19" t="s">
        <v>72</v>
      </c>
      <c r="L5" s="17">
        <f>SUM(C21:C26)</f>
        <v>138</v>
      </c>
      <c r="M5" s="17">
        <f t="shared" ref="M5:R5" si="6">SUM(D21:D26)</f>
        <v>170</v>
      </c>
      <c r="N5" s="17">
        <f t="shared" si="6"/>
        <v>181</v>
      </c>
      <c r="O5" s="17">
        <f t="shared" si="6"/>
        <v>201</v>
      </c>
      <c r="P5" s="17">
        <f t="shared" si="6"/>
        <v>204</v>
      </c>
      <c r="Q5" s="17">
        <f t="shared" si="6"/>
        <v>256</v>
      </c>
      <c r="R5" s="17">
        <f t="shared" si="6"/>
        <v>271</v>
      </c>
      <c r="S5" s="17">
        <f t="shared" si="2"/>
        <v>180</v>
      </c>
      <c r="T5" s="17">
        <f t="shared" si="3"/>
        <v>218</v>
      </c>
      <c r="U5" s="17">
        <f t="shared" si="4"/>
        <v>256</v>
      </c>
    </row>
    <row r="6" spans="1:21" x14ac:dyDescent="0.4">
      <c r="A6" s="19" t="s">
        <v>71</v>
      </c>
      <c r="B6" s="19" t="s">
        <v>63</v>
      </c>
      <c r="C6" s="19">
        <v>21</v>
      </c>
      <c r="D6" s="19">
        <v>21</v>
      </c>
      <c r="E6" s="19">
        <v>22</v>
      </c>
      <c r="F6" s="19">
        <v>41</v>
      </c>
      <c r="G6" s="19">
        <v>24</v>
      </c>
      <c r="H6" s="19">
        <v>30</v>
      </c>
      <c r="I6" s="19">
        <v>31</v>
      </c>
    </row>
    <row r="7" spans="1:21" x14ac:dyDescent="0.4">
      <c r="A7" s="33" t="s">
        <v>71</v>
      </c>
      <c r="B7" s="33" t="s">
        <v>59</v>
      </c>
      <c r="C7" s="33">
        <v>23</v>
      </c>
      <c r="D7" s="33">
        <v>37</v>
      </c>
      <c r="E7" s="33">
        <v>32</v>
      </c>
      <c r="F7" s="33">
        <v>41</v>
      </c>
      <c r="G7" s="33">
        <v>39</v>
      </c>
      <c r="H7" s="33">
        <v>25</v>
      </c>
      <c r="I7" s="33">
        <v>28</v>
      </c>
    </row>
    <row r="8" spans="1:21" x14ac:dyDescent="0.4">
      <c r="A8" s="17" t="s">
        <v>69</v>
      </c>
      <c r="B8" s="19" t="s">
        <v>52</v>
      </c>
      <c r="C8" s="19">
        <v>20</v>
      </c>
      <c r="D8" s="19">
        <v>24</v>
      </c>
      <c r="E8" s="19">
        <v>28</v>
      </c>
      <c r="F8" s="19">
        <v>31</v>
      </c>
      <c r="G8" s="19">
        <v>38</v>
      </c>
      <c r="H8" s="19">
        <v>32</v>
      </c>
      <c r="I8" s="19">
        <v>39</v>
      </c>
    </row>
    <row r="9" spans="1:21" x14ac:dyDescent="0.4">
      <c r="A9" s="17" t="s">
        <v>69</v>
      </c>
      <c r="B9" s="19" t="s">
        <v>48</v>
      </c>
      <c r="C9" s="19">
        <v>37</v>
      </c>
      <c r="D9" s="19">
        <v>28</v>
      </c>
      <c r="E9" s="19">
        <v>46</v>
      </c>
      <c r="F9" s="19">
        <v>22</v>
      </c>
      <c r="G9" s="19">
        <v>45</v>
      </c>
      <c r="H9" s="19">
        <v>25</v>
      </c>
      <c r="I9" s="19">
        <v>28</v>
      </c>
    </row>
    <row r="10" spans="1:21" x14ac:dyDescent="0.4">
      <c r="A10" s="17" t="s">
        <v>69</v>
      </c>
      <c r="B10" s="19" t="s">
        <v>44</v>
      </c>
      <c r="C10" s="19">
        <v>17</v>
      </c>
      <c r="D10" s="19">
        <v>22</v>
      </c>
      <c r="E10" s="19">
        <v>10</v>
      </c>
      <c r="F10" s="19">
        <v>18</v>
      </c>
      <c r="G10" s="19">
        <v>17</v>
      </c>
      <c r="H10" s="19">
        <v>23</v>
      </c>
      <c r="I10" s="19">
        <v>10</v>
      </c>
    </row>
    <row r="11" spans="1:21" x14ac:dyDescent="0.4">
      <c r="A11" s="17" t="s">
        <v>69</v>
      </c>
      <c r="B11" s="19" t="s">
        <v>53</v>
      </c>
      <c r="C11" s="19">
        <v>15</v>
      </c>
      <c r="D11" s="19">
        <v>15</v>
      </c>
      <c r="E11" s="19">
        <v>26</v>
      </c>
      <c r="F11" s="19">
        <v>27</v>
      </c>
      <c r="G11" s="19">
        <v>29</v>
      </c>
      <c r="H11" s="19">
        <v>28</v>
      </c>
      <c r="I11" s="19">
        <v>29</v>
      </c>
    </row>
    <row r="12" spans="1:21" x14ac:dyDescent="0.4">
      <c r="A12" s="17" t="s">
        <v>69</v>
      </c>
      <c r="B12" s="19" t="s">
        <v>55</v>
      </c>
      <c r="C12" s="19">
        <v>21</v>
      </c>
      <c r="D12" s="19">
        <v>23</v>
      </c>
      <c r="E12" s="19">
        <v>23</v>
      </c>
      <c r="F12" s="19">
        <v>29</v>
      </c>
      <c r="G12" s="19">
        <v>34</v>
      </c>
      <c r="H12" s="19">
        <v>31</v>
      </c>
      <c r="I12" s="19">
        <v>37</v>
      </c>
    </row>
    <row r="13" spans="1:21" x14ac:dyDescent="0.4">
      <c r="A13" s="18" t="s">
        <v>69</v>
      </c>
      <c r="B13" s="33" t="s">
        <v>49</v>
      </c>
      <c r="C13" s="33">
        <v>15</v>
      </c>
      <c r="D13" s="33">
        <v>26</v>
      </c>
      <c r="E13" s="33">
        <v>24</v>
      </c>
      <c r="F13" s="33">
        <v>32</v>
      </c>
      <c r="G13" s="33">
        <v>26</v>
      </c>
      <c r="H13" s="33">
        <v>26</v>
      </c>
      <c r="I13" s="33">
        <v>27</v>
      </c>
    </row>
    <row r="14" spans="1:21" x14ac:dyDescent="0.4">
      <c r="A14" s="19" t="s">
        <v>70</v>
      </c>
      <c r="B14" s="19" t="s">
        <v>56</v>
      </c>
      <c r="C14" s="19">
        <v>46</v>
      </c>
      <c r="D14" s="19">
        <v>44</v>
      </c>
      <c r="E14" s="19">
        <v>51</v>
      </c>
      <c r="F14" s="19">
        <v>48</v>
      </c>
      <c r="G14" s="19">
        <v>76</v>
      </c>
      <c r="H14" s="19">
        <v>68</v>
      </c>
      <c r="I14" s="19">
        <v>67</v>
      </c>
    </row>
    <row r="15" spans="1:21" x14ac:dyDescent="0.4">
      <c r="A15" s="19" t="s">
        <v>70</v>
      </c>
      <c r="B15" s="19" t="s">
        <v>51</v>
      </c>
      <c r="C15" s="19">
        <v>32</v>
      </c>
      <c r="D15" s="19">
        <v>36</v>
      </c>
      <c r="E15" s="19">
        <v>46</v>
      </c>
      <c r="F15" s="19">
        <v>50</v>
      </c>
      <c r="G15" s="19">
        <v>48</v>
      </c>
      <c r="H15" s="19">
        <v>48</v>
      </c>
      <c r="I15" s="19">
        <v>70</v>
      </c>
    </row>
    <row r="16" spans="1:21" x14ac:dyDescent="0.4">
      <c r="A16" s="19" t="s">
        <v>70</v>
      </c>
      <c r="B16" s="19" t="s">
        <v>46</v>
      </c>
      <c r="C16" s="19">
        <v>23</v>
      </c>
      <c r="D16" s="19">
        <v>33</v>
      </c>
      <c r="E16" s="19">
        <v>38</v>
      </c>
      <c r="F16" s="19">
        <v>42</v>
      </c>
      <c r="G16" s="19">
        <v>43</v>
      </c>
      <c r="H16" s="19">
        <v>47</v>
      </c>
      <c r="I16" s="19">
        <v>57</v>
      </c>
    </row>
    <row r="17" spans="1:9" x14ac:dyDescent="0.4">
      <c r="A17" s="19" t="s">
        <v>70</v>
      </c>
      <c r="B17" s="19" t="s">
        <v>45</v>
      </c>
      <c r="C17" s="19">
        <v>12</v>
      </c>
      <c r="D17" s="19">
        <v>17</v>
      </c>
      <c r="E17" s="19">
        <v>19</v>
      </c>
      <c r="F17" s="19">
        <v>18</v>
      </c>
      <c r="G17" s="19">
        <v>20</v>
      </c>
      <c r="H17" s="19">
        <v>28</v>
      </c>
      <c r="I17" s="19">
        <v>33</v>
      </c>
    </row>
    <row r="18" spans="1:9" x14ac:dyDescent="0.4">
      <c r="A18" s="19" t="s">
        <v>70</v>
      </c>
      <c r="B18" s="19" t="s">
        <v>47</v>
      </c>
      <c r="C18" s="19">
        <v>23</v>
      </c>
      <c r="D18" s="19">
        <v>35</v>
      </c>
      <c r="E18" s="19">
        <v>31</v>
      </c>
      <c r="F18" s="19">
        <v>51</v>
      </c>
      <c r="G18" s="19">
        <v>42</v>
      </c>
      <c r="H18" s="19">
        <v>47</v>
      </c>
      <c r="I18" s="19">
        <v>33</v>
      </c>
    </row>
    <row r="19" spans="1:9" x14ac:dyDescent="0.4">
      <c r="A19" s="19" t="s">
        <v>70</v>
      </c>
      <c r="B19" s="19" t="s">
        <v>50</v>
      </c>
      <c r="C19" s="19">
        <v>37</v>
      </c>
      <c r="D19" s="19">
        <v>42</v>
      </c>
      <c r="E19" s="19">
        <v>41</v>
      </c>
      <c r="F19" s="19">
        <v>60</v>
      </c>
      <c r="G19" s="19">
        <v>65</v>
      </c>
      <c r="H19" s="19">
        <v>71</v>
      </c>
      <c r="I19" s="19">
        <v>77</v>
      </c>
    </row>
    <row r="20" spans="1:9" x14ac:dyDescent="0.4">
      <c r="A20" s="33" t="s">
        <v>70</v>
      </c>
      <c r="B20" s="33" t="s">
        <v>54</v>
      </c>
      <c r="C20" s="33">
        <v>39</v>
      </c>
      <c r="D20" s="33">
        <v>63</v>
      </c>
      <c r="E20" s="33">
        <v>47</v>
      </c>
      <c r="F20" s="33">
        <v>59</v>
      </c>
      <c r="G20" s="33">
        <v>80</v>
      </c>
      <c r="H20" s="33">
        <v>60</v>
      </c>
      <c r="I20" s="33">
        <v>74</v>
      </c>
    </row>
    <row r="21" spans="1:9" x14ac:dyDescent="0.4">
      <c r="A21" s="19" t="s">
        <v>72</v>
      </c>
      <c r="B21" s="19" t="s">
        <v>66</v>
      </c>
      <c r="C21" s="19">
        <v>18</v>
      </c>
      <c r="D21" s="19">
        <v>25</v>
      </c>
      <c r="E21" s="19">
        <v>31</v>
      </c>
      <c r="F21" s="19">
        <v>44</v>
      </c>
      <c r="G21" s="19">
        <v>33</v>
      </c>
      <c r="H21" s="19">
        <v>35</v>
      </c>
      <c r="I21" s="19">
        <v>36</v>
      </c>
    </row>
    <row r="22" spans="1:9" x14ac:dyDescent="0.4">
      <c r="A22" s="19" t="s">
        <v>72</v>
      </c>
      <c r="B22" s="19" t="s">
        <v>60</v>
      </c>
      <c r="C22" s="19">
        <v>18</v>
      </c>
      <c r="D22" s="19">
        <v>18</v>
      </c>
      <c r="E22" s="19">
        <v>27</v>
      </c>
      <c r="F22" s="19">
        <v>23</v>
      </c>
      <c r="G22" s="19">
        <v>20</v>
      </c>
      <c r="H22" s="19">
        <v>38</v>
      </c>
      <c r="I22" s="19">
        <v>32</v>
      </c>
    </row>
    <row r="23" spans="1:9" x14ac:dyDescent="0.4">
      <c r="A23" s="19" t="s">
        <v>72</v>
      </c>
      <c r="B23" s="19" t="s">
        <v>61</v>
      </c>
      <c r="C23" s="19">
        <v>31</v>
      </c>
      <c r="D23" s="19">
        <v>40</v>
      </c>
      <c r="E23" s="19">
        <v>44</v>
      </c>
      <c r="F23" s="19">
        <v>42</v>
      </c>
      <c r="G23" s="19">
        <v>59</v>
      </c>
      <c r="H23" s="19">
        <v>62</v>
      </c>
      <c r="I23" s="19">
        <v>72</v>
      </c>
    </row>
    <row r="24" spans="1:9" x14ac:dyDescent="0.4">
      <c r="A24" s="19" t="s">
        <v>72</v>
      </c>
      <c r="B24" s="19" t="s">
        <v>57</v>
      </c>
      <c r="C24" s="19">
        <v>10</v>
      </c>
      <c r="D24" s="19">
        <v>6</v>
      </c>
      <c r="E24" s="19">
        <v>12</v>
      </c>
      <c r="F24" s="19">
        <v>12</v>
      </c>
      <c r="G24" s="19">
        <v>7</v>
      </c>
      <c r="H24" s="19">
        <v>11</v>
      </c>
      <c r="I24" s="19">
        <v>14</v>
      </c>
    </row>
    <row r="25" spans="1:9" x14ac:dyDescent="0.4">
      <c r="A25" s="19" t="s">
        <v>72</v>
      </c>
      <c r="B25" s="19" t="s">
        <v>58</v>
      </c>
      <c r="C25" s="19">
        <v>21</v>
      </c>
      <c r="D25" s="19">
        <v>28</v>
      </c>
      <c r="E25" s="19">
        <v>19</v>
      </c>
      <c r="F25" s="19">
        <v>26</v>
      </c>
      <c r="G25" s="19">
        <v>24</v>
      </c>
      <c r="H25" s="19">
        <v>39</v>
      </c>
      <c r="I25" s="19">
        <v>56</v>
      </c>
    </row>
    <row r="26" spans="1:9" x14ac:dyDescent="0.4">
      <c r="A26" s="33" t="s">
        <v>72</v>
      </c>
      <c r="B26" s="33" t="s">
        <v>64</v>
      </c>
      <c r="C26" s="33">
        <v>40</v>
      </c>
      <c r="D26" s="33">
        <v>53</v>
      </c>
      <c r="E26" s="33">
        <v>48</v>
      </c>
      <c r="F26" s="33">
        <v>54</v>
      </c>
      <c r="G26" s="33">
        <v>61</v>
      </c>
      <c r="H26" s="33">
        <v>71</v>
      </c>
      <c r="I26" s="33">
        <v>61</v>
      </c>
    </row>
  </sheetData>
  <sortState xmlns:xlrd2="http://schemas.microsoft.com/office/spreadsheetml/2017/richdata2" ref="A2:I26">
    <sortCondition ref="A2:A26"/>
    <sortCondition ref="B2:B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112現況資料分析</vt:lpstr>
      <vt:lpstr>112各幼兒園現況資料</vt:lpstr>
      <vt:lpstr>112年5月設籍人口數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Hsun-Li Chang</dc:creator>
  <cp:lastModifiedBy>Hsun-Li Chang</cp:lastModifiedBy>
  <dcterms:created xsi:type="dcterms:W3CDTF">2023-11-02T00:51:31Z</dcterms:created>
  <dcterms:modified xsi:type="dcterms:W3CDTF">2023-11-02T05:30:53Z</dcterms:modified>
</cp:coreProperties>
</file>