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140f7593c218b5/桌面/量能分析/"/>
    </mc:Choice>
  </mc:AlternateContent>
  <xr:revisionPtr revIDLastSave="741" documentId="8_{B7A9A43B-A0A8-45EB-8BE3-55C4617D4E09}" xr6:coauthVersionLast="47" xr6:coauthVersionMax="47" xr10:uidLastSave="{2EF8D582-B926-425B-A6E2-10D4B3091B8E}"/>
  <bookViews>
    <workbookView xWindow="3560" yWindow="2120" windowWidth="25010" windowHeight="15450" xr2:uid="{CB81F436-88D2-4530-A08C-CCC0DA0E5DD9}"/>
  </bookViews>
  <sheets>
    <sheet name="112現況資料分析" sheetId="2" r:id="rId1"/>
    <sheet name="112各幼兒園基本資料" sheetId="1" r:id="rId2"/>
    <sheet name="112各幼兒園現況資料" sheetId="3" r:id="rId3"/>
    <sheet name="大安國民小學附設幼兒園" sheetId="4" r:id="rId4"/>
    <sheet name="112年5月設籍人口數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2" l="1"/>
  <c r="G75" i="2"/>
  <c r="G76" i="2"/>
  <c r="G77" i="2"/>
  <c r="G78" i="2"/>
  <c r="G79" i="2"/>
  <c r="G73" i="2"/>
  <c r="F74" i="2"/>
  <c r="F75" i="2"/>
  <c r="F76" i="2"/>
  <c r="F77" i="2"/>
  <c r="F78" i="2"/>
  <c r="F79" i="2"/>
  <c r="F73" i="2"/>
  <c r="E74" i="2"/>
  <c r="E75" i="2"/>
  <c r="E76" i="2"/>
  <c r="E77" i="2"/>
  <c r="E78" i="2"/>
  <c r="E79" i="2"/>
  <c r="E73" i="2"/>
  <c r="D74" i="2"/>
  <c r="D75" i="2"/>
  <c r="D76" i="2"/>
  <c r="D77" i="2"/>
  <c r="D78" i="2"/>
  <c r="D79" i="2"/>
  <c r="D73" i="2"/>
  <c r="C74" i="2"/>
  <c r="C75" i="2"/>
  <c r="C76" i="2"/>
  <c r="C77" i="2"/>
  <c r="C78" i="2"/>
  <c r="C79" i="2"/>
  <c r="C73" i="2"/>
  <c r="B74" i="2"/>
  <c r="B75" i="2"/>
  <c r="L75" i="2" s="1"/>
  <c r="B76" i="2"/>
  <c r="B77" i="2"/>
  <c r="M77" i="2" s="1"/>
  <c r="B78" i="2"/>
  <c r="B79" i="2"/>
  <c r="L79" i="2" s="1"/>
  <c r="B73" i="2"/>
  <c r="L78" i="2"/>
  <c r="M78" i="2"/>
  <c r="L76" i="2"/>
  <c r="K76" i="2"/>
  <c r="L74" i="2"/>
  <c r="M74" i="2"/>
  <c r="M73" i="2"/>
  <c r="G60" i="2"/>
  <c r="G61" i="2"/>
  <c r="G62" i="2"/>
  <c r="G63" i="2"/>
  <c r="G64" i="2"/>
  <c r="G65" i="2"/>
  <c r="G59" i="2"/>
  <c r="F60" i="2"/>
  <c r="F61" i="2"/>
  <c r="F62" i="2"/>
  <c r="F63" i="2"/>
  <c r="F64" i="2"/>
  <c r="F65" i="2"/>
  <c r="F59" i="2"/>
  <c r="E60" i="2"/>
  <c r="E61" i="2"/>
  <c r="E62" i="2"/>
  <c r="E63" i="2"/>
  <c r="E64" i="2"/>
  <c r="E65" i="2"/>
  <c r="E59" i="2"/>
  <c r="D60" i="2"/>
  <c r="D61" i="2"/>
  <c r="D62" i="2"/>
  <c r="D63" i="2"/>
  <c r="D64" i="2"/>
  <c r="D65" i="2"/>
  <c r="D59" i="2"/>
  <c r="C60" i="2"/>
  <c r="C61" i="2"/>
  <c r="C62" i="2"/>
  <c r="C63" i="2"/>
  <c r="C64" i="2"/>
  <c r="C65" i="2"/>
  <c r="C59" i="2"/>
  <c r="B60" i="2"/>
  <c r="B61" i="2"/>
  <c r="B62" i="2"/>
  <c r="B63" i="2"/>
  <c r="K63" i="2" s="1"/>
  <c r="B64" i="2"/>
  <c r="L64" i="2" s="1"/>
  <c r="B65" i="2"/>
  <c r="B59" i="2"/>
  <c r="M59" i="2" s="1"/>
  <c r="L65" i="2"/>
  <c r="K65" i="2"/>
  <c r="L63" i="2"/>
  <c r="L62" i="2"/>
  <c r="K62" i="2"/>
  <c r="M62" i="2"/>
  <c r="L61" i="2"/>
  <c r="K61" i="2"/>
  <c r="L60" i="2"/>
  <c r="G46" i="2"/>
  <c r="G47" i="2"/>
  <c r="G48" i="2"/>
  <c r="G49" i="2"/>
  <c r="G50" i="2"/>
  <c r="G51" i="2"/>
  <c r="G45" i="2"/>
  <c r="F46" i="2"/>
  <c r="F47" i="2"/>
  <c r="F48" i="2"/>
  <c r="F49" i="2"/>
  <c r="F50" i="2"/>
  <c r="F51" i="2"/>
  <c r="F45" i="2"/>
  <c r="E46" i="2"/>
  <c r="E47" i="2"/>
  <c r="E48" i="2"/>
  <c r="E49" i="2"/>
  <c r="E50" i="2"/>
  <c r="E51" i="2"/>
  <c r="E45" i="2"/>
  <c r="D46" i="2"/>
  <c r="D47" i="2"/>
  <c r="D48" i="2"/>
  <c r="D49" i="2"/>
  <c r="D50" i="2"/>
  <c r="D51" i="2"/>
  <c r="D45" i="2"/>
  <c r="C46" i="2"/>
  <c r="C47" i="2"/>
  <c r="C48" i="2"/>
  <c r="C49" i="2"/>
  <c r="C50" i="2"/>
  <c r="C51" i="2"/>
  <c r="C45" i="2"/>
  <c r="B46" i="2"/>
  <c r="M46" i="2" s="1"/>
  <c r="B47" i="2"/>
  <c r="B48" i="2"/>
  <c r="L48" i="2" s="1"/>
  <c r="B49" i="2"/>
  <c r="M49" i="2" s="1"/>
  <c r="B50" i="2"/>
  <c r="M50" i="2" s="1"/>
  <c r="B51" i="2"/>
  <c r="B45" i="2"/>
  <c r="M51" i="2"/>
  <c r="L51" i="2"/>
  <c r="K51" i="2"/>
  <c r="K50" i="2"/>
  <c r="K49" i="2"/>
  <c r="M48" i="2"/>
  <c r="K48" i="2"/>
  <c r="M47" i="2"/>
  <c r="L47" i="2"/>
  <c r="K47" i="2"/>
  <c r="K46" i="2"/>
  <c r="M45" i="2"/>
  <c r="L45" i="2"/>
  <c r="K45" i="2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L39" i="2"/>
  <c r="M39" i="2"/>
  <c r="K39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W15" i="6"/>
  <c r="W16" i="6"/>
  <c r="W17" i="6"/>
  <c r="W18" i="6"/>
  <c r="W19" i="6"/>
  <c r="W20" i="6"/>
  <c r="W14" i="6"/>
  <c r="V15" i="6"/>
  <c r="V16" i="6"/>
  <c r="V17" i="6"/>
  <c r="V18" i="6"/>
  <c r="V19" i="6"/>
  <c r="V20" i="6"/>
  <c r="V14" i="6"/>
  <c r="U15" i="6"/>
  <c r="U16" i="6"/>
  <c r="U17" i="6"/>
  <c r="U18" i="6"/>
  <c r="U19" i="6"/>
  <c r="U20" i="6"/>
  <c r="U14" i="6"/>
  <c r="U3" i="6"/>
  <c r="U4" i="6"/>
  <c r="U5" i="6"/>
  <c r="U6" i="6"/>
  <c r="U7" i="6"/>
  <c r="U8" i="6"/>
  <c r="U2" i="6"/>
  <c r="T3" i="6"/>
  <c r="T4" i="6"/>
  <c r="T5" i="6"/>
  <c r="T6" i="6"/>
  <c r="T7" i="6"/>
  <c r="T8" i="6"/>
  <c r="T2" i="6"/>
  <c r="S3" i="6"/>
  <c r="S4" i="6"/>
  <c r="S5" i="6"/>
  <c r="S6" i="6"/>
  <c r="S7" i="6"/>
  <c r="S8" i="6"/>
  <c r="S2" i="6"/>
  <c r="M8" i="6"/>
  <c r="N8" i="6"/>
  <c r="O8" i="6"/>
  <c r="P8" i="6"/>
  <c r="Q8" i="6"/>
  <c r="R8" i="6"/>
  <c r="L8" i="6"/>
  <c r="M7" i="6"/>
  <c r="N7" i="6"/>
  <c r="O7" i="6"/>
  <c r="P7" i="6"/>
  <c r="Q7" i="6"/>
  <c r="R7" i="6"/>
  <c r="L7" i="6"/>
  <c r="M6" i="6"/>
  <c r="N6" i="6"/>
  <c r="O6" i="6"/>
  <c r="P6" i="6"/>
  <c r="Q6" i="6"/>
  <c r="R6" i="6"/>
  <c r="L6" i="6"/>
  <c r="M5" i="6"/>
  <c r="N5" i="6"/>
  <c r="O5" i="6"/>
  <c r="P5" i="6"/>
  <c r="Q5" i="6"/>
  <c r="R5" i="6"/>
  <c r="L5" i="6"/>
  <c r="M4" i="6"/>
  <c r="N4" i="6"/>
  <c r="O4" i="6"/>
  <c r="P4" i="6"/>
  <c r="Q4" i="6"/>
  <c r="R4" i="6"/>
  <c r="L4" i="6"/>
  <c r="M3" i="6"/>
  <c r="N3" i="6"/>
  <c r="O3" i="6"/>
  <c r="P3" i="6"/>
  <c r="Q3" i="6"/>
  <c r="R3" i="6"/>
  <c r="L3" i="6"/>
  <c r="R2" i="6"/>
  <c r="Q2" i="6"/>
  <c r="P2" i="6"/>
  <c r="O2" i="6"/>
  <c r="N2" i="6"/>
  <c r="M2" i="6"/>
  <c r="L2" i="6"/>
  <c r="K73" i="2" l="1"/>
  <c r="M75" i="2"/>
  <c r="K77" i="2"/>
  <c r="M79" i="2"/>
  <c r="L73" i="2"/>
  <c r="L81" i="2" s="1"/>
  <c r="K74" i="2"/>
  <c r="M76" i="2"/>
  <c r="L77" i="2"/>
  <c r="K78" i="2"/>
  <c r="K75" i="2"/>
  <c r="K79" i="2"/>
  <c r="M63" i="2"/>
  <c r="L59" i="2"/>
  <c r="L67" i="2" s="1"/>
  <c r="K59" i="2"/>
  <c r="M60" i="2"/>
  <c r="M67" i="2" s="1"/>
  <c r="M64" i="2"/>
  <c r="M61" i="2"/>
  <c r="M65" i="2"/>
  <c r="K60" i="2"/>
  <c r="K67" i="2" s="1"/>
  <c r="K64" i="2"/>
  <c r="K53" i="2"/>
  <c r="L46" i="2"/>
  <c r="L50" i="2"/>
  <c r="L49" i="2"/>
  <c r="M53" i="2"/>
  <c r="N4" i="4"/>
  <c r="L4" i="4"/>
  <c r="L3" i="4"/>
  <c r="M4" i="4"/>
  <c r="K4" i="4"/>
  <c r="J4" i="4"/>
  <c r="K3" i="4"/>
  <c r="J3" i="4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3" i="3"/>
  <c r="S4" i="3"/>
  <c r="S5" i="3"/>
  <c r="S6" i="3"/>
  <c r="S7" i="3"/>
  <c r="S8" i="3"/>
  <c r="S9" i="3"/>
  <c r="S10" i="3"/>
  <c r="S11" i="3"/>
  <c r="U11" i="3" s="1"/>
  <c r="S12" i="3"/>
  <c r="S13" i="3"/>
  <c r="S14" i="3"/>
  <c r="S15" i="3"/>
  <c r="S16" i="3"/>
  <c r="S17" i="3"/>
  <c r="S18" i="3"/>
  <c r="S19" i="3"/>
  <c r="S20" i="3"/>
  <c r="S21" i="3"/>
  <c r="S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I4" i="3"/>
  <c r="I5" i="3"/>
  <c r="I6" i="3"/>
  <c r="K6" i="3" s="1"/>
  <c r="I7" i="3"/>
  <c r="K7" i="3" s="1"/>
  <c r="I8" i="3"/>
  <c r="I9" i="3"/>
  <c r="I10" i="3"/>
  <c r="I11" i="3"/>
  <c r="K11" i="3" s="1"/>
  <c r="I12" i="3"/>
  <c r="I13" i="3"/>
  <c r="I14" i="3"/>
  <c r="I15" i="3"/>
  <c r="K15" i="3" s="1"/>
  <c r="I16" i="3"/>
  <c r="I17" i="3"/>
  <c r="I18" i="3"/>
  <c r="I19" i="3"/>
  <c r="K19" i="3" s="1"/>
  <c r="I20" i="3"/>
  <c r="I21" i="3"/>
  <c r="I3" i="3"/>
  <c r="K3" i="3" s="1"/>
  <c r="D5" i="2"/>
  <c r="D6" i="2"/>
  <c r="D7" i="2"/>
  <c r="D8" i="2"/>
  <c r="D9" i="2"/>
  <c r="D10" i="2"/>
  <c r="D4" i="2"/>
  <c r="M81" i="2" l="1"/>
  <c r="K81" i="2"/>
  <c r="L53" i="2"/>
  <c r="N3" i="4"/>
  <c r="K14" i="3"/>
  <c r="U10" i="3"/>
  <c r="U6" i="3"/>
  <c r="K18" i="3"/>
  <c r="K10" i="3"/>
  <c r="R20" i="3"/>
  <c r="R16" i="3"/>
  <c r="R12" i="3"/>
  <c r="R8" i="3"/>
  <c r="R4" i="3"/>
  <c r="K20" i="3"/>
  <c r="K16" i="3"/>
  <c r="K12" i="3"/>
  <c r="K8" i="3"/>
  <c r="K4" i="3"/>
  <c r="R19" i="3"/>
  <c r="R15" i="3"/>
  <c r="R11" i="3"/>
  <c r="R7" i="3"/>
  <c r="R18" i="3"/>
  <c r="R14" i="3"/>
  <c r="R10" i="3"/>
  <c r="R6" i="3"/>
  <c r="K21" i="3"/>
  <c r="K17" i="3"/>
  <c r="K13" i="3"/>
  <c r="K9" i="3"/>
  <c r="K5" i="3"/>
  <c r="R21" i="3"/>
  <c r="R17" i="3"/>
  <c r="R13" i="3"/>
  <c r="R9" i="3"/>
  <c r="R5" i="3"/>
  <c r="U9" i="3"/>
  <c r="U15" i="3"/>
  <c r="R3" i="3"/>
  <c r="X15" i="3"/>
  <c r="U5" i="3"/>
  <c r="U17" i="3"/>
  <c r="U21" i="3"/>
  <c r="X10" i="3"/>
  <c r="U14" i="3"/>
  <c r="X6" i="3"/>
  <c r="X11" i="3"/>
  <c r="X8" i="3"/>
  <c r="U13" i="3"/>
  <c r="U4" i="3"/>
  <c r="X4" i="3" s="1"/>
  <c r="U20" i="3"/>
  <c r="X20" i="3" s="1"/>
  <c r="U8" i="3"/>
  <c r="U18" i="3"/>
  <c r="X18" i="3" s="1"/>
  <c r="X9" i="3"/>
  <c r="U3" i="3"/>
  <c r="X3" i="3" s="1"/>
  <c r="U12" i="3"/>
  <c r="X12" i="3" s="1"/>
  <c r="U19" i="3"/>
  <c r="X19" i="3" s="1"/>
  <c r="U7" i="3"/>
  <c r="X7" i="3" s="1"/>
  <c r="U16" i="3"/>
  <c r="X16" i="3" s="1"/>
  <c r="X21" i="3" l="1"/>
  <c r="X5" i="3"/>
  <c r="X14" i="3"/>
  <c r="X13" i="3"/>
  <c r="X17" i="3"/>
</calcChain>
</file>

<file path=xl/sharedStrings.xml><?xml version="1.0" encoding="utf-8"?>
<sst xmlns="http://schemas.openxmlformats.org/spreadsheetml/2006/main" count="566" uniqueCount="165">
  <si>
    <t>行政區</t>
    <phoneticPr fontId="1" type="noConversion"/>
  </si>
  <si>
    <t>次分區</t>
    <phoneticPr fontId="1" type="noConversion"/>
  </si>
  <si>
    <t>類型</t>
    <phoneticPr fontId="1" type="noConversion"/>
  </si>
  <si>
    <t>編號</t>
    <phoneticPr fontId="1" type="noConversion"/>
  </si>
  <si>
    <t>學年度</t>
    <phoneticPr fontId="1" type="noConversion"/>
  </si>
  <si>
    <t>大安區</t>
    <phoneticPr fontId="1" type="noConversion"/>
  </si>
  <si>
    <t>公立</t>
    <phoneticPr fontId="1" type="noConversion"/>
  </si>
  <si>
    <t>幼兒園名稱</t>
    <phoneticPr fontId="1" type="noConversion"/>
  </si>
  <si>
    <t>臺北市大安區幸安國民小學附設幼兒園</t>
  </si>
  <si>
    <t>臺北市大安區古亭國民小學附設幼兒園</t>
  </si>
  <si>
    <t>臺北市大安區新生國民小學附設幼兒園</t>
  </si>
  <si>
    <t>臺北市大安區建安國民小學附設幼兒園</t>
  </si>
  <si>
    <t>臺北市和平實驗國民小學附設幼兒園</t>
  </si>
  <si>
    <t>臺北市大安區龍安國民小學附設幼兒園</t>
  </si>
  <si>
    <t>臺北市大安區大安國民小學附設幼兒園</t>
  </si>
  <si>
    <t>臺北市大安區仁愛國民小學附設幼兒園</t>
  </si>
  <si>
    <t>臺北市大安區銘傳國民小學附設幼兒園</t>
  </si>
  <si>
    <t>臺北市大安區公館國民小學附設幼兒園</t>
  </si>
  <si>
    <t>臺北市立大安幼兒園</t>
  </si>
  <si>
    <t>國立臺北教育大學附設實驗國民小學附設幼兒園</t>
  </si>
  <si>
    <t>新生次分區</t>
  </si>
  <si>
    <t>學府次分區</t>
  </si>
  <si>
    <t>和平次分區</t>
  </si>
  <si>
    <t>瑞安次分區</t>
  </si>
  <si>
    <t>臥龍次分區</t>
  </si>
  <si>
    <t>安和次分區</t>
  </si>
  <si>
    <t>3-5歲班級數</t>
  </si>
  <si>
    <t>3-5歲班級數</t>
    <phoneticPr fontId="1" type="noConversion"/>
  </si>
  <si>
    <t>2歲班級數</t>
    <phoneticPr fontId="1" type="noConversion"/>
  </si>
  <si>
    <t>幼兒園住址</t>
    <phoneticPr fontId="1" type="noConversion"/>
  </si>
  <si>
    <t>臺北市大安區民炤里15鄰仁愛路三段22號</t>
  </si>
  <si>
    <t>臺北市大安區古風里5鄰羅斯福路三段2無1號</t>
  </si>
  <si>
    <t>臺北市大安區龍安里1無鄰新生南路二段36號</t>
  </si>
  <si>
    <t>臺北市大安區龍雲里17鄰大安路二段99號</t>
  </si>
  <si>
    <t>臺北市大安區群英里32鄰四維路198巷31弄11號</t>
  </si>
  <si>
    <t>臺北市大安區臥龍里1鄰敦南街76巷28號</t>
  </si>
  <si>
    <t>臺北市大安區龍淵里25鄰和平東路二段94號</t>
  </si>
  <si>
    <t>臺北市大安區龍門里1無鄰新生南路三段33號1樓至3樓</t>
  </si>
  <si>
    <t>臺北市大安區芳和里8鄰臥龍街129號1至2樓</t>
  </si>
  <si>
    <t>臺北市大安區敦安里6鄰安和路一段6無號1樓</t>
  </si>
  <si>
    <t>臺北市大安區學府里17鄰羅斯褔路四段21號</t>
  </si>
  <si>
    <t>臺北市大安區學府里5鄰基隆路四段41巷68弄2號1樓至2樓</t>
  </si>
  <si>
    <t>非營利</t>
  </si>
  <si>
    <t>臺北市正義非營利幼兒園（委託社團法人中華婦幼發展協會辦理）</t>
  </si>
  <si>
    <t>臺北市懷中非營利幼兒園（委託財團法人海棠文教基金會辦理）</t>
  </si>
  <si>
    <t>臺北市安東非營利幼兒園（委託社團法人台北市兒童托育協會辦理）</t>
  </si>
  <si>
    <t>臺北市辛亥非營利幼兒園（委託社團法人中華婦幼發展協會辦理）</t>
  </si>
  <si>
    <t>臺北市新安非營利幼兒園（委託社團法人台灣幼兒早期教育協會辦理）</t>
  </si>
  <si>
    <t>臺北市黃鸝鳥非營利幼兒園（委託耕莘健康管理專科學校辦理）</t>
  </si>
  <si>
    <t>臺北市大安區義村里15鄰忠孝東路三段216巷4弄41號1樓及2樓</t>
  </si>
  <si>
    <t>臺北市大安區義村里11鄰忠孝東路3段248巷30號</t>
  </si>
  <si>
    <t>臺北市大安區龍陣里13鄰瑞安街75號2樓</t>
  </si>
  <si>
    <t>臺北市大安區臥龍里5鄰辛亥路三段11號1樓及2樓</t>
  </si>
  <si>
    <t>臺北市大安區芳和里8鄰臥龍街129號</t>
  </si>
  <si>
    <t>臺北市大安區學府里17鄰羅斯福路四段21號</t>
  </si>
  <si>
    <t>臺北市大安區學府里1鄰羅斯福路4段113巷13號</t>
  </si>
  <si>
    <t>新生次分區</t>
    <phoneticPr fontId="1" type="noConversion"/>
  </si>
  <si>
    <t>敦南次分區</t>
    <phoneticPr fontId="1" type="noConversion"/>
  </si>
  <si>
    <t>和平次分區</t>
    <phoneticPr fontId="1" type="noConversion"/>
  </si>
  <si>
    <t>瑞安次分區</t>
    <phoneticPr fontId="1" type="noConversion"/>
  </si>
  <si>
    <t>安和次分區</t>
    <phoneticPr fontId="1" type="noConversion"/>
  </si>
  <si>
    <t>學府次分區</t>
    <phoneticPr fontId="1" type="noConversion"/>
  </si>
  <si>
    <t>臥龍次分區</t>
    <phoneticPr fontId="1" type="noConversion"/>
  </si>
  <si>
    <t>合計</t>
    <phoneticPr fontId="1" type="noConversion"/>
  </si>
  <si>
    <t>臺北市族中非營利幼兒園（委託社團法人台北市教保人員協會辦理）</t>
    <phoneticPr fontId="1" type="noConversion"/>
  </si>
  <si>
    <t>班級數</t>
  </si>
  <si>
    <t>3-5歲班</t>
    <phoneticPr fontId="1" type="noConversion"/>
  </si>
  <si>
    <t>2歲班</t>
    <phoneticPr fontId="1" type="noConversion"/>
  </si>
  <si>
    <t>3-5歲班(15)</t>
    <phoneticPr fontId="1" type="noConversion"/>
  </si>
  <si>
    <t>2歲班(16)</t>
    <phoneticPr fontId="1" type="noConversion"/>
  </si>
  <si>
    <t>核定人數(1:15)</t>
    <phoneticPr fontId="1" type="noConversion"/>
  </si>
  <si>
    <t>核定人數(1:14)</t>
    <phoneticPr fontId="1" type="noConversion"/>
  </si>
  <si>
    <t>核定人數(1:13)</t>
    <phoneticPr fontId="1" type="noConversion"/>
  </si>
  <si>
    <t>核定人數(1:12)</t>
    <phoneticPr fontId="1" type="noConversion"/>
  </si>
  <si>
    <t>3-5歲班(14)</t>
    <phoneticPr fontId="1" type="noConversion"/>
  </si>
  <si>
    <t>3-5歲班(13)</t>
    <phoneticPr fontId="1" type="noConversion"/>
  </si>
  <si>
    <t>3-5歲班(12)</t>
    <phoneticPr fontId="1" type="noConversion"/>
  </si>
  <si>
    <t>缺額人數</t>
    <phoneticPr fontId="1" type="noConversion"/>
  </si>
  <si>
    <t>等候備取人數</t>
    <phoneticPr fontId="1" type="noConversion"/>
  </si>
  <si>
    <t>大安區公立與非營利幼兒園
各次分區分布情形</t>
    <phoneticPr fontId="1" type="noConversion"/>
  </si>
  <si>
    <t>大安區公立與非營利幼兒園
各次分區班級數情形</t>
    <phoneticPr fontId="1" type="noConversion"/>
  </si>
  <si>
    <t>特幼班</t>
    <phoneticPr fontId="1" type="noConversion"/>
  </si>
  <si>
    <r>
      <t>特幼班(8)</t>
    </r>
    <r>
      <rPr>
        <sz val="12"/>
        <color theme="1"/>
        <rFont val="Segoe UI Symbol"/>
        <family val="2"/>
        <charset val="1"/>
      </rPr>
      <t>_xD83D_</t>
    </r>
    <phoneticPr fontId="1" type="noConversion"/>
  </si>
  <si>
    <t>臺北市大安區大安國民小學附設幼兒園</t>
    <phoneticPr fontId="1" type="noConversion"/>
  </si>
  <si>
    <t>德安里　</t>
  </si>
  <si>
    <t>仁慈里　</t>
  </si>
  <si>
    <t>和安里　</t>
  </si>
  <si>
    <t>民炤里　</t>
  </si>
  <si>
    <t>仁愛里　</t>
  </si>
  <si>
    <t>義村里　</t>
  </si>
  <si>
    <t>民輝里　</t>
  </si>
  <si>
    <t>昌隆里　</t>
  </si>
  <si>
    <t>誠安里　</t>
  </si>
  <si>
    <t>光武里　</t>
  </si>
  <si>
    <t>龍坡里　</t>
  </si>
  <si>
    <t>次分區</t>
    <phoneticPr fontId="10" type="noConversion"/>
  </si>
  <si>
    <t>龍泉里　</t>
  </si>
  <si>
    <t>古風里　</t>
  </si>
  <si>
    <t>古莊里　</t>
  </si>
  <si>
    <t>龍安里　</t>
  </si>
  <si>
    <t>錦安里　</t>
  </si>
  <si>
    <t>福住里　</t>
  </si>
  <si>
    <t>永康里　</t>
  </si>
  <si>
    <t>光明里　</t>
  </si>
  <si>
    <t>錦泰里　</t>
  </si>
  <si>
    <t>錦華里　</t>
  </si>
  <si>
    <t>龍圖里　</t>
  </si>
  <si>
    <t>新龍里　</t>
  </si>
  <si>
    <t>龍陣里　</t>
  </si>
  <si>
    <t>龍雲里　</t>
  </si>
  <si>
    <t>龍生里　</t>
  </si>
  <si>
    <t>住安里　</t>
  </si>
  <si>
    <t>義安里　</t>
  </si>
  <si>
    <t>通化里　</t>
  </si>
  <si>
    <t>通安里　</t>
  </si>
  <si>
    <t>臨江里　</t>
  </si>
  <si>
    <t>法治里　</t>
  </si>
  <si>
    <t>全安里　</t>
  </si>
  <si>
    <t>群賢里　</t>
  </si>
  <si>
    <t>群英里　</t>
  </si>
  <si>
    <t>虎嘯里　</t>
  </si>
  <si>
    <t>臥龍里　</t>
  </si>
  <si>
    <t>龍淵里　</t>
  </si>
  <si>
    <t>龍門里　</t>
  </si>
  <si>
    <t>大學里　</t>
  </si>
  <si>
    <t>芳和里　</t>
  </si>
  <si>
    <t>黎元里　</t>
  </si>
  <si>
    <t>黎孝里　</t>
  </si>
  <si>
    <t>黎和里　</t>
  </si>
  <si>
    <t>建安里　</t>
  </si>
  <si>
    <t>建倫里　</t>
  </si>
  <si>
    <t>敦安里　</t>
  </si>
  <si>
    <t>正聲里　</t>
  </si>
  <si>
    <t>敦煌里　</t>
  </si>
  <si>
    <t>華聲里　</t>
  </si>
  <si>
    <t>車層里　</t>
  </si>
  <si>
    <t>學府里　</t>
  </si>
  <si>
    <t>敦南次分區</t>
  </si>
  <si>
    <t>0歲</t>
    <phoneticPr fontId="1" type="noConversion"/>
  </si>
  <si>
    <t>1歲</t>
    <phoneticPr fontId="1" type="noConversion"/>
  </si>
  <si>
    <t>2歲</t>
    <phoneticPr fontId="1" type="noConversion"/>
  </si>
  <si>
    <t>3歲</t>
    <phoneticPr fontId="1" type="noConversion"/>
  </si>
  <si>
    <t>4歲</t>
    <phoneticPr fontId="1" type="noConversion"/>
  </si>
  <si>
    <t>5歲</t>
    <phoneticPr fontId="1" type="noConversion"/>
  </si>
  <si>
    <t>6歲</t>
    <phoneticPr fontId="1" type="noConversion"/>
  </si>
  <si>
    <t>光信里　</t>
    <phoneticPr fontId="1" type="noConversion"/>
  </si>
  <si>
    <t>區域別</t>
    <phoneticPr fontId="1" type="noConversion"/>
  </si>
  <si>
    <t>5歲(70%)</t>
    <phoneticPr fontId="1" type="noConversion"/>
  </si>
  <si>
    <t>5歲(85%)</t>
  </si>
  <si>
    <t>5歲(85%)</t>
    <phoneticPr fontId="1" type="noConversion"/>
  </si>
  <si>
    <t>5歲(100%)</t>
  </si>
  <si>
    <t>5歲(100%)</t>
    <phoneticPr fontId="1" type="noConversion"/>
  </si>
  <si>
    <t>3-5歲</t>
    <phoneticPr fontId="1" type="noConversion"/>
  </si>
  <si>
    <t>核定人數(公立+非營)</t>
    <phoneticPr fontId="1" type="noConversion"/>
  </si>
  <si>
    <t>核定人數(公立)</t>
    <phoneticPr fontId="1" type="noConversion"/>
  </si>
  <si>
    <t>核定人數(非營)</t>
    <phoneticPr fontId="1" type="noConversion"/>
  </si>
  <si>
    <t>5歲設籍人數</t>
    <phoneticPr fontId="1" type="noConversion"/>
  </si>
  <si>
    <t>5歲在籍服務比</t>
    <phoneticPr fontId="1" type="noConversion"/>
  </si>
  <si>
    <t>5歲在籍服務比(公立+非營)</t>
    <phoneticPr fontId="1" type="noConversion"/>
  </si>
  <si>
    <t>大安區平均5歲在籍服務比(公立+非營)</t>
    <phoneticPr fontId="1" type="noConversion"/>
  </si>
  <si>
    <t>以112年5月設籍人口數為基準</t>
    <phoneticPr fontId="1" type="noConversion"/>
  </si>
  <si>
    <t>1:15</t>
    <phoneticPr fontId="1" type="noConversion"/>
  </si>
  <si>
    <t>1:14</t>
    <phoneticPr fontId="1" type="noConversion"/>
  </si>
  <si>
    <t>1:12</t>
    <phoneticPr fontId="1" type="noConversion"/>
  </si>
  <si>
    <t>1:13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</si>
</sst>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8" tint="-0.499984740745262"/>
      <name val="新細明體"/>
      <family val="1"/>
      <charset val="136"/>
      <scheme val="minor"/>
    </font>
    <font>
      <b/>
      <sz val="12"/>
      <color theme="5" tint="-0.499984740745262"/>
      <name val="新細明體"/>
      <family val="1"/>
      <charset val="136"/>
      <scheme val="minor"/>
    </font>
    <font>
      <sz val="12"/>
      <color theme="1"/>
      <name val="Segoe UI Symbol"/>
      <family val="2"/>
      <charset val="1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F99FF"/>
        <bgColor rgb="FFCCFFCC"/>
      </patternFill>
    </fill>
    <fill>
      <patternFill patternType="solid">
        <fgColor rgb="FF99FFCC"/>
        <bgColor rgb="FFCCFFCC"/>
      </patternFill>
    </fill>
    <fill>
      <patternFill patternType="solid">
        <fgColor rgb="FF99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5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0" xfId="0" applyFill="1">
      <alignment vertical="center"/>
    </xf>
    <xf numFmtId="0" fontId="6" fillId="5" borderId="0" xfId="0" applyFont="1" applyFill="1">
      <alignment vertical="center"/>
    </xf>
    <xf numFmtId="0" fontId="2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0" fontId="2" fillId="0" borderId="0" xfId="2" applyNumberFormat="1" applyFont="1" applyBorder="1" applyAlignment="1">
      <alignment horizontal="right" vertical="center"/>
    </xf>
    <xf numFmtId="10" fontId="2" fillId="7" borderId="0" xfId="2" applyNumberFormat="1" applyFont="1" applyFill="1" applyBorder="1" applyAlignment="1">
      <alignment horizontal="right" vertical="center"/>
    </xf>
    <xf numFmtId="10" fontId="0" fillId="13" borderId="0" xfId="0" applyNumberFormat="1" applyFill="1">
      <alignment vertical="center"/>
    </xf>
    <xf numFmtId="0" fontId="2" fillId="14" borderId="0" xfId="0" applyFont="1" applyFill="1">
      <alignment vertical="center"/>
    </xf>
    <xf numFmtId="0" fontId="2" fillId="14" borderId="0" xfId="0" applyFont="1" applyFill="1" applyAlignment="1">
      <alignment horizontal="right" vertical="center"/>
    </xf>
    <xf numFmtId="10" fontId="2" fillId="14" borderId="0" xfId="2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0" fontId="2" fillId="0" borderId="5" xfId="2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一般" xfId="0" builtinId="0"/>
    <cellStyle name="一般 2" xfId="1" xr:uid="{8D2CD56B-D8DC-4658-9FA8-E0CB7A2E92E6}"/>
    <cellStyle name="百分比" xfId="2" builtinId="5"/>
  </cellStyles>
  <dxfs count="0"/>
  <tableStyles count="0" defaultTableStyle="TableStyleMedium2" defaultPivotStyle="PivotStyleLight16"/>
  <colors>
    <mruColors>
      <color rgb="FFFF99FF"/>
      <color rgb="FF99FFCC"/>
      <color rgb="FFF70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大安區公立與非營利幼兒園</a:t>
            </a:r>
          </a:p>
          <a:p>
            <a:pPr>
              <a:defRPr/>
            </a:pPr>
            <a:r>
              <a:rPr lang="zh-TW" altLang="en-US"/>
              <a:t>各次分區分布情形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'112現況資料分析'!$B$3</c:f>
              <c:strCache>
                <c:ptCount val="1"/>
                <c:pt idx="0">
                  <c:v>公立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'112現況資料分析'!$A$4:$A$10</c:f>
              <c:strCache>
                <c:ptCount val="7"/>
                <c:pt idx="0">
                  <c:v>安和次分區</c:v>
                </c:pt>
                <c:pt idx="1">
                  <c:v>和平次分區</c:v>
                </c:pt>
                <c:pt idx="2">
                  <c:v>臥龍次分區</c:v>
                </c:pt>
                <c:pt idx="3">
                  <c:v>敦南次分區</c:v>
                </c:pt>
                <c:pt idx="4">
                  <c:v>新生次分區</c:v>
                </c:pt>
                <c:pt idx="5">
                  <c:v>瑞安次分區</c:v>
                </c:pt>
                <c:pt idx="6">
                  <c:v>學府次分區</c:v>
                </c:pt>
              </c:strCache>
            </c:strRef>
          </c:cat>
          <c:val>
            <c:numRef>
              <c:f>'112現況資料分析'!$B$4:$B$10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0B0-989E-623A622C2167}"/>
            </c:ext>
          </c:extLst>
        </c:ser>
        <c:ser>
          <c:idx val="1"/>
          <c:order val="1"/>
          <c:tx>
            <c:strRef>
              <c:f>'112現況資料分析'!$C$3</c:f>
              <c:strCache>
                <c:ptCount val="1"/>
                <c:pt idx="0">
                  <c:v>非營利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'112現況資料分析'!$A$4:$A$10</c:f>
              <c:strCache>
                <c:ptCount val="7"/>
                <c:pt idx="0">
                  <c:v>安和次分區</c:v>
                </c:pt>
                <c:pt idx="1">
                  <c:v>和平次分區</c:v>
                </c:pt>
                <c:pt idx="2">
                  <c:v>臥龍次分區</c:v>
                </c:pt>
                <c:pt idx="3">
                  <c:v>敦南次分區</c:v>
                </c:pt>
                <c:pt idx="4">
                  <c:v>新生次分區</c:v>
                </c:pt>
                <c:pt idx="5">
                  <c:v>瑞安次分區</c:v>
                </c:pt>
                <c:pt idx="6">
                  <c:v>學府次分區</c:v>
                </c:pt>
              </c:strCache>
            </c:strRef>
          </c:cat>
          <c:val>
            <c:numRef>
              <c:f>'112現況資料分析'!$C$4:$C$10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5-40B0-989E-623A622C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211472"/>
        <c:axId val="1995252832"/>
      </c:barChart>
      <c:catAx>
        <c:axId val="20042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5252832"/>
        <c:crosses val="autoZero"/>
        <c:auto val="1"/>
        <c:lblAlgn val="ctr"/>
        <c:lblOffset val="100"/>
        <c:noMultiLvlLbl val="0"/>
      </c:catAx>
      <c:valAx>
        <c:axId val="19952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大安區公立與非營利幼兒園</a:t>
            </a:r>
          </a:p>
          <a:p>
            <a:pPr>
              <a:defRPr/>
            </a:pPr>
            <a:r>
              <a:rPr lang="zh-TW" altLang="en-US"/>
              <a:t>各次分區</a:t>
            </a:r>
            <a:r>
              <a:rPr lang="en-US" altLang="zh-TW"/>
              <a:t>3-5</a:t>
            </a:r>
            <a:r>
              <a:rPr lang="zh-TW" altLang="en-US"/>
              <a:t>歲班級數情形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'112現況資料分析'!$B$17</c:f>
              <c:strCache>
                <c:ptCount val="1"/>
                <c:pt idx="0">
                  <c:v>公立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7"/>
                <c:pt idx="0">
                  <c:v>安和次分區</c:v>
                </c:pt>
                <c:pt idx="1">
                  <c:v>和平次分區</c:v>
                </c:pt>
                <c:pt idx="2">
                  <c:v>臥龍次分區</c:v>
                </c:pt>
                <c:pt idx="3">
                  <c:v>敦南次分區</c:v>
                </c:pt>
                <c:pt idx="4">
                  <c:v>新生次分區</c:v>
                </c:pt>
                <c:pt idx="5">
                  <c:v>瑞安次分區</c:v>
                </c:pt>
                <c:pt idx="6">
                  <c:v>學府次分區</c:v>
                </c:pt>
              </c:strCache>
            </c:strRef>
          </c:cat>
          <c:val>
            <c:numRef>
              <c:f>'112現況資料分析'!$B$18:$B$24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B55-B2DD-CED967460831}"/>
            </c:ext>
          </c:extLst>
        </c:ser>
        <c:ser>
          <c:idx val="1"/>
          <c:order val="1"/>
          <c:tx>
            <c:strRef>
              <c:f>'112現況資料分析'!$C$17</c:f>
              <c:strCache>
                <c:ptCount val="1"/>
                <c:pt idx="0">
                  <c:v>非營利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7"/>
                <c:pt idx="0">
                  <c:v>安和次分區</c:v>
                </c:pt>
                <c:pt idx="1">
                  <c:v>和平次分區</c:v>
                </c:pt>
                <c:pt idx="2">
                  <c:v>臥龍次分區</c:v>
                </c:pt>
                <c:pt idx="3">
                  <c:v>敦南次分區</c:v>
                </c:pt>
                <c:pt idx="4">
                  <c:v>新生次分區</c:v>
                </c:pt>
                <c:pt idx="5">
                  <c:v>瑞安次分區</c:v>
                </c:pt>
                <c:pt idx="6">
                  <c:v>學府次分區</c:v>
                </c:pt>
              </c:strCache>
            </c:strRef>
          </c:cat>
          <c:val>
            <c:numRef>
              <c:f>'112現況資料分析'!$C$18:$C$24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11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B55-B2DD-CED96746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208112"/>
        <c:axId val="602413216"/>
      </c:barChart>
      <c:catAx>
        <c:axId val="2004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2413216"/>
        <c:crosses val="autoZero"/>
        <c:auto val="1"/>
        <c:lblAlgn val="ctr"/>
        <c:lblOffset val="100"/>
        <c:noMultiLvlLbl val="0"/>
      </c:catAx>
      <c:valAx>
        <c:axId val="602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大安區公立與非營利幼兒園</a:t>
            </a:r>
          </a:p>
          <a:p>
            <a:pPr>
              <a:defRPr/>
            </a:pPr>
            <a:r>
              <a:rPr lang="zh-TW" altLang="en-US"/>
              <a:t>各次分區</a:t>
            </a:r>
            <a:r>
              <a:rPr lang="en-US" altLang="zh-TW"/>
              <a:t>2</a:t>
            </a:r>
            <a:r>
              <a:rPr lang="zh-TW" altLang="en-US"/>
              <a:t>歲班級數情形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'112現況資料分析'!$B$17</c:f>
              <c:strCache>
                <c:ptCount val="1"/>
                <c:pt idx="0">
                  <c:v>公立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7"/>
                <c:pt idx="0">
                  <c:v>安和次分區</c:v>
                </c:pt>
                <c:pt idx="1">
                  <c:v>和平次分區</c:v>
                </c:pt>
                <c:pt idx="2">
                  <c:v>臥龍次分區</c:v>
                </c:pt>
                <c:pt idx="3">
                  <c:v>敦南次分區</c:v>
                </c:pt>
                <c:pt idx="4">
                  <c:v>新生次分區</c:v>
                </c:pt>
                <c:pt idx="5">
                  <c:v>瑞安次分區</c:v>
                </c:pt>
                <c:pt idx="6">
                  <c:v>學府次分區</c:v>
                </c:pt>
              </c:strCache>
            </c:strRef>
          </c:cat>
          <c:val>
            <c:numRef>
              <c:f>'112現況資料分析'!$E$18:$E$24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64B-BD42-B1DE1D47CF04}"/>
            </c:ext>
          </c:extLst>
        </c:ser>
        <c:ser>
          <c:idx val="1"/>
          <c:order val="1"/>
          <c:tx>
            <c:strRef>
              <c:f>'112現況資料分析'!$C$17</c:f>
              <c:strCache>
                <c:ptCount val="1"/>
                <c:pt idx="0">
                  <c:v>非營利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'112現況資料分析'!$A$18:$A$24</c:f>
              <c:strCache>
                <c:ptCount val="7"/>
                <c:pt idx="0">
                  <c:v>安和次分區</c:v>
                </c:pt>
                <c:pt idx="1">
                  <c:v>和平次分區</c:v>
                </c:pt>
                <c:pt idx="2">
                  <c:v>臥龍次分區</c:v>
                </c:pt>
                <c:pt idx="3">
                  <c:v>敦南次分區</c:v>
                </c:pt>
                <c:pt idx="4">
                  <c:v>新生次分區</c:v>
                </c:pt>
                <c:pt idx="5">
                  <c:v>瑞安次分區</c:v>
                </c:pt>
                <c:pt idx="6">
                  <c:v>學府次分區</c:v>
                </c:pt>
              </c:strCache>
            </c:strRef>
          </c:cat>
          <c:val>
            <c:numRef>
              <c:f>'112現況資料分析'!$F$18:$F$24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64B-BD42-B1DE1D47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208112"/>
        <c:axId val="602413216"/>
      </c:barChart>
      <c:catAx>
        <c:axId val="20042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2413216"/>
        <c:crosses val="autoZero"/>
        <c:auto val="1"/>
        <c:lblAlgn val="ctr"/>
        <c:lblOffset val="100"/>
        <c:noMultiLvlLbl val="0"/>
      </c:catAx>
      <c:valAx>
        <c:axId val="602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2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0</xdr:row>
      <xdr:rowOff>298450</xdr:rowOff>
    </xdr:from>
    <xdr:to>
      <xdr:col>14</xdr:col>
      <xdr:colOff>425450</xdr:colOff>
      <xdr:row>13</xdr:row>
      <xdr:rowOff>6350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D76DDC-DB49-D7A0-4FA8-32AE3273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14</xdr:row>
      <xdr:rowOff>12700</xdr:rowOff>
    </xdr:from>
    <xdr:to>
      <xdr:col>15</xdr:col>
      <xdr:colOff>317500</xdr:colOff>
      <xdr:row>25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E0E026-658A-4CAD-2BF4-2E0BC13F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387350</xdr:colOff>
      <xdr:row>14</xdr:row>
      <xdr:rowOff>6350</xdr:rowOff>
    </xdr:from>
    <xdr:to>
      <xdr:col>23</xdr:col>
      <xdr:colOff>82550</xdr:colOff>
      <xdr:row>25</xdr:row>
      <xdr:rowOff>146050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E71CDB-00A8-456F-9ECE-18F2257A6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A173-2E8A-4A26-99A7-61B80F362D08}">
  <dimension ref="A1:AC81"/>
  <sheetViews>
    <sheetView tabSelected="1" workbookViewId="0">
      <selection activeCell="R33" sqref="R33"/>
    </sheetView>
  </sheetViews>
  <sheetFormatPr defaultRowHeight="17" x14ac:dyDescent="0.4"/>
  <cols>
    <col min="1" max="1" width="12.36328125" bestFit="1" customWidth="1"/>
    <col min="8" max="9" width="9.6328125" bestFit="1" customWidth="1"/>
    <col min="10" max="10" width="10.7265625" bestFit="1" customWidth="1"/>
    <col min="11" max="12" width="9.6328125" bestFit="1" customWidth="1"/>
    <col min="13" max="13" width="10.7265625" bestFit="1" customWidth="1"/>
  </cols>
  <sheetData>
    <row r="1" spans="1:29" ht="35" customHeight="1" thickBot="1" x14ac:dyDescent="0.45">
      <c r="A1" s="74" t="s">
        <v>79</v>
      </c>
      <c r="B1" s="74"/>
      <c r="C1" s="74"/>
      <c r="D1" s="74"/>
      <c r="E1" s="35"/>
      <c r="F1" s="35"/>
      <c r="G1" s="35"/>
      <c r="H1" s="35"/>
      <c r="I1" s="35"/>
      <c r="J1" s="35"/>
    </row>
    <row r="2" spans="1:29" x14ac:dyDescent="0.4">
      <c r="B2" s="75" t="s">
        <v>2</v>
      </c>
      <c r="C2" s="75"/>
      <c r="D2" s="75"/>
    </row>
    <row r="3" spans="1:29" x14ac:dyDescent="0.4">
      <c r="A3" s="17" t="s">
        <v>1</v>
      </c>
      <c r="B3" s="37" t="s">
        <v>6</v>
      </c>
      <c r="C3" s="37" t="s">
        <v>42</v>
      </c>
      <c r="D3" s="37" t="s">
        <v>63</v>
      </c>
      <c r="E3" s="36"/>
      <c r="F3" s="36"/>
      <c r="G3" s="36"/>
      <c r="H3" s="36"/>
      <c r="I3" s="36"/>
      <c r="J3" s="36"/>
    </row>
    <row r="4" spans="1:29" x14ac:dyDescent="0.4">
      <c r="A4" t="s">
        <v>60</v>
      </c>
      <c r="B4" s="14">
        <v>1</v>
      </c>
      <c r="C4" s="14">
        <v>0</v>
      </c>
      <c r="D4" s="14">
        <f>SUM(B4:C4)</f>
        <v>1</v>
      </c>
    </row>
    <row r="5" spans="1:29" x14ac:dyDescent="0.4">
      <c r="A5" t="s">
        <v>58</v>
      </c>
      <c r="B5" s="14">
        <v>1</v>
      </c>
      <c r="C5" s="14">
        <v>0</v>
      </c>
      <c r="D5" s="14">
        <f t="shared" ref="D5:D10" si="0">SUM(B5:C5)</f>
        <v>1</v>
      </c>
    </row>
    <row r="6" spans="1:29" x14ac:dyDescent="0.4">
      <c r="A6" t="s">
        <v>62</v>
      </c>
      <c r="B6" s="14">
        <v>3</v>
      </c>
      <c r="C6" s="14">
        <v>2</v>
      </c>
      <c r="D6" s="14">
        <f t="shared" si="0"/>
        <v>5</v>
      </c>
    </row>
    <row r="7" spans="1:29" x14ac:dyDescent="0.4">
      <c r="A7" s="12" t="s">
        <v>57</v>
      </c>
      <c r="B7" s="14">
        <v>0</v>
      </c>
      <c r="C7" s="14">
        <v>0</v>
      </c>
      <c r="D7" s="14">
        <f t="shared" si="0"/>
        <v>0</v>
      </c>
    </row>
    <row r="8" spans="1:29" x14ac:dyDescent="0.4">
      <c r="A8" t="s">
        <v>56</v>
      </c>
      <c r="B8" s="14">
        <v>1</v>
      </c>
      <c r="C8" s="14">
        <v>2</v>
      </c>
      <c r="D8" s="14">
        <f t="shared" si="0"/>
        <v>3</v>
      </c>
    </row>
    <row r="9" spans="1:29" x14ac:dyDescent="0.4">
      <c r="A9" t="s">
        <v>59</v>
      </c>
      <c r="B9" s="14">
        <v>1</v>
      </c>
      <c r="C9" s="14">
        <v>1</v>
      </c>
      <c r="D9" s="14">
        <f t="shared" si="0"/>
        <v>2</v>
      </c>
    </row>
    <row r="10" spans="1:29" x14ac:dyDescent="0.4">
      <c r="A10" s="5" t="s">
        <v>61</v>
      </c>
      <c r="B10" s="24">
        <v>5</v>
      </c>
      <c r="C10" s="24">
        <v>2</v>
      </c>
      <c r="D10" s="24">
        <f t="shared" si="0"/>
        <v>7</v>
      </c>
    </row>
    <row r="15" spans="1:29" ht="35" customHeight="1" thickBot="1" x14ac:dyDescent="0.45">
      <c r="A15" s="74" t="s">
        <v>80</v>
      </c>
      <c r="B15" s="74"/>
      <c r="C15" s="74"/>
      <c r="D15" s="74"/>
      <c r="E15" s="74"/>
      <c r="F15" s="74"/>
      <c r="G15" s="74"/>
      <c r="AA15" s="69"/>
      <c r="AB15" s="69"/>
      <c r="AC15" s="69"/>
    </row>
    <row r="16" spans="1:29" x14ac:dyDescent="0.4">
      <c r="B16" s="70" t="s">
        <v>26</v>
      </c>
      <c r="C16" s="70"/>
      <c r="D16" s="70"/>
      <c r="E16" s="71" t="s">
        <v>28</v>
      </c>
      <c r="F16" s="71"/>
      <c r="G16" s="71"/>
      <c r="AA16" s="36"/>
      <c r="AB16" s="36"/>
      <c r="AC16" s="36"/>
    </row>
    <row r="17" spans="1:13" x14ac:dyDescent="0.4">
      <c r="A17" s="17" t="s">
        <v>1</v>
      </c>
      <c r="B17" s="38" t="s">
        <v>6</v>
      </c>
      <c r="C17" s="38" t="s">
        <v>42</v>
      </c>
      <c r="D17" s="38" t="s">
        <v>63</v>
      </c>
      <c r="E17" s="39" t="s">
        <v>6</v>
      </c>
      <c r="F17" s="39" t="s">
        <v>42</v>
      </c>
      <c r="G17" s="39" t="s">
        <v>63</v>
      </c>
    </row>
    <row r="18" spans="1:13" x14ac:dyDescent="0.4">
      <c r="A18" t="s">
        <v>60</v>
      </c>
      <c r="B18" s="15">
        <v>4</v>
      </c>
      <c r="C18" s="15">
        <v>0</v>
      </c>
      <c r="D18" s="15">
        <f>SUM(B18:C18)</f>
        <v>4</v>
      </c>
      <c r="E18" s="16">
        <v>0</v>
      </c>
      <c r="F18" s="16">
        <v>0</v>
      </c>
      <c r="G18" s="16">
        <f>SUM(E18:F18)</f>
        <v>0</v>
      </c>
    </row>
    <row r="19" spans="1:13" x14ac:dyDescent="0.4">
      <c r="A19" t="s">
        <v>58</v>
      </c>
      <c r="B19" s="15">
        <v>4</v>
      </c>
      <c r="C19" s="15">
        <v>0</v>
      </c>
      <c r="D19" s="15">
        <f t="shared" ref="D19:D24" si="1">SUM(B19:C19)</f>
        <v>4</v>
      </c>
      <c r="E19" s="16">
        <v>0</v>
      </c>
      <c r="F19" s="16">
        <v>0</v>
      </c>
      <c r="G19" s="16">
        <f t="shared" ref="G19:G24" si="2">SUM(E19:F19)</f>
        <v>0</v>
      </c>
    </row>
    <row r="20" spans="1:13" x14ac:dyDescent="0.4">
      <c r="A20" t="s">
        <v>62</v>
      </c>
      <c r="B20" s="15">
        <v>14</v>
      </c>
      <c r="C20" s="15">
        <v>7</v>
      </c>
      <c r="D20" s="15">
        <f t="shared" si="1"/>
        <v>21</v>
      </c>
      <c r="E20" s="16">
        <v>2</v>
      </c>
      <c r="F20" s="16">
        <v>3</v>
      </c>
      <c r="G20" s="16">
        <f t="shared" si="2"/>
        <v>5</v>
      </c>
    </row>
    <row r="21" spans="1:13" x14ac:dyDescent="0.4">
      <c r="A21" s="12" t="s">
        <v>57</v>
      </c>
      <c r="B21" s="15">
        <v>0</v>
      </c>
      <c r="C21" s="15">
        <v>0</v>
      </c>
      <c r="D21" s="15">
        <f t="shared" si="1"/>
        <v>0</v>
      </c>
      <c r="E21" s="16">
        <v>0</v>
      </c>
      <c r="F21" s="16">
        <v>0</v>
      </c>
      <c r="G21" s="16">
        <f t="shared" si="2"/>
        <v>0</v>
      </c>
    </row>
    <row r="22" spans="1:13" x14ac:dyDescent="0.4">
      <c r="A22" t="s">
        <v>56</v>
      </c>
      <c r="B22" s="15">
        <v>6</v>
      </c>
      <c r="C22" s="15">
        <v>11</v>
      </c>
      <c r="D22" s="15">
        <f t="shared" si="1"/>
        <v>17</v>
      </c>
      <c r="E22" s="16">
        <v>1</v>
      </c>
      <c r="F22" s="16">
        <v>5</v>
      </c>
      <c r="G22" s="16">
        <f t="shared" si="2"/>
        <v>6</v>
      </c>
    </row>
    <row r="23" spans="1:13" x14ac:dyDescent="0.4">
      <c r="A23" t="s">
        <v>59</v>
      </c>
      <c r="B23" s="15">
        <v>5</v>
      </c>
      <c r="C23" s="15">
        <v>5</v>
      </c>
      <c r="D23" s="15">
        <f t="shared" si="1"/>
        <v>10</v>
      </c>
      <c r="E23" s="16">
        <v>0</v>
      </c>
      <c r="F23" s="16">
        <v>2</v>
      </c>
      <c r="G23" s="16">
        <f t="shared" si="2"/>
        <v>2</v>
      </c>
    </row>
    <row r="24" spans="1:13" x14ac:dyDescent="0.4">
      <c r="A24" s="5" t="s">
        <v>61</v>
      </c>
      <c r="B24" s="27">
        <v>19</v>
      </c>
      <c r="C24" s="27">
        <v>5</v>
      </c>
      <c r="D24" s="27">
        <f t="shared" si="1"/>
        <v>24</v>
      </c>
      <c r="E24" s="30">
        <v>1</v>
      </c>
      <c r="F24" s="30">
        <v>2</v>
      </c>
      <c r="G24" s="30">
        <f t="shared" si="2"/>
        <v>3</v>
      </c>
    </row>
    <row r="28" spans="1:13" x14ac:dyDescent="0.4">
      <c r="A28" s="66" t="s">
        <v>160</v>
      </c>
      <c r="D28" s="84" t="s">
        <v>161</v>
      </c>
    </row>
    <row r="29" spans="1:13" x14ac:dyDescent="0.4">
      <c r="A29" s="49"/>
      <c r="B29" s="72" t="s">
        <v>153</v>
      </c>
      <c r="C29" s="72"/>
      <c r="D29" s="72" t="s">
        <v>154</v>
      </c>
      <c r="E29" s="72"/>
      <c r="F29" s="72" t="s">
        <v>155</v>
      </c>
      <c r="G29" s="72"/>
      <c r="H29" s="72" t="s">
        <v>156</v>
      </c>
      <c r="I29" s="72"/>
      <c r="J29" s="72"/>
      <c r="K29" s="72" t="s">
        <v>158</v>
      </c>
      <c r="L29" s="72"/>
      <c r="M29" s="72"/>
    </row>
    <row r="30" spans="1:13" x14ac:dyDescent="0.4">
      <c r="A30" s="50" t="s">
        <v>1</v>
      </c>
      <c r="B30" s="50" t="s">
        <v>152</v>
      </c>
      <c r="C30" s="50" t="s">
        <v>140</v>
      </c>
      <c r="D30" s="50" t="s">
        <v>152</v>
      </c>
      <c r="E30" s="50" t="s">
        <v>140</v>
      </c>
      <c r="F30" s="50" t="s">
        <v>152</v>
      </c>
      <c r="G30" s="50" t="s">
        <v>140</v>
      </c>
      <c r="H30" s="50" t="s">
        <v>147</v>
      </c>
      <c r="I30" s="50" t="s">
        <v>148</v>
      </c>
      <c r="J30" s="50" t="s">
        <v>150</v>
      </c>
      <c r="K30" s="50" t="s">
        <v>147</v>
      </c>
      <c r="L30" s="50" t="s">
        <v>148</v>
      </c>
      <c r="M30" s="50" t="s">
        <v>150</v>
      </c>
    </row>
    <row r="31" spans="1:13" x14ac:dyDescent="0.4">
      <c r="A31" s="45" t="s">
        <v>60</v>
      </c>
      <c r="B31" s="59">
        <v>120</v>
      </c>
      <c r="C31" s="59">
        <v>0</v>
      </c>
      <c r="D31" s="59">
        <v>120</v>
      </c>
      <c r="E31" s="59">
        <v>0</v>
      </c>
      <c r="F31" s="59">
        <v>0</v>
      </c>
      <c r="G31" s="59">
        <v>0</v>
      </c>
      <c r="H31" s="59">
        <v>301</v>
      </c>
      <c r="I31" s="59">
        <v>365</v>
      </c>
      <c r="J31" s="59">
        <v>429</v>
      </c>
      <c r="K31" s="61">
        <f>B31/H31</f>
        <v>0.39867109634551495</v>
      </c>
      <c r="L31" s="61">
        <f>B31/I31</f>
        <v>0.32876712328767121</v>
      </c>
      <c r="M31" s="61">
        <f>B31/J31</f>
        <v>0.27972027972027974</v>
      </c>
    </row>
    <row r="32" spans="1:13" x14ac:dyDescent="0.4">
      <c r="A32" s="45" t="s">
        <v>58</v>
      </c>
      <c r="B32" s="59">
        <v>120</v>
      </c>
      <c r="C32" s="59">
        <v>0</v>
      </c>
      <c r="D32" s="59">
        <v>120</v>
      </c>
      <c r="E32" s="59">
        <v>0</v>
      </c>
      <c r="F32" s="59">
        <v>0</v>
      </c>
      <c r="G32" s="59">
        <v>0</v>
      </c>
      <c r="H32" s="59">
        <v>425</v>
      </c>
      <c r="I32" s="59">
        <v>516</v>
      </c>
      <c r="J32" s="59">
        <v>606</v>
      </c>
      <c r="K32" s="61">
        <f t="shared" ref="K32:K37" si="3">B32/H32</f>
        <v>0.28235294117647058</v>
      </c>
      <c r="L32" s="61">
        <f t="shared" ref="L32:L37" si="4">B32/I32</f>
        <v>0.23255813953488372</v>
      </c>
      <c r="M32" s="61">
        <f t="shared" ref="M32:M37" si="5">B32/J32</f>
        <v>0.19801980198019803</v>
      </c>
    </row>
    <row r="33" spans="1:13" x14ac:dyDescent="0.4">
      <c r="A33" s="45" t="s">
        <v>62</v>
      </c>
      <c r="B33" s="59">
        <v>630</v>
      </c>
      <c r="C33" s="59">
        <v>80</v>
      </c>
      <c r="D33" s="59">
        <v>420</v>
      </c>
      <c r="E33" s="59">
        <v>32</v>
      </c>
      <c r="F33" s="59">
        <v>210</v>
      </c>
      <c r="G33" s="59">
        <v>48</v>
      </c>
      <c r="H33" s="59">
        <v>216</v>
      </c>
      <c r="I33" s="59">
        <v>262</v>
      </c>
      <c r="J33" s="59">
        <v>308</v>
      </c>
      <c r="K33" s="60">
        <f t="shared" si="3"/>
        <v>2.9166666666666665</v>
      </c>
      <c r="L33" s="60">
        <f t="shared" si="4"/>
        <v>2.4045801526717558</v>
      </c>
      <c r="M33" s="60">
        <f t="shared" si="5"/>
        <v>2.0454545454545454</v>
      </c>
    </row>
    <row r="34" spans="1:13" x14ac:dyDescent="0.4">
      <c r="A34" s="12" t="s">
        <v>57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246</v>
      </c>
      <c r="I34" s="59">
        <v>299</v>
      </c>
      <c r="J34" s="59">
        <v>351</v>
      </c>
      <c r="K34" s="61">
        <f t="shared" si="3"/>
        <v>0</v>
      </c>
      <c r="L34" s="61">
        <f t="shared" si="4"/>
        <v>0</v>
      </c>
      <c r="M34" s="61">
        <f t="shared" si="5"/>
        <v>0</v>
      </c>
    </row>
    <row r="35" spans="1:13" x14ac:dyDescent="0.4">
      <c r="A35" s="45" t="s">
        <v>56</v>
      </c>
      <c r="B35" s="59">
        <v>510</v>
      </c>
      <c r="C35" s="59">
        <v>96</v>
      </c>
      <c r="D35" s="59">
        <v>180</v>
      </c>
      <c r="E35" s="59">
        <v>16</v>
      </c>
      <c r="F35" s="59">
        <v>330</v>
      </c>
      <c r="G35" s="59">
        <v>80</v>
      </c>
      <c r="H35" s="59">
        <v>167</v>
      </c>
      <c r="I35" s="59">
        <v>203</v>
      </c>
      <c r="J35" s="59">
        <v>238</v>
      </c>
      <c r="K35" s="60">
        <f t="shared" si="3"/>
        <v>3.0538922155688621</v>
      </c>
      <c r="L35" s="60">
        <f t="shared" si="4"/>
        <v>2.5123152709359604</v>
      </c>
      <c r="M35" s="60">
        <f t="shared" si="5"/>
        <v>2.1428571428571428</v>
      </c>
    </row>
    <row r="36" spans="1:13" x14ac:dyDescent="0.4">
      <c r="A36" s="45" t="s">
        <v>59</v>
      </c>
      <c r="B36" s="59">
        <v>300</v>
      </c>
      <c r="C36" s="59">
        <v>32</v>
      </c>
      <c r="D36" s="59">
        <v>150</v>
      </c>
      <c r="E36" s="59">
        <v>0</v>
      </c>
      <c r="F36" s="59">
        <v>150</v>
      </c>
      <c r="G36" s="59">
        <v>32</v>
      </c>
      <c r="H36" s="59">
        <v>258</v>
      </c>
      <c r="I36" s="59">
        <v>313</v>
      </c>
      <c r="J36" s="59">
        <v>368</v>
      </c>
      <c r="K36" s="60">
        <f t="shared" si="3"/>
        <v>1.1627906976744187</v>
      </c>
      <c r="L36" s="60">
        <f t="shared" si="4"/>
        <v>0.95846645367412142</v>
      </c>
      <c r="M36" s="61">
        <f t="shared" si="5"/>
        <v>0.81521739130434778</v>
      </c>
    </row>
    <row r="37" spans="1:13" x14ac:dyDescent="0.4">
      <c r="A37" s="7" t="s">
        <v>61</v>
      </c>
      <c r="B37" s="67">
        <v>720</v>
      </c>
      <c r="C37" s="67">
        <v>48</v>
      </c>
      <c r="D37" s="67">
        <v>570</v>
      </c>
      <c r="E37" s="67">
        <v>16</v>
      </c>
      <c r="F37" s="67">
        <v>150</v>
      </c>
      <c r="G37" s="67">
        <v>32</v>
      </c>
      <c r="H37" s="67">
        <v>208</v>
      </c>
      <c r="I37" s="67">
        <v>252</v>
      </c>
      <c r="J37" s="67">
        <v>296</v>
      </c>
      <c r="K37" s="68">
        <f t="shared" si="3"/>
        <v>3.4615384615384617</v>
      </c>
      <c r="L37" s="68">
        <f t="shared" si="4"/>
        <v>2.8571428571428572</v>
      </c>
      <c r="M37" s="68">
        <f t="shared" si="5"/>
        <v>2.4324324324324325</v>
      </c>
    </row>
    <row r="39" spans="1:13" x14ac:dyDescent="0.4">
      <c r="G39" s="73" t="s">
        <v>159</v>
      </c>
      <c r="H39" s="73"/>
      <c r="I39" s="73"/>
      <c r="J39" s="73"/>
      <c r="K39" s="62">
        <f>AVERAGE(K31:K37)</f>
        <v>1.6108445827100564</v>
      </c>
      <c r="L39" s="62">
        <f t="shared" ref="L39:M39" si="6">AVERAGE(L31:L37)</f>
        <v>1.3276899996067502</v>
      </c>
      <c r="M39" s="62">
        <f t="shared" si="6"/>
        <v>1.1305287991069923</v>
      </c>
    </row>
    <row r="42" spans="1:13" x14ac:dyDescent="0.4">
      <c r="A42" s="66" t="s">
        <v>160</v>
      </c>
      <c r="D42" s="84" t="s">
        <v>162</v>
      </c>
    </row>
    <row r="43" spans="1:13" x14ac:dyDescent="0.4">
      <c r="A43" s="49"/>
      <c r="B43" s="72" t="s">
        <v>153</v>
      </c>
      <c r="C43" s="72"/>
      <c r="D43" s="72" t="s">
        <v>154</v>
      </c>
      <c r="E43" s="72"/>
      <c r="F43" s="72" t="s">
        <v>155</v>
      </c>
      <c r="G43" s="72"/>
      <c r="H43" s="72" t="s">
        <v>156</v>
      </c>
      <c r="I43" s="72"/>
      <c r="J43" s="72"/>
      <c r="K43" s="72" t="s">
        <v>158</v>
      </c>
      <c r="L43" s="72"/>
      <c r="M43" s="72"/>
    </row>
    <row r="44" spans="1:13" x14ac:dyDescent="0.4">
      <c r="A44" s="50" t="s">
        <v>1</v>
      </c>
      <c r="B44" s="50" t="s">
        <v>152</v>
      </c>
      <c r="C44" s="50" t="s">
        <v>140</v>
      </c>
      <c r="D44" s="50" t="s">
        <v>152</v>
      </c>
      <c r="E44" s="50" t="s">
        <v>140</v>
      </c>
      <c r="F44" s="50" t="s">
        <v>152</v>
      </c>
      <c r="G44" s="50" t="s">
        <v>140</v>
      </c>
      <c r="H44" s="50" t="s">
        <v>147</v>
      </c>
      <c r="I44" s="50" t="s">
        <v>148</v>
      </c>
      <c r="J44" s="50" t="s">
        <v>150</v>
      </c>
      <c r="K44" s="50" t="s">
        <v>147</v>
      </c>
      <c r="L44" s="50" t="s">
        <v>148</v>
      </c>
      <c r="M44" s="50" t="s">
        <v>150</v>
      </c>
    </row>
    <row r="45" spans="1:13" x14ac:dyDescent="0.4">
      <c r="A45" s="45" t="s">
        <v>60</v>
      </c>
      <c r="B45" s="59">
        <f>D18*28</f>
        <v>112</v>
      </c>
      <c r="C45" s="59">
        <f>G18*16</f>
        <v>0</v>
      </c>
      <c r="D45" s="59">
        <f>B18*30</f>
        <v>120</v>
      </c>
      <c r="E45" s="59">
        <f>E18*16</f>
        <v>0</v>
      </c>
      <c r="F45" s="59">
        <f>C18*28</f>
        <v>0</v>
      </c>
      <c r="G45" s="59">
        <f>F18*16</f>
        <v>0</v>
      </c>
      <c r="H45" s="59">
        <v>301</v>
      </c>
      <c r="I45" s="59">
        <v>365</v>
      </c>
      <c r="J45" s="59">
        <v>429</v>
      </c>
      <c r="K45" s="61">
        <f>B45/H45</f>
        <v>0.37209302325581395</v>
      </c>
      <c r="L45" s="61">
        <f>B45/I45</f>
        <v>0.30684931506849317</v>
      </c>
      <c r="M45" s="61">
        <f>B45/J45</f>
        <v>0.26107226107226106</v>
      </c>
    </row>
    <row r="46" spans="1:13" x14ac:dyDescent="0.4">
      <c r="A46" s="45" t="s">
        <v>58</v>
      </c>
      <c r="B46" s="59">
        <f t="shared" ref="B46:B51" si="7">D19*28</f>
        <v>112</v>
      </c>
      <c r="C46" s="59">
        <f t="shared" ref="C46:C51" si="8">G19*16</f>
        <v>0</v>
      </c>
      <c r="D46" s="59">
        <f t="shared" ref="D46:D51" si="9">B19*30</f>
        <v>120</v>
      </c>
      <c r="E46" s="59">
        <f t="shared" ref="E46:E51" si="10">E19*16</f>
        <v>0</v>
      </c>
      <c r="F46" s="59">
        <f t="shared" ref="F46:F51" si="11">C19*28</f>
        <v>0</v>
      </c>
      <c r="G46" s="59">
        <f t="shared" ref="G46:G51" si="12">F19*16</f>
        <v>0</v>
      </c>
      <c r="H46" s="59">
        <v>425</v>
      </c>
      <c r="I46" s="59">
        <v>516</v>
      </c>
      <c r="J46" s="59">
        <v>606</v>
      </c>
      <c r="K46" s="61">
        <f t="shared" ref="K46:K51" si="13">B46/H46</f>
        <v>0.2635294117647059</v>
      </c>
      <c r="L46" s="61">
        <f t="shared" ref="L46:L51" si="14">B46/I46</f>
        <v>0.21705426356589147</v>
      </c>
      <c r="M46" s="61">
        <f t="shared" ref="M46:M51" si="15">B46/J46</f>
        <v>0.18481848184818481</v>
      </c>
    </row>
    <row r="47" spans="1:13" x14ac:dyDescent="0.4">
      <c r="A47" s="45" t="s">
        <v>62</v>
      </c>
      <c r="B47" s="59">
        <f t="shared" si="7"/>
        <v>588</v>
      </c>
      <c r="C47" s="59">
        <f t="shared" si="8"/>
        <v>80</v>
      </c>
      <c r="D47" s="59">
        <f t="shared" si="9"/>
        <v>420</v>
      </c>
      <c r="E47" s="59">
        <f t="shared" si="10"/>
        <v>32</v>
      </c>
      <c r="F47" s="59">
        <f t="shared" si="11"/>
        <v>196</v>
      </c>
      <c r="G47" s="59">
        <f t="shared" si="12"/>
        <v>48</v>
      </c>
      <c r="H47" s="59">
        <v>216</v>
      </c>
      <c r="I47" s="59">
        <v>262</v>
      </c>
      <c r="J47" s="59">
        <v>308</v>
      </c>
      <c r="K47" s="60">
        <f t="shared" si="13"/>
        <v>2.7222222222222223</v>
      </c>
      <c r="L47" s="60">
        <f t="shared" si="14"/>
        <v>2.2442748091603053</v>
      </c>
      <c r="M47" s="60">
        <f t="shared" si="15"/>
        <v>1.9090909090909092</v>
      </c>
    </row>
    <row r="48" spans="1:13" x14ac:dyDescent="0.4">
      <c r="A48" s="12" t="s">
        <v>57</v>
      </c>
      <c r="B48" s="59">
        <f t="shared" si="7"/>
        <v>0</v>
      </c>
      <c r="C48" s="59">
        <f t="shared" si="8"/>
        <v>0</v>
      </c>
      <c r="D48" s="59">
        <f t="shared" si="9"/>
        <v>0</v>
      </c>
      <c r="E48" s="59">
        <f t="shared" si="10"/>
        <v>0</v>
      </c>
      <c r="F48" s="59">
        <f t="shared" si="11"/>
        <v>0</v>
      </c>
      <c r="G48" s="59">
        <f t="shared" si="12"/>
        <v>0</v>
      </c>
      <c r="H48" s="59">
        <v>246</v>
      </c>
      <c r="I48" s="59">
        <v>299</v>
      </c>
      <c r="J48" s="59">
        <v>351</v>
      </c>
      <c r="K48" s="61">
        <f t="shared" si="13"/>
        <v>0</v>
      </c>
      <c r="L48" s="61">
        <f t="shared" si="14"/>
        <v>0</v>
      </c>
      <c r="M48" s="61">
        <f t="shared" si="15"/>
        <v>0</v>
      </c>
    </row>
    <row r="49" spans="1:13" x14ac:dyDescent="0.4">
      <c r="A49" s="45" t="s">
        <v>56</v>
      </c>
      <c r="B49" s="59">
        <f t="shared" si="7"/>
        <v>476</v>
      </c>
      <c r="C49" s="59">
        <f t="shared" si="8"/>
        <v>96</v>
      </c>
      <c r="D49" s="59">
        <f t="shared" si="9"/>
        <v>180</v>
      </c>
      <c r="E49" s="59">
        <f t="shared" si="10"/>
        <v>16</v>
      </c>
      <c r="F49" s="59">
        <f t="shared" si="11"/>
        <v>308</v>
      </c>
      <c r="G49" s="59">
        <f t="shared" si="12"/>
        <v>80</v>
      </c>
      <c r="H49" s="59">
        <v>167</v>
      </c>
      <c r="I49" s="59">
        <v>203</v>
      </c>
      <c r="J49" s="59">
        <v>238</v>
      </c>
      <c r="K49" s="60">
        <f t="shared" si="13"/>
        <v>2.8502994011976046</v>
      </c>
      <c r="L49" s="60">
        <f t="shared" si="14"/>
        <v>2.3448275862068964</v>
      </c>
      <c r="M49" s="60">
        <f t="shared" si="15"/>
        <v>2</v>
      </c>
    </row>
    <row r="50" spans="1:13" x14ac:dyDescent="0.4">
      <c r="A50" s="45" t="s">
        <v>59</v>
      </c>
      <c r="B50" s="59">
        <f t="shared" si="7"/>
        <v>280</v>
      </c>
      <c r="C50" s="59">
        <f t="shared" si="8"/>
        <v>32</v>
      </c>
      <c r="D50" s="59">
        <f t="shared" si="9"/>
        <v>150</v>
      </c>
      <c r="E50" s="59">
        <f t="shared" si="10"/>
        <v>0</v>
      </c>
      <c r="F50" s="59">
        <f t="shared" si="11"/>
        <v>140</v>
      </c>
      <c r="G50" s="59">
        <f t="shared" si="12"/>
        <v>32</v>
      </c>
      <c r="H50" s="59">
        <v>258</v>
      </c>
      <c r="I50" s="59">
        <v>313</v>
      </c>
      <c r="J50" s="59">
        <v>368</v>
      </c>
      <c r="K50" s="60">
        <f t="shared" si="13"/>
        <v>1.0852713178294573</v>
      </c>
      <c r="L50" s="60">
        <f t="shared" si="14"/>
        <v>0.89456869009584661</v>
      </c>
      <c r="M50" s="61">
        <f t="shared" si="15"/>
        <v>0.76086956521739135</v>
      </c>
    </row>
    <row r="51" spans="1:13" x14ac:dyDescent="0.4">
      <c r="A51" s="7" t="s">
        <v>61</v>
      </c>
      <c r="B51" s="67">
        <f t="shared" si="7"/>
        <v>672</v>
      </c>
      <c r="C51" s="67">
        <f t="shared" si="8"/>
        <v>48</v>
      </c>
      <c r="D51" s="67">
        <f t="shared" si="9"/>
        <v>570</v>
      </c>
      <c r="E51" s="67">
        <f t="shared" si="10"/>
        <v>16</v>
      </c>
      <c r="F51" s="67">
        <f t="shared" si="11"/>
        <v>140</v>
      </c>
      <c r="G51" s="67">
        <f t="shared" si="12"/>
        <v>32</v>
      </c>
      <c r="H51" s="67">
        <v>208</v>
      </c>
      <c r="I51" s="67">
        <v>252</v>
      </c>
      <c r="J51" s="67">
        <v>296</v>
      </c>
      <c r="K51" s="68">
        <f t="shared" si="13"/>
        <v>3.2307692307692308</v>
      </c>
      <c r="L51" s="68">
        <f t="shared" si="14"/>
        <v>2.6666666666666665</v>
      </c>
      <c r="M51" s="68">
        <f t="shared" si="15"/>
        <v>2.2702702702702702</v>
      </c>
    </row>
    <row r="53" spans="1:13" x14ac:dyDescent="0.4">
      <c r="G53" s="73" t="s">
        <v>159</v>
      </c>
      <c r="H53" s="73"/>
      <c r="I53" s="73"/>
      <c r="J53" s="73"/>
      <c r="K53" s="62">
        <f>AVERAGE(K45:K51)</f>
        <v>1.5034549438627194</v>
      </c>
      <c r="L53" s="62">
        <f t="shared" ref="L53:M53" si="16">AVERAGE(L45:L51)</f>
        <v>1.2391773329662998</v>
      </c>
      <c r="M53" s="62">
        <f t="shared" si="16"/>
        <v>1.0551602124998596</v>
      </c>
    </row>
    <row r="56" spans="1:13" x14ac:dyDescent="0.4">
      <c r="A56" s="66" t="s">
        <v>160</v>
      </c>
      <c r="D56" s="84" t="s">
        <v>164</v>
      </c>
    </row>
    <row r="57" spans="1:13" x14ac:dyDescent="0.4">
      <c r="A57" s="49"/>
      <c r="B57" s="72" t="s">
        <v>153</v>
      </c>
      <c r="C57" s="72"/>
      <c r="D57" s="72" t="s">
        <v>154</v>
      </c>
      <c r="E57" s="72"/>
      <c r="F57" s="72" t="s">
        <v>155</v>
      </c>
      <c r="G57" s="72"/>
      <c r="H57" s="72" t="s">
        <v>156</v>
      </c>
      <c r="I57" s="72"/>
      <c r="J57" s="72"/>
      <c r="K57" s="72" t="s">
        <v>158</v>
      </c>
      <c r="L57" s="72"/>
      <c r="M57" s="72"/>
    </row>
    <row r="58" spans="1:13" x14ac:dyDescent="0.4">
      <c r="A58" s="50" t="s">
        <v>1</v>
      </c>
      <c r="B58" s="50" t="s">
        <v>152</v>
      </c>
      <c r="C58" s="50" t="s">
        <v>140</v>
      </c>
      <c r="D58" s="50" t="s">
        <v>152</v>
      </c>
      <c r="E58" s="50" t="s">
        <v>140</v>
      </c>
      <c r="F58" s="50" t="s">
        <v>152</v>
      </c>
      <c r="G58" s="50" t="s">
        <v>140</v>
      </c>
      <c r="H58" s="50" t="s">
        <v>147</v>
      </c>
      <c r="I58" s="50" t="s">
        <v>148</v>
      </c>
      <c r="J58" s="50" t="s">
        <v>150</v>
      </c>
      <c r="K58" s="50" t="s">
        <v>147</v>
      </c>
      <c r="L58" s="50" t="s">
        <v>148</v>
      </c>
      <c r="M58" s="50" t="s">
        <v>150</v>
      </c>
    </row>
    <row r="59" spans="1:13" x14ac:dyDescent="0.4">
      <c r="A59" s="45" t="s">
        <v>60</v>
      </c>
      <c r="B59" s="59">
        <f>D18*26</f>
        <v>104</v>
      </c>
      <c r="C59" s="59">
        <f>G18*16</f>
        <v>0</v>
      </c>
      <c r="D59" s="59">
        <f>B18*26</f>
        <v>104</v>
      </c>
      <c r="E59" s="59">
        <f>E18*16</f>
        <v>0</v>
      </c>
      <c r="F59" s="59">
        <f>C18*26</f>
        <v>0</v>
      </c>
      <c r="G59" s="59">
        <f>F18*16</f>
        <v>0</v>
      </c>
      <c r="H59" s="59">
        <v>301</v>
      </c>
      <c r="I59" s="59">
        <v>365</v>
      </c>
      <c r="J59" s="59">
        <v>429</v>
      </c>
      <c r="K59" s="61">
        <f>B59/H59</f>
        <v>0.34551495016611294</v>
      </c>
      <c r="L59" s="61">
        <f>B59/I59</f>
        <v>0.28493150684931506</v>
      </c>
      <c r="M59" s="61">
        <f>B59/J59</f>
        <v>0.24242424242424243</v>
      </c>
    </row>
    <row r="60" spans="1:13" x14ac:dyDescent="0.4">
      <c r="A60" s="45" t="s">
        <v>58</v>
      </c>
      <c r="B60" s="59">
        <f t="shared" ref="B60:B65" si="17">D19*26</f>
        <v>104</v>
      </c>
      <c r="C60" s="59">
        <f t="shared" ref="C60:C65" si="18">G19*16</f>
        <v>0</v>
      </c>
      <c r="D60" s="59">
        <f t="shared" ref="D60:D65" si="19">B19*26</f>
        <v>104</v>
      </c>
      <c r="E60" s="59">
        <f t="shared" ref="E60:E65" si="20">E19*16</f>
        <v>0</v>
      </c>
      <c r="F60" s="59">
        <f t="shared" ref="F60:F65" si="21">C19*26</f>
        <v>0</v>
      </c>
      <c r="G60" s="59">
        <f t="shared" ref="G60:G65" si="22">F19*16</f>
        <v>0</v>
      </c>
      <c r="H60" s="59">
        <v>425</v>
      </c>
      <c r="I60" s="59">
        <v>516</v>
      </c>
      <c r="J60" s="59">
        <v>606</v>
      </c>
      <c r="K60" s="61">
        <f t="shared" ref="K60:K65" si="23">B60/H60</f>
        <v>0.24470588235294119</v>
      </c>
      <c r="L60" s="61">
        <f t="shared" ref="L60:L65" si="24">B60/I60</f>
        <v>0.20155038759689922</v>
      </c>
      <c r="M60" s="61">
        <f t="shared" ref="M60:M65" si="25">B60/J60</f>
        <v>0.17161716171617161</v>
      </c>
    </row>
    <row r="61" spans="1:13" x14ac:dyDescent="0.4">
      <c r="A61" s="45" t="s">
        <v>62</v>
      </c>
      <c r="B61" s="59">
        <f t="shared" si="17"/>
        <v>546</v>
      </c>
      <c r="C61" s="59">
        <f t="shared" si="18"/>
        <v>80</v>
      </c>
      <c r="D61" s="59">
        <f t="shared" si="19"/>
        <v>364</v>
      </c>
      <c r="E61" s="59">
        <f t="shared" si="20"/>
        <v>32</v>
      </c>
      <c r="F61" s="59">
        <f t="shared" si="21"/>
        <v>182</v>
      </c>
      <c r="G61" s="59">
        <f t="shared" si="22"/>
        <v>48</v>
      </c>
      <c r="H61" s="59">
        <v>216</v>
      </c>
      <c r="I61" s="59">
        <v>262</v>
      </c>
      <c r="J61" s="59">
        <v>308</v>
      </c>
      <c r="K61" s="60">
        <f t="shared" si="23"/>
        <v>2.5277777777777777</v>
      </c>
      <c r="L61" s="60">
        <f t="shared" si="24"/>
        <v>2.0839694656488548</v>
      </c>
      <c r="M61" s="60">
        <f t="shared" si="25"/>
        <v>1.7727272727272727</v>
      </c>
    </row>
    <row r="62" spans="1:13" x14ac:dyDescent="0.4">
      <c r="A62" s="12" t="s">
        <v>57</v>
      </c>
      <c r="B62" s="59">
        <f t="shared" si="17"/>
        <v>0</v>
      </c>
      <c r="C62" s="59">
        <f t="shared" si="18"/>
        <v>0</v>
      </c>
      <c r="D62" s="59">
        <f t="shared" si="19"/>
        <v>0</v>
      </c>
      <c r="E62" s="59">
        <f t="shared" si="20"/>
        <v>0</v>
      </c>
      <c r="F62" s="59">
        <f t="shared" si="21"/>
        <v>0</v>
      </c>
      <c r="G62" s="59">
        <f t="shared" si="22"/>
        <v>0</v>
      </c>
      <c r="H62" s="59">
        <v>246</v>
      </c>
      <c r="I62" s="59">
        <v>299</v>
      </c>
      <c r="J62" s="59">
        <v>351</v>
      </c>
      <c r="K62" s="61">
        <f t="shared" si="23"/>
        <v>0</v>
      </c>
      <c r="L62" s="61">
        <f t="shared" si="24"/>
        <v>0</v>
      </c>
      <c r="M62" s="61">
        <f t="shared" si="25"/>
        <v>0</v>
      </c>
    </row>
    <row r="63" spans="1:13" x14ac:dyDescent="0.4">
      <c r="A63" s="45" t="s">
        <v>56</v>
      </c>
      <c r="B63" s="59">
        <f t="shared" si="17"/>
        <v>442</v>
      </c>
      <c r="C63" s="59">
        <f t="shared" si="18"/>
        <v>96</v>
      </c>
      <c r="D63" s="59">
        <f t="shared" si="19"/>
        <v>156</v>
      </c>
      <c r="E63" s="59">
        <f t="shared" si="20"/>
        <v>16</v>
      </c>
      <c r="F63" s="59">
        <f t="shared" si="21"/>
        <v>286</v>
      </c>
      <c r="G63" s="59">
        <f t="shared" si="22"/>
        <v>80</v>
      </c>
      <c r="H63" s="59">
        <v>167</v>
      </c>
      <c r="I63" s="59">
        <v>203</v>
      </c>
      <c r="J63" s="59">
        <v>238</v>
      </c>
      <c r="K63" s="60">
        <f t="shared" si="23"/>
        <v>2.6467065868263475</v>
      </c>
      <c r="L63" s="60">
        <f t="shared" si="24"/>
        <v>2.1773399014778323</v>
      </c>
      <c r="M63" s="60">
        <f t="shared" si="25"/>
        <v>1.8571428571428572</v>
      </c>
    </row>
    <row r="64" spans="1:13" x14ac:dyDescent="0.4">
      <c r="A64" s="45" t="s">
        <v>59</v>
      </c>
      <c r="B64" s="59">
        <f t="shared" si="17"/>
        <v>260</v>
      </c>
      <c r="C64" s="59">
        <f t="shared" si="18"/>
        <v>32</v>
      </c>
      <c r="D64" s="59">
        <f t="shared" si="19"/>
        <v>130</v>
      </c>
      <c r="E64" s="59">
        <f t="shared" si="20"/>
        <v>0</v>
      </c>
      <c r="F64" s="59">
        <f t="shared" si="21"/>
        <v>130</v>
      </c>
      <c r="G64" s="59">
        <f t="shared" si="22"/>
        <v>32</v>
      </c>
      <c r="H64" s="59">
        <v>258</v>
      </c>
      <c r="I64" s="59">
        <v>313</v>
      </c>
      <c r="J64" s="59">
        <v>368</v>
      </c>
      <c r="K64" s="60">
        <f t="shared" si="23"/>
        <v>1.0077519379844961</v>
      </c>
      <c r="L64" s="60">
        <f t="shared" si="24"/>
        <v>0.83067092651757191</v>
      </c>
      <c r="M64" s="61">
        <f t="shared" si="25"/>
        <v>0.70652173913043481</v>
      </c>
    </row>
    <row r="65" spans="1:13" x14ac:dyDescent="0.4">
      <c r="A65" s="7" t="s">
        <v>61</v>
      </c>
      <c r="B65" s="67">
        <f t="shared" si="17"/>
        <v>624</v>
      </c>
      <c r="C65" s="67">
        <f t="shared" si="18"/>
        <v>48</v>
      </c>
      <c r="D65" s="67">
        <f t="shared" si="19"/>
        <v>494</v>
      </c>
      <c r="E65" s="67">
        <f t="shared" si="20"/>
        <v>16</v>
      </c>
      <c r="F65" s="67">
        <f t="shared" si="21"/>
        <v>130</v>
      </c>
      <c r="G65" s="67">
        <f t="shared" si="22"/>
        <v>32</v>
      </c>
      <c r="H65" s="67">
        <v>208</v>
      </c>
      <c r="I65" s="67">
        <v>252</v>
      </c>
      <c r="J65" s="67">
        <v>296</v>
      </c>
      <c r="K65" s="68">
        <f t="shared" si="23"/>
        <v>3</v>
      </c>
      <c r="L65" s="68">
        <f t="shared" si="24"/>
        <v>2.4761904761904763</v>
      </c>
      <c r="M65" s="68">
        <f t="shared" si="25"/>
        <v>2.1081081081081079</v>
      </c>
    </row>
    <row r="67" spans="1:13" x14ac:dyDescent="0.4">
      <c r="G67" s="73" t="s">
        <v>159</v>
      </c>
      <c r="H67" s="73"/>
      <c r="I67" s="73"/>
      <c r="J67" s="73"/>
      <c r="K67" s="62">
        <f>AVERAGE(K59:K65)</f>
        <v>1.3960653050153822</v>
      </c>
      <c r="L67" s="62">
        <f t="shared" ref="L67:M67" si="26">AVERAGE(L59:L65)</f>
        <v>1.15066466632585</v>
      </c>
      <c r="M67" s="62">
        <f t="shared" si="26"/>
        <v>0.97979162589272661</v>
      </c>
    </row>
    <row r="70" spans="1:13" x14ac:dyDescent="0.4">
      <c r="A70" s="66" t="s">
        <v>160</v>
      </c>
      <c r="D70" s="84" t="s">
        <v>163</v>
      </c>
    </row>
    <row r="71" spans="1:13" x14ac:dyDescent="0.4">
      <c r="A71" s="49"/>
      <c r="B71" s="72" t="s">
        <v>153</v>
      </c>
      <c r="C71" s="72"/>
      <c r="D71" s="72" t="s">
        <v>154</v>
      </c>
      <c r="E71" s="72"/>
      <c r="F71" s="72" t="s">
        <v>155</v>
      </c>
      <c r="G71" s="72"/>
      <c r="H71" s="72" t="s">
        <v>156</v>
      </c>
      <c r="I71" s="72"/>
      <c r="J71" s="72"/>
      <c r="K71" s="72" t="s">
        <v>158</v>
      </c>
      <c r="L71" s="72"/>
      <c r="M71" s="72"/>
    </row>
    <row r="72" spans="1:13" x14ac:dyDescent="0.4">
      <c r="A72" s="50" t="s">
        <v>1</v>
      </c>
      <c r="B72" s="50" t="s">
        <v>152</v>
      </c>
      <c r="C72" s="50" t="s">
        <v>140</v>
      </c>
      <c r="D72" s="50" t="s">
        <v>152</v>
      </c>
      <c r="E72" s="50" t="s">
        <v>140</v>
      </c>
      <c r="F72" s="50" t="s">
        <v>152</v>
      </c>
      <c r="G72" s="50" t="s">
        <v>140</v>
      </c>
      <c r="H72" s="50" t="s">
        <v>147</v>
      </c>
      <c r="I72" s="50" t="s">
        <v>148</v>
      </c>
      <c r="J72" s="50" t="s">
        <v>150</v>
      </c>
      <c r="K72" s="50" t="s">
        <v>147</v>
      </c>
      <c r="L72" s="50" t="s">
        <v>148</v>
      </c>
      <c r="M72" s="50" t="s">
        <v>150</v>
      </c>
    </row>
    <row r="73" spans="1:13" x14ac:dyDescent="0.4">
      <c r="A73" s="45" t="s">
        <v>60</v>
      </c>
      <c r="B73" s="59">
        <f>D18*24</f>
        <v>96</v>
      </c>
      <c r="C73" s="59">
        <f>G18*16</f>
        <v>0</v>
      </c>
      <c r="D73" s="59">
        <f>B18*24</f>
        <v>96</v>
      </c>
      <c r="E73" s="59">
        <f>E18*16</f>
        <v>0</v>
      </c>
      <c r="F73" s="59">
        <f>C18*24</f>
        <v>0</v>
      </c>
      <c r="G73" s="59">
        <f>F18*16</f>
        <v>0</v>
      </c>
      <c r="H73" s="59">
        <v>301</v>
      </c>
      <c r="I73" s="59">
        <v>365</v>
      </c>
      <c r="J73" s="59">
        <v>429</v>
      </c>
      <c r="K73" s="61">
        <f>B73/H73</f>
        <v>0.31893687707641194</v>
      </c>
      <c r="L73" s="61">
        <f>B73/I73</f>
        <v>0.26301369863013696</v>
      </c>
      <c r="M73" s="61">
        <f>B73/J73</f>
        <v>0.22377622377622378</v>
      </c>
    </row>
    <row r="74" spans="1:13" x14ac:dyDescent="0.4">
      <c r="A74" s="45" t="s">
        <v>58</v>
      </c>
      <c r="B74" s="59">
        <f t="shared" ref="B74:B79" si="27">D19*24</f>
        <v>96</v>
      </c>
      <c r="C74" s="59">
        <f t="shared" ref="C74:C79" si="28">G19*16</f>
        <v>0</v>
      </c>
      <c r="D74" s="59">
        <f t="shared" ref="D74:D79" si="29">B19*24</f>
        <v>96</v>
      </c>
      <c r="E74" s="59">
        <f t="shared" ref="E74:E79" si="30">E19*16</f>
        <v>0</v>
      </c>
      <c r="F74" s="59">
        <f t="shared" ref="F74:F79" si="31">C19*24</f>
        <v>0</v>
      </c>
      <c r="G74" s="59">
        <f t="shared" ref="G74:G79" si="32">F19*16</f>
        <v>0</v>
      </c>
      <c r="H74" s="59">
        <v>425</v>
      </c>
      <c r="I74" s="59">
        <v>516</v>
      </c>
      <c r="J74" s="59">
        <v>606</v>
      </c>
      <c r="K74" s="61">
        <f t="shared" ref="K74:K79" si="33">B74/H74</f>
        <v>0.22588235294117648</v>
      </c>
      <c r="L74" s="61">
        <f t="shared" ref="L74:L79" si="34">B74/I74</f>
        <v>0.18604651162790697</v>
      </c>
      <c r="M74" s="61">
        <f t="shared" ref="M74:M79" si="35">B74/J74</f>
        <v>0.15841584158415842</v>
      </c>
    </row>
    <row r="75" spans="1:13" x14ac:dyDescent="0.4">
      <c r="A75" s="45" t="s">
        <v>62</v>
      </c>
      <c r="B75" s="59">
        <f t="shared" si="27"/>
        <v>504</v>
      </c>
      <c r="C75" s="59">
        <f t="shared" si="28"/>
        <v>80</v>
      </c>
      <c r="D75" s="59">
        <f t="shared" si="29"/>
        <v>336</v>
      </c>
      <c r="E75" s="59">
        <f t="shared" si="30"/>
        <v>32</v>
      </c>
      <c r="F75" s="59">
        <f t="shared" si="31"/>
        <v>168</v>
      </c>
      <c r="G75" s="59">
        <f t="shared" si="32"/>
        <v>48</v>
      </c>
      <c r="H75" s="59">
        <v>216</v>
      </c>
      <c r="I75" s="59">
        <v>262</v>
      </c>
      <c r="J75" s="59">
        <v>308</v>
      </c>
      <c r="K75" s="60">
        <f t="shared" si="33"/>
        <v>2.3333333333333335</v>
      </c>
      <c r="L75" s="60">
        <f t="shared" si="34"/>
        <v>1.9236641221374047</v>
      </c>
      <c r="M75" s="60">
        <f t="shared" si="35"/>
        <v>1.6363636363636365</v>
      </c>
    </row>
    <row r="76" spans="1:13" x14ac:dyDescent="0.4">
      <c r="A76" s="12" t="s">
        <v>57</v>
      </c>
      <c r="B76" s="59">
        <f t="shared" si="27"/>
        <v>0</v>
      </c>
      <c r="C76" s="59">
        <f t="shared" si="28"/>
        <v>0</v>
      </c>
      <c r="D76" s="59">
        <f t="shared" si="29"/>
        <v>0</v>
      </c>
      <c r="E76" s="59">
        <f t="shared" si="30"/>
        <v>0</v>
      </c>
      <c r="F76" s="59">
        <f t="shared" si="31"/>
        <v>0</v>
      </c>
      <c r="G76" s="59">
        <f t="shared" si="32"/>
        <v>0</v>
      </c>
      <c r="H76" s="59">
        <v>246</v>
      </c>
      <c r="I76" s="59">
        <v>299</v>
      </c>
      <c r="J76" s="59">
        <v>351</v>
      </c>
      <c r="K76" s="61">
        <f t="shared" si="33"/>
        <v>0</v>
      </c>
      <c r="L76" s="61">
        <f t="shared" si="34"/>
        <v>0</v>
      </c>
      <c r="M76" s="61">
        <f t="shared" si="35"/>
        <v>0</v>
      </c>
    </row>
    <row r="77" spans="1:13" x14ac:dyDescent="0.4">
      <c r="A77" s="45" t="s">
        <v>56</v>
      </c>
      <c r="B77" s="59">
        <f t="shared" si="27"/>
        <v>408</v>
      </c>
      <c r="C77" s="59">
        <f t="shared" si="28"/>
        <v>96</v>
      </c>
      <c r="D77" s="59">
        <f t="shared" si="29"/>
        <v>144</v>
      </c>
      <c r="E77" s="59">
        <f t="shared" si="30"/>
        <v>16</v>
      </c>
      <c r="F77" s="59">
        <f t="shared" si="31"/>
        <v>264</v>
      </c>
      <c r="G77" s="59">
        <f t="shared" si="32"/>
        <v>80</v>
      </c>
      <c r="H77" s="59">
        <v>167</v>
      </c>
      <c r="I77" s="59">
        <v>203</v>
      </c>
      <c r="J77" s="59">
        <v>238</v>
      </c>
      <c r="K77" s="60">
        <f t="shared" si="33"/>
        <v>2.44311377245509</v>
      </c>
      <c r="L77" s="60">
        <f t="shared" si="34"/>
        <v>2.0098522167487687</v>
      </c>
      <c r="M77" s="60">
        <f t="shared" si="35"/>
        <v>1.7142857142857142</v>
      </c>
    </row>
    <row r="78" spans="1:13" x14ac:dyDescent="0.4">
      <c r="A78" s="45" t="s">
        <v>59</v>
      </c>
      <c r="B78" s="59">
        <f t="shared" si="27"/>
        <v>240</v>
      </c>
      <c r="C78" s="59">
        <f t="shared" si="28"/>
        <v>32</v>
      </c>
      <c r="D78" s="59">
        <f t="shared" si="29"/>
        <v>120</v>
      </c>
      <c r="E78" s="59">
        <f t="shared" si="30"/>
        <v>0</v>
      </c>
      <c r="F78" s="59">
        <f t="shared" si="31"/>
        <v>120</v>
      </c>
      <c r="G78" s="59">
        <f t="shared" si="32"/>
        <v>32</v>
      </c>
      <c r="H78" s="59">
        <v>258</v>
      </c>
      <c r="I78" s="59">
        <v>313</v>
      </c>
      <c r="J78" s="59">
        <v>368</v>
      </c>
      <c r="K78" s="60">
        <f t="shared" si="33"/>
        <v>0.93023255813953487</v>
      </c>
      <c r="L78" s="60">
        <f t="shared" si="34"/>
        <v>0.76677316293929709</v>
      </c>
      <c r="M78" s="61">
        <f t="shared" si="35"/>
        <v>0.65217391304347827</v>
      </c>
    </row>
    <row r="79" spans="1:13" x14ac:dyDescent="0.4">
      <c r="A79" s="7" t="s">
        <v>61</v>
      </c>
      <c r="B79" s="67">
        <f t="shared" si="27"/>
        <v>576</v>
      </c>
      <c r="C79" s="67">
        <f t="shared" si="28"/>
        <v>48</v>
      </c>
      <c r="D79" s="67">
        <f t="shared" si="29"/>
        <v>456</v>
      </c>
      <c r="E79" s="67">
        <f t="shared" si="30"/>
        <v>16</v>
      </c>
      <c r="F79" s="67">
        <f t="shared" si="31"/>
        <v>120</v>
      </c>
      <c r="G79" s="67">
        <f t="shared" si="32"/>
        <v>32</v>
      </c>
      <c r="H79" s="67">
        <v>208</v>
      </c>
      <c r="I79" s="67">
        <v>252</v>
      </c>
      <c r="J79" s="67">
        <v>296</v>
      </c>
      <c r="K79" s="68">
        <f t="shared" si="33"/>
        <v>2.7692307692307692</v>
      </c>
      <c r="L79" s="68">
        <f t="shared" si="34"/>
        <v>2.2857142857142856</v>
      </c>
      <c r="M79" s="68">
        <f t="shared" si="35"/>
        <v>1.9459459459459461</v>
      </c>
    </row>
    <row r="81" spans="7:13" x14ac:dyDescent="0.4">
      <c r="G81" s="73" t="s">
        <v>159</v>
      </c>
      <c r="H81" s="73"/>
      <c r="I81" s="73"/>
      <c r="J81" s="73"/>
      <c r="K81" s="62">
        <f>AVERAGE(K73:K79)</f>
        <v>1.288675666168045</v>
      </c>
      <c r="L81" s="62">
        <f t="shared" ref="L81:M81" si="36">AVERAGE(L73:L79)</f>
        <v>1.0621519996854001</v>
      </c>
      <c r="M81" s="62">
        <f t="shared" si="36"/>
        <v>0.90442303928559398</v>
      </c>
    </row>
  </sheetData>
  <sortState xmlns:xlrd2="http://schemas.microsoft.com/office/spreadsheetml/2017/richdata2" ref="A4:A10">
    <sortCondition ref="A4:A10"/>
  </sortState>
  <mergeCells count="30">
    <mergeCell ref="G81:J81"/>
    <mergeCell ref="K57:M57"/>
    <mergeCell ref="G67:J67"/>
    <mergeCell ref="B71:C71"/>
    <mergeCell ref="D71:E71"/>
    <mergeCell ref="F71:G71"/>
    <mergeCell ref="H71:J71"/>
    <mergeCell ref="K71:M71"/>
    <mergeCell ref="G53:J53"/>
    <mergeCell ref="B57:C57"/>
    <mergeCell ref="D57:E57"/>
    <mergeCell ref="F57:G57"/>
    <mergeCell ref="H57:J57"/>
    <mergeCell ref="B43:C43"/>
    <mergeCell ref="D43:E43"/>
    <mergeCell ref="F43:G43"/>
    <mergeCell ref="H43:J43"/>
    <mergeCell ref="K43:M43"/>
    <mergeCell ref="A1:D1"/>
    <mergeCell ref="B29:C29"/>
    <mergeCell ref="D29:E29"/>
    <mergeCell ref="F29:G29"/>
    <mergeCell ref="H29:J29"/>
    <mergeCell ref="A15:G15"/>
    <mergeCell ref="B2:D2"/>
    <mergeCell ref="AA15:AC15"/>
    <mergeCell ref="B16:D16"/>
    <mergeCell ref="E16:G16"/>
    <mergeCell ref="K29:M29"/>
    <mergeCell ref="G39:J3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5D73-360C-4BF7-B823-F8FA08183AC8}">
  <dimension ref="A1:I20"/>
  <sheetViews>
    <sheetView workbookViewId="0">
      <selection activeCell="I30" sqref="I30"/>
    </sheetView>
  </sheetViews>
  <sheetFormatPr defaultRowHeight="17" x14ac:dyDescent="0.4"/>
  <cols>
    <col min="4" max="4" width="12.36328125" bestFit="1" customWidth="1"/>
    <col min="6" max="6" width="73.6328125" bestFit="1" customWidth="1"/>
    <col min="7" max="7" width="13" bestFit="1" customWidth="1"/>
    <col min="8" max="8" width="11.08984375" bestFit="1" customWidth="1"/>
    <col min="9" max="9" width="63.1796875" bestFit="1" customWidth="1"/>
  </cols>
  <sheetData>
    <row r="1" spans="1:9" ht="17.5" thickBot="1" x14ac:dyDescent="0.4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27</v>
      </c>
      <c r="H1" s="1" t="s">
        <v>28</v>
      </c>
      <c r="I1" s="1" t="s">
        <v>29</v>
      </c>
    </row>
    <row r="2" spans="1:9" x14ac:dyDescent="0.4">
      <c r="A2" s="2">
        <v>112</v>
      </c>
      <c r="B2" s="2">
        <v>1001</v>
      </c>
      <c r="C2" s="2" t="s">
        <v>5</v>
      </c>
      <c r="D2" s="2" t="s">
        <v>25</v>
      </c>
      <c r="E2" s="8" t="s">
        <v>6</v>
      </c>
      <c r="F2" s="2" t="s">
        <v>15</v>
      </c>
      <c r="G2" s="2">
        <v>4</v>
      </c>
      <c r="H2" s="2">
        <v>0</v>
      </c>
      <c r="I2" s="2" t="s">
        <v>39</v>
      </c>
    </row>
    <row r="3" spans="1:9" x14ac:dyDescent="0.4">
      <c r="A3" s="3">
        <v>112</v>
      </c>
      <c r="B3" s="3">
        <v>1002</v>
      </c>
      <c r="C3" s="3" t="s">
        <v>5</v>
      </c>
      <c r="D3" s="3" t="s">
        <v>22</v>
      </c>
      <c r="E3" s="9" t="s">
        <v>6</v>
      </c>
      <c r="F3" s="3" t="s">
        <v>10</v>
      </c>
      <c r="G3" s="3">
        <v>4</v>
      </c>
      <c r="H3" s="3">
        <v>0</v>
      </c>
      <c r="I3" s="3" t="s">
        <v>32</v>
      </c>
    </row>
    <row r="4" spans="1:9" x14ac:dyDescent="0.4">
      <c r="A4" s="4">
        <v>112</v>
      </c>
      <c r="B4" s="4">
        <v>1003</v>
      </c>
      <c r="C4" s="4" t="s">
        <v>5</v>
      </c>
      <c r="D4" s="4" t="s">
        <v>24</v>
      </c>
      <c r="E4" s="10" t="s">
        <v>6</v>
      </c>
      <c r="F4" s="4" t="s">
        <v>18</v>
      </c>
      <c r="G4" s="4">
        <v>5</v>
      </c>
      <c r="H4" s="4">
        <v>2</v>
      </c>
      <c r="I4" s="4" t="s">
        <v>34</v>
      </c>
    </row>
    <row r="5" spans="1:9" x14ac:dyDescent="0.4">
      <c r="A5">
        <v>112</v>
      </c>
      <c r="B5">
        <v>1004</v>
      </c>
      <c r="C5" t="s">
        <v>5</v>
      </c>
      <c r="D5" t="s">
        <v>24</v>
      </c>
      <c r="E5" s="11" t="s">
        <v>6</v>
      </c>
      <c r="F5" t="s">
        <v>12</v>
      </c>
      <c r="G5">
        <v>2</v>
      </c>
      <c r="H5">
        <v>0</v>
      </c>
      <c r="I5" t="s">
        <v>35</v>
      </c>
    </row>
    <row r="6" spans="1:9" x14ac:dyDescent="0.4">
      <c r="A6">
        <v>112</v>
      </c>
      <c r="B6">
        <v>1005</v>
      </c>
      <c r="C6" t="s">
        <v>5</v>
      </c>
      <c r="D6" t="s">
        <v>24</v>
      </c>
      <c r="E6" s="11" t="s">
        <v>6</v>
      </c>
      <c r="F6" t="s">
        <v>14</v>
      </c>
      <c r="G6">
        <v>7</v>
      </c>
      <c r="H6">
        <v>0</v>
      </c>
      <c r="I6" t="s">
        <v>38</v>
      </c>
    </row>
    <row r="7" spans="1:9" x14ac:dyDescent="0.4">
      <c r="A7">
        <v>112</v>
      </c>
      <c r="B7">
        <v>2004</v>
      </c>
      <c r="C7" t="s">
        <v>5</v>
      </c>
      <c r="D7" t="s">
        <v>24</v>
      </c>
      <c r="E7" s="12" t="s">
        <v>42</v>
      </c>
      <c r="F7" t="s">
        <v>46</v>
      </c>
      <c r="G7">
        <v>4</v>
      </c>
      <c r="H7">
        <v>2</v>
      </c>
      <c r="I7" t="s">
        <v>52</v>
      </c>
    </row>
    <row r="8" spans="1:9" x14ac:dyDescent="0.4">
      <c r="A8" s="5">
        <v>112</v>
      </c>
      <c r="B8" s="5">
        <v>2005</v>
      </c>
      <c r="C8" s="5" t="s">
        <v>5</v>
      </c>
      <c r="D8" s="5" t="s">
        <v>24</v>
      </c>
      <c r="E8" s="13" t="s">
        <v>42</v>
      </c>
      <c r="F8" s="5" t="s">
        <v>47</v>
      </c>
      <c r="G8" s="5">
        <v>3</v>
      </c>
      <c r="H8" s="5">
        <v>1</v>
      </c>
      <c r="I8" s="5" t="s">
        <v>53</v>
      </c>
    </row>
    <row r="9" spans="1:9" x14ac:dyDescent="0.4">
      <c r="A9" s="4">
        <v>112</v>
      </c>
      <c r="B9" s="4">
        <v>1006</v>
      </c>
      <c r="C9" s="4" t="s">
        <v>5</v>
      </c>
      <c r="D9" s="4" t="s">
        <v>20</v>
      </c>
      <c r="E9" s="10" t="s">
        <v>6</v>
      </c>
      <c r="F9" s="4" t="s">
        <v>8</v>
      </c>
      <c r="G9" s="4">
        <v>6</v>
      </c>
      <c r="H9" s="4">
        <v>1</v>
      </c>
      <c r="I9" s="4" t="s">
        <v>30</v>
      </c>
    </row>
    <row r="10" spans="1:9" x14ac:dyDescent="0.4">
      <c r="A10">
        <v>112</v>
      </c>
      <c r="B10">
        <v>2001</v>
      </c>
      <c r="C10" t="s">
        <v>5</v>
      </c>
      <c r="D10" t="s">
        <v>20</v>
      </c>
      <c r="E10" s="12" t="s">
        <v>42</v>
      </c>
      <c r="F10" t="s">
        <v>43</v>
      </c>
      <c r="G10">
        <v>4</v>
      </c>
      <c r="H10">
        <v>2</v>
      </c>
      <c r="I10" t="s">
        <v>49</v>
      </c>
    </row>
    <row r="11" spans="1:9" x14ac:dyDescent="0.4">
      <c r="A11" s="5">
        <v>112</v>
      </c>
      <c r="B11" s="5">
        <v>2002</v>
      </c>
      <c r="C11" s="5" t="s">
        <v>5</v>
      </c>
      <c r="D11" s="5" t="s">
        <v>20</v>
      </c>
      <c r="E11" s="13" t="s">
        <v>42</v>
      </c>
      <c r="F11" s="5" t="s">
        <v>44</v>
      </c>
      <c r="G11" s="5">
        <v>7</v>
      </c>
      <c r="H11" s="5">
        <v>3</v>
      </c>
      <c r="I11" s="5" t="s">
        <v>50</v>
      </c>
    </row>
    <row r="12" spans="1:9" x14ac:dyDescent="0.4">
      <c r="A12" s="6">
        <v>112</v>
      </c>
      <c r="B12" s="6">
        <v>1007</v>
      </c>
      <c r="C12" s="6" t="s">
        <v>5</v>
      </c>
      <c r="D12" s="6" t="s">
        <v>23</v>
      </c>
      <c r="E12" s="10" t="s">
        <v>6</v>
      </c>
      <c r="F12" s="6" t="s">
        <v>11</v>
      </c>
      <c r="G12" s="6">
        <v>5</v>
      </c>
      <c r="H12" s="6">
        <v>0</v>
      </c>
      <c r="I12" s="6" t="s">
        <v>33</v>
      </c>
    </row>
    <row r="13" spans="1:9" x14ac:dyDescent="0.4">
      <c r="A13" s="7">
        <v>112</v>
      </c>
      <c r="B13" s="7">
        <v>2003</v>
      </c>
      <c r="C13" s="7" t="s">
        <v>5</v>
      </c>
      <c r="D13" s="7" t="s">
        <v>23</v>
      </c>
      <c r="E13" s="13" t="s">
        <v>42</v>
      </c>
      <c r="F13" s="7" t="s">
        <v>45</v>
      </c>
      <c r="G13" s="7">
        <v>5</v>
      </c>
      <c r="H13" s="7">
        <v>2</v>
      </c>
      <c r="I13" s="7" t="s">
        <v>51</v>
      </c>
    </row>
    <row r="14" spans="1:9" x14ac:dyDescent="0.4">
      <c r="A14">
        <v>112</v>
      </c>
      <c r="B14">
        <v>1008</v>
      </c>
      <c r="C14" t="s">
        <v>5</v>
      </c>
      <c r="D14" t="s">
        <v>21</v>
      </c>
      <c r="E14" s="11" t="s">
        <v>6</v>
      </c>
      <c r="F14" t="s">
        <v>9</v>
      </c>
      <c r="G14">
        <v>4</v>
      </c>
      <c r="H14">
        <v>0</v>
      </c>
      <c r="I14" t="s">
        <v>31</v>
      </c>
    </row>
    <row r="15" spans="1:9" x14ac:dyDescent="0.4">
      <c r="A15">
        <v>112</v>
      </c>
      <c r="B15">
        <v>1009</v>
      </c>
      <c r="C15" t="s">
        <v>5</v>
      </c>
      <c r="D15" t="s">
        <v>21</v>
      </c>
      <c r="E15" s="11" t="s">
        <v>6</v>
      </c>
      <c r="F15" t="s">
        <v>19</v>
      </c>
      <c r="G15">
        <v>4</v>
      </c>
      <c r="H15">
        <v>0</v>
      </c>
      <c r="I15" t="s">
        <v>36</v>
      </c>
    </row>
    <row r="16" spans="1:9" x14ac:dyDescent="0.4">
      <c r="A16">
        <v>112</v>
      </c>
      <c r="B16">
        <v>1010</v>
      </c>
      <c r="C16" t="s">
        <v>5</v>
      </c>
      <c r="D16" t="s">
        <v>21</v>
      </c>
      <c r="E16" s="11" t="s">
        <v>6</v>
      </c>
      <c r="F16" t="s">
        <v>13</v>
      </c>
      <c r="G16">
        <v>6</v>
      </c>
      <c r="H16">
        <v>1</v>
      </c>
      <c r="I16" t="s">
        <v>37</v>
      </c>
    </row>
    <row r="17" spans="1:9" x14ac:dyDescent="0.4">
      <c r="A17">
        <v>112</v>
      </c>
      <c r="B17">
        <v>1011</v>
      </c>
      <c r="C17" t="s">
        <v>5</v>
      </c>
      <c r="D17" t="s">
        <v>21</v>
      </c>
      <c r="E17" s="11" t="s">
        <v>6</v>
      </c>
      <c r="F17" t="s">
        <v>16</v>
      </c>
      <c r="G17">
        <v>2</v>
      </c>
      <c r="H17">
        <v>0</v>
      </c>
      <c r="I17" t="s">
        <v>40</v>
      </c>
    </row>
    <row r="18" spans="1:9" x14ac:dyDescent="0.4">
      <c r="A18">
        <v>112</v>
      </c>
      <c r="B18">
        <v>1012</v>
      </c>
      <c r="C18" t="s">
        <v>5</v>
      </c>
      <c r="D18" t="s">
        <v>21</v>
      </c>
      <c r="E18" s="11" t="s">
        <v>6</v>
      </c>
      <c r="F18" t="s">
        <v>17</v>
      </c>
      <c r="G18">
        <v>3</v>
      </c>
      <c r="H18">
        <v>0</v>
      </c>
      <c r="I18" t="s">
        <v>41</v>
      </c>
    </row>
    <row r="19" spans="1:9" x14ac:dyDescent="0.4">
      <c r="A19">
        <v>112</v>
      </c>
      <c r="B19">
        <v>2006</v>
      </c>
      <c r="C19" t="s">
        <v>5</v>
      </c>
      <c r="D19" t="s">
        <v>21</v>
      </c>
      <c r="E19" s="12" t="s">
        <v>42</v>
      </c>
      <c r="F19" t="s">
        <v>48</v>
      </c>
      <c r="G19">
        <v>2</v>
      </c>
      <c r="H19">
        <v>1</v>
      </c>
      <c r="I19" t="s">
        <v>54</v>
      </c>
    </row>
    <row r="20" spans="1:9" x14ac:dyDescent="0.4">
      <c r="A20" s="5">
        <v>112</v>
      </c>
      <c r="B20" s="5">
        <v>2007</v>
      </c>
      <c r="C20" s="5" t="s">
        <v>5</v>
      </c>
      <c r="D20" s="5" t="s">
        <v>21</v>
      </c>
      <c r="E20" s="13" t="s">
        <v>42</v>
      </c>
      <c r="F20" s="5" t="s">
        <v>64</v>
      </c>
      <c r="G20" s="5">
        <v>3</v>
      </c>
      <c r="H20" s="5">
        <v>1</v>
      </c>
      <c r="I20" s="5" t="s">
        <v>55</v>
      </c>
    </row>
  </sheetData>
  <sortState xmlns:xlrd2="http://schemas.microsoft.com/office/spreadsheetml/2017/richdata2" ref="A2:I20">
    <sortCondition ref="D2:D2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3779-E099-4C7B-8FE5-9C9BB607A6E0}">
  <dimension ref="A1:X21"/>
  <sheetViews>
    <sheetView workbookViewId="0">
      <selection activeCell="D25" sqref="D25"/>
    </sheetView>
  </sheetViews>
  <sheetFormatPr defaultRowHeight="17" x14ac:dyDescent="0.4"/>
  <cols>
    <col min="4" max="4" width="12.36328125" bestFit="1" customWidth="1"/>
    <col min="6" max="6" width="30.7265625" customWidth="1"/>
    <col min="7" max="7" width="13" bestFit="1" customWidth="1"/>
    <col min="8" max="8" width="11.08984375" bestFit="1" customWidth="1"/>
    <col min="9" max="9" width="12" bestFit="1" customWidth="1"/>
    <col min="10" max="10" width="10.08984375" bestFit="1" customWidth="1"/>
    <col min="15" max="15" width="8.7265625" customWidth="1"/>
    <col min="16" max="16" width="12" bestFit="1" customWidth="1"/>
    <col min="17" max="17" width="10.08984375" bestFit="1" customWidth="1"/>
    <col min="19" max="19" width="12" bestFit="1" customWidth="1"/>
    <col min="20" max="20" width="10.08984375" bestFit="1" customWidth="1"/>
    <col min="22" max="22" width="12" bestFit="1" customWidth="1"/>
    <col min="23" max="23" width="10.08984375" bestFit="1" customWidth="1"/>
  </cols>
  <sheetData>
    <row r="1" spans="1:24" ht="20" customHeight="1" thickBot="1" x14ac:dyDescent="0.45">
      <c r="G1" s="76" t="s">
        <v>65</v>
      </c>
      <c r="H1" s="76"/>
      <c r="I1" s="77" t="s">
        <v>70</v>
      </c>
      <c r="J1" s="77"/>
      <c r="K1" s="77"/>
      <c r="L1" s="82" t="s">
        <v>77</v>
      </c>
      <c r="M1" s="82"/>
      <c r="N1" s="81" t="s">
        <v>78</v>
      </c>
      <c r="O1" s="81"/>
      <c r="P1" s="78" t="s">
        <v>71</v>
      </c>
      <c r="Q1" s="78"/>
      <c r="R1" s="78"/>
      <c r="S1" s="79" t="s">
        <v>72</v>
      </c>
      <c r="T1" s="79"/>
      <c r="U1" s="79"/>
      <c r="V1" s="80" t="s">
        <v>73</v>
      </c>
      <c r="W1" s="80"/>
      <c r="X1" s="80"/>
    </row>
    <row r="2" spans="1:24" ht="17.5" thickBot="1" x14ac:dyDescent="0.45">
      <c r="A2" s="1" t="s">
        <v>4</v>
      </c>
      <c r="B2" s="1" t="s">
        <v>3</v>
      </c>
      <c r="C2" s="1" t="s">
        <v>0</v>
      </c>
      <c r="D2" s="1" t="s">
        <v>1</v>
      </c>
      <c r="E2" s="1" t="s">
        <v>2</v>
      </c>
      <c r="F2" s="1" t="s">
        <v>7</v>
      </c>
      <c r="G2" s="1" t="s">
        <v>27</v>
      </c>
      <c r="H2" s="1" t="s">
        <v>28</v>
      </c>
      <c r="I2" s="18" t="s">
        <v>68</v>
      </c>
      <c r="J2" s="18" t="s">
        <v>69</v>
      </c>
      <c r="K2" s="18" t="s">
        <v>63</v>
      </c>
      <c r="L2" s="31" t="s">
        <v>66</v>
      </c>
      <c r="M2" s="31" t="s">
        <v>67</v>
      </c>
      <c r="N2" s="40" t="s">
        <v>66</v>
      </c>
      <c r="O2" s="40" t="s">
        <v>67</v>
      </c>
      <c r="P2" s="22" t="s">
        <v>74</v>
      </c>
      <c r="Q2" s="22" t="s">
        <v>69</v>
      </c>
      <c r="R2" s="22" t="s">
        <v>63</v>
      </c>
      <c r="S2" s="25" t="s">
        <v>75</v>
      </c>
      <c r="T2" s="25" t="s">
        <v>69</v>
      </c>
      <c r="U2" s="25" t="s">
        <v>63</v>
      </c>
      <c r="V2" s="28" t="s">
        <v>76</v>
      </c>
      <c r="W2" s="28" t="s">
        <v>69</v>
      </c>
      <c r="X2" s="28" t="s">
        <v>63</v>
      </c>
    </row>
    <row r="3" spans="1:24" x14ac:dyDescent="0.4">
      <c r="A3" s="2">
        <v>112</v>
      </c>
      <c r="B3" s="2">
        <v>1001</v>
      </c>
      <c r="C3" s="2" t="s">
        <v>5</v>
      </c>
      <c r="D3" s="2" t="s">
        <v>25</v>
      </c>
      <c r="E3" s="8" t="s">
        <v>6</v>
      </c>
      <c r="F3" s="2" t="s">
        <v>15</v>
      </c>
      <c r="G3" s="2">
        <v>4</v>
      </c>
      <c r="H3" s="5">
        <v>0</v>
      </c>
      <c r="I3" s="19">
        <f>G3*(15*2)</f>
        <v>120</v>
      </c>
      <c r="J3" s="19">
        <f>H3*16</f>
        <v>0</v>
      </c>
      <c r="K3" s="19">
        <f>SUM(I3:J3)</f>
        <v>120</v>
      </c>
      <c r="L3" s="34">
        <v>0</v>
      </c>
      <c r="M3" s="34">
        <v>0</v>
      </c>
      <c r="N3" s="41">
        <v>18</v>
      </c>
      <c r="O3" s="41"/>
      <c r="P3" s="23">
        <f>G3*(14*2)</f>
        <v>112</v>
      </c>
      <c r="Q3" s="23">
        <f>H3*16</f>
        <v>0</v>
      </c>
      <c r="R3" s="23">
        <f>SUM(P3:Q3)</f>
        <v>112</v>
      </c>
      <c r="S3" s="26">
        <f>G3*(13*2)</f>
        <v>104</v>
      </c>
      <c r="T3" s="26">
        <f>H3*16</f>
        <v>0</v>
      </c>
      <c r="U3" s="26">
        <f>SUM(S3:T3)</f>
        <v>104</v>
      </c>
      <c r="V3" s="29">
        <f>G3*(12*2)</f>
        <v>96</v>
      </c>
      <c r="W3" s="29">
        <f>H3*16</f>
        <v>0</v>
      </c>
      <c r="X3" s="29">
        <f>SUM(V3:W3)</f>
        <v>96</v>
      </c>
    </row>
    <row r="4" spans="1:24" x14ac:dyDescent="0.4">
      <c r="A4" s="3">
        <v>112</v>
      </c>
      <c r="B4" s="3">
        <v>1002</v>
      </c>
      <c r="C4" s="3" t="s">
        <v>5</v>
      </c>
      <c r="D4" s="3" t="s">
        <v>22</v>
      </c>
      <c r="E4" s="9" t="s">
        <v>6</v>
      </c>
      <c r="F4" s="3" t="s">
        <v>10</v>
      </c>
      <c r="G4" s="3">
        <v>4</v>
      </c>
      <c r="H4" s="3">
        <v>0</v>
      </c>
      <c r="I4" s="20">
        <f t="shared" ref="I4:I21" si="0">G4*(15*2)</f>
        <v>120</v>
      </c>
      <c r="J4" s="20">
        <f t="shared" ref="J4:J21" si="1">H4*16</f>
        <v>0</v>
      </c>
      <c r="K4" s="20">
        <f t="shared" ref="K4:K21" si="2">SUM(I4:J4)</f>
        <v>120</v>
      </c>
      <c r="L4" s="32">
        <v>0</v>
      </c>
      <c r="M4" s="32">
        <v>0</v>
      </c>
      <c r="N4" s="42"/>
      <c r="O4" s="42"/>
      <c r="P4" s="24">
        <f t="shared" ref="P4:P21" si="3">G4*(14*2)</f>
        <v>112</v>
      </c>
      <c r="Q4" s="24">
        <f t="shared" ref="Q4:Q21" si="4">H4*16</f>
        <v>0</v>
      </c>
      <c r="R4" s="24">
        <f t="shared" ref="R4:R21" si="5">SUM(P4:Q4)</f>
        <v>112</v>
      </c>
      <c r="S4" s="27">
        <f t="shared" ref="S4:S21" si="6">G4*(13*2)</f>
        <v>104</v>
      </c>
      <c r="T4" s="27">
        <f t="shared" ref="T4:T21" si="7">H4*16</f>
        <v>0</v>
      </c>
      <c r="U4" s="27">
        <f t="shared" ref="U4:U21" si="8">SUM(S4:T4)</f>
        <v>104</v>
      </c>
      <c r="V4" s="30">
        <f t="shared" ref="V4:V21" si="9">G4*(12*2)</f>
        <v>96</v>
      </c>
      <c r="W4" s="30">
        <f t="shared" ref="W4:W21" si="10">H4*16</f>
        <v>0</v>
      </c>
      <c r="X4" s="30">
        <f t="shared" ref="X4:X21" si="11">SUM(V4:W4)</f>
        <v>96</v>
      </c>
    </row>
    <row r="5" spans="1:24" x14ac:dyDescent="0.4">
      <c r="A5" s="4">
        <v>112</v>
      </c>
      <c r="B5" s="4">
        <v>1003</v>
      </c>
      <c r="C5" s="4" t="s">
        <v>5</v>
      </c>
      <c r="D5" s="4" t="s">
        <v>24</v>
      </c>
      <c r="E5" s="10" t="s">
        <v>6</v>
      </c>
      <c r="F5" s="4" t="s">
        <v>18</v>
      </c>
      <c r="G5" s="4">
        <v>5</v>
      </c>
      <c r="H5" s="4">
        <v>2</v>
      </c>
      <c r="I5" s="21">
        <f t="shared" si="0"/>
        <v>150</v>
      </c>
      <c r="J5" s="21">
        <f t="shared" si="1"/>
        <v>32</v>
      </c>
      <c r="K5" s="21">
        <f t="shared" si="2"/>
        <v>182</v>
      </c>
      <c r="L5" s="33">
        <v>0</v>
      </c>
      <c r="M5" s="33">
        <v>0</v>
      </c>
      <c r="N5" s="43">
        <v>4</v>
      </c>
      <c r="O5" s="43">
        <v>5</v>
      </c>
      <c r="P5" s="14">
        <f t="shared" si="3"/>
        <v>140</v>
      </c>
      <c r="Q5" s="14">
        <f t="shared" si="4"/>
        <v>32</v>
      </c>
      <c r="R5" s="14">
        <f t="shared" si="5"/>
        <v>172</v>
      </c>
      <c r="S5" s="15">
        <f t="shared" si="6"/>
        <v>130</v>
      </c>
      <c r="T5" s="15">
        <f t="shared" si="7"/>
        <v>32</v>
      </c>
      <c r="U5" s="15">
        <f t="shared" si="8"/>
        <v>162</v>
      </c>
      <c r="V5" s="16">
        <f t="shared" si="9"/>
        <v>120</v>
      </c>
      <c r="W5" s="16">
        <f t="shared" si="10"/>
        <v>32</v>
      </c>
      <c r="X5" s="16">
        <f t="shared" si="11"/>
        <v>152</v>
      </c>
    </row>
    <row r="6" spans="1:24" x14ac:dyDescent="0.4">
      <c r="A6">
        <v>112</v>
      </c>
      <c r="B6">
        <v>1004</v>
      </c>
      <c r="C6" t="s">
        <v>5</v>
      </c>
      <c r="D6" t="s">
        <v>24</v>
      </c>
      <c r="E6" s="11" t="s">
        <v>6</v>
      </c>
      <c r="F6" t="s">
        <v>12</v>
      </c>
      <c r="G6">
        <v>2</v>
      </c>
      <c r="H6">
        <v>0</v>
      </c>
      <c r="I6" s="21">
        <f t="shared" si="0"/>
        <v>60</v>
      </c>
      <c r="J6" s="21">
        <f t="shared" si="1"/>
        <v>0</v>
      </c>
      <c r="K6" s="21">
        <f t="shared" si="2"/>
        <v>60</v>
      </c>
      <c r="L6" s="33">
        <v>0</v>
      </c>
      <c r="M6" s="33">
        <v>0</v>
      </c>
      <c r="N6" s="43"/>
      <c r="O6" s="43"/>
      <c r="P6" s="14">
        <f t="shared" si="3"/>
        <v>56</v>
      </c>
      <c r="Q6" s="14">
        <f t="shared" si="4"/>
        <v>0</v>
      </c>
      <c r="R6" s="14">
        <f t="shared" si="5"/>
        <v>56</v>
      </c>
      <c r="S6" s="15">
        <f t="shared" si="6"/>
        <v>52</v>
      </c>
      <c r="T6" s="15">
        <f t="shared" si="7"/>
        <v>0</v>
      </c>
      <c r="U6" s="15">
        <f t="shared" si="8"/>
        <v>52</v>
      </c>
      <c r="V6" s="16">
        <f t="shared" si="9"/>
        <v>48</v>
      </c>
      <c r="W6" s="16">
        <f t="shared" si="10"/>
        <v>0</v>
      </c>
      <c r="X6" s="16">
        <f t="shared" si="11"/>
        <v>48</v>
      </c>
    </row>
    <row r="7" spans="1:24" x14ac:dyDescent="0.4">
      <c r="A7">
        <v>112</v>
      </c>
      <c r="B7">
        <v>1005</v>
      </c>
      <c r="C7" t="s">
        <v>5</v>
      </c>
      <c r="D7" t="s">
        <v>24</v>
      </c>
      <c r="E7" s="11" t="s">
        <v>6</v>
      </c>
      <c r="F7" t="s">
        <v>14</v>
      </c>
      <c r="G7">
        <v>7</v>
      </c>
      <c r="H7">
        <v>0</v>
      </c>
      <c r="I7" s="21">
        <f t="shared" si="0"/>
        <v>210</v>
      </c>
      <c r="J7" s="21">
        <f t="shared" si="1"/>
        <v>0</v>
      </c>
      <c r="K7" s="21">
        <f t="shared" si="2"/>
        <v>210</v>
      </c>
      <c r="L7" s="33">
        <v>5</v>
      </c>
      <c r="M7" s="33">
        <v>0</v>
      </c>
      <c r="N7" s="43"/>
      <c r="O7" s="43"/>
      <c r="P7" s="14">
        <f t="shared" si="3"/>
        <v>196</v>
      </c>
      <c r="Q7" s="14">
        <f t="shared" si="4"/>
        <v>0</v>
      </c>
      <c r="R7" s="14">
        <f t="shared" si="5"/>
        <v>196</v>
      </c>
      <c r="S7" s="15">
        <f t="shared" si="6"/>
        <v>182</v>
      </c>
      <c r="T7" s="15">
        <f t="shared" si="7"/>
        <v>0</v>
      </c>
      <c r="U7" s="15">
        <f t="shared" si="8"/>
        <v>182</v>
      </c>
      <c r="V7" s="16">
        <f t="shared" si="9"/>
        <v>168</v>
      </c>
      <c r="W7" s="16">
        <f t="shared" si="10"/>
        <v>0</v>
      </c>
      <c r="X7" s="16">
        <f t="shared" si="11"/>
        <v>168</v>
      </c>
    </row>
    <row r="8" spans="1:24" x14ac:dyDescent="0.4">
      <c r="A8">
        <v>112</v>
      </c>
      <c r="B8">
        <v>2004</v>
      </c>
      <c r="C8" t="s">
        <v>5</v>
      </c>
      <c r="D8" t="s">
        <v>24</v>
      </c>
      <c r="E8" s="12" t="s">
        <v>42</v>
      </c>
      <c r="F8" t="s">
        <v>46</v>
      </c>
      <c r="G8">
        <v>4</v>
      </c>
      <c r="H8">
        <v>2</v>
      </c>
      <c r="I8" s="21">
        <f t="shared" si="0"/>
        <v>120</v>
      </c>
      <c r="J8" s="21">
        <f t="shared" si="1"/>
        <v>32</v>
      </c>
      <c r="K8" s="21">
        <f t="shared" si="2"/>
        <v>152</v>
      </c>
      <c r="L8" s="33"/>
      <c r="M8" s="33"/>
      <c r="N8" s="43"/>
      <c r="O8" s="43"/>
      <c r="P8" s="14">
        <f t="shared" si="3"/>
        <v>112</v>
      </c>
      <c r="Q8" s="14">
        <f t="shared" si="4"/>
        <v>32</v>
      </c>
      <c r="R8" s="14">
        <f t="shared" si="5"/>
        <v>144</v>
      </c>
      <c r="S8" s="15">
        <f t="shared" si="6"/>
        <v>104</v>
      </c>
      <c r="T8" s="15">
        <f t="shared" si="7"/>
        <v>32</v>
      </c>
      <c r="U8" s="15">
        <f t="shared" si="8"/>
        <v>136</v>
      </c>
      <c r="V8" s="16">
        <f t="shared" si="9"/>
        <v>96</v>
      </c>
      <c r="W8" s="16">
        <f t="shared" si="10"/>
        <v>32</v>
      </c>
      <c r="X8" s="16">
        <f t="shared" si="11"/>
        <v>128</v>
      </c>
    </row>
    <row r="9" spans="1:24" x14ac:dyDescent="0.4">
      <c r="A9" s="5">
        <v>112</v>
      </c>
      <c r="B9" s="5">
        <v>2005</v>
      </c>
      <c r="C9" s="5" t="s">
        <v>5</v>
      </c>
      <c r="D9" s="5" t="s">
        <v>24</v>
      </c>
      <c r="E9" s="13" t="s">
        <v>42</v>
      </c>
      <c r="F9" s="5" t="s">
        <v>47</v>
      </c>
      <c r="G9" s="5">
        <v>3</v>
      </c>
      <c r="H9" s="5">
        <v>1</v>
      </c>
      <c r="I9" s="19">
        <f t="shared" si="0"/>
        <v>90</v>
      </c>
      <c r="J9" s="19">
        <f t="shared" si="1"/>
        <v>16</v>
      </c>
      <c r="K9" s="19">
        <f t="shared" si="2"/>
        <v>106</v>
      </c>
      <c r="L9" s="32"/>
      <c r="M9" s="32"/>
      <c r="N9" s="42"/>
      <c r="O9" s="42"/>
      <c r="P9" s="24">
        <f t="shared" si="3"/>
        <v>84</v>
      </c>
      <c r="Q9" s="24">
        <f t="shared" si="4"/>
        <v>16</v>
      </c>
      <c r="R9" s="24">
        <f t="shared" si="5"/>
        <v>100</v>
      </c>
      <c r="S9" s="27">
        <f t="shared" si="6"/>
        <v>78</v>
      </c>
      <c r="T9" s="27">
        <f t="shared" si="7"/>
        <v>16</v>
      </c>
      <c r="U9" s="27">
        <f t="shared" si="8"/>
        <v>94</v>
      </c>
      <c r="V9" s="30">
        <f t="shared" si="9"/>
        <v>72</v>
      </c>
      <c r="W9" s="30">
        <f t="shared" si="10"/>
        <v>16</v>
      </c>
      <c r="X9" s="30">
        <f t="shared" si="11"/>
        <v>88</v>
      </c>
    </row>
    <row r="10" spans="1:24" x14ac:dyDescent="0.4">
      <c r="A10" s="4">
        <v>112</v>
      </c>
      <c r="B10" s="4">
        <v>1006</v>
      </c>
      <c r="C10" s="4" t="s">
        <v>5</v>
      </c>
      <c r="D10" s="4" t="s">
        <v>20</v>
      </c>
      <c r="E10" s="10" t="s">
        <v>6</v>
      </c>
      <c r="F10" s="4" t="s">
        <v>8</v>
      </c>
      <c r="G10" s="4">
        <v>6</v>
      </c>
      <c r="H10" s="4">
        <v>1</v>
      </c>
      <c r="I10" s="21">
        <f t="shared" si="0"/>
        <v>180</v>
      </c>
      <c r="J10" s="21">
        <f t="shared" si="1"/>
        <v>16</v>
      </c>
      <c r="K10" s="21">
        <f t="shared" si="2"/>
        <v>196</v>
      </c>
      <c r="L10" s="33">
        <v>1</v>
      </c>
      <c r="M10" s="33">
        <v>0</v>
      </c>
      <c r="N10" s="43"/>
      <c r="O10" s="43"/>
      <c r="P10" s="14">
        <f t="shared" si="3"/>
        <v>168</v>
      </c>
      <c r="Q10" s="14">
        <f t="shared" si="4"/>
        <v>16</v>
      </c>
      <c r="R10" s="14">
        <f t="shared" si="5"/>
        <v>184</v>
      </c>
      <c r="S10" s="15">
        <f t="shared" si="6"/>
        <v>156</v>
      </c>
      <c r="T10" s="15">
        <f t="shared" si="7"/>
        <v>16</v>
      </c>
      <c r="U10" s="15">
        <f t="shared" si="8"/>
        <v>172</v>
      </c>
      <c r="V10" s="16">
        <f t="shared" si="9"/>
        <v>144</v>
      </c>
      <c r="W10" s="16">
        <f t="shared" si="10"/>
        <v>16</v>
      </c>
      <c r="X10" s="16">
        <f t="shared" si="11"/>
        <v>160</v>
      </c>
    </row>
    <row r="11" spans="1:24" x14ac:dyDescent="0.4">
      <c r="A11">
        <v>112</v>
      </c>
      <c r="B11">
        <v>2001</v>
      </c>
      <c r="C11" t="s">
        <v>5</v>
      </c>
      <c r="D11" t="s">
        <v>20</v>
      </c>
      <c r="E11" s="12" t="s">
        <v>42</v>
      </c>
      <c r="F11" t="s">
        <v>43</v>
      </c>
      <c r="G11">
        <v>4</v>
      </c>
      <c r="H11">
        <v>2</v>
      </c>
      <c r="I11" s="21">
        <f t="shared" si="0"/>
        <v>120</v>
      </c>
      <c r="J11" s="21">
        <f t="shared" si="1"/>
        <v>32</v>
      </c>
      <c r="K11" s="21">
        <f t="shared" si="2"/>
        <v>152</v>
      </c>
      <c r="L11" s="33"/>
      <c r="M11" s="33"/>
      <c r="N11" s="43"/>
      <c r="O11" s="43"/>
      <c r="P11" s="14">
        <f t="shared" si="3"/>
        <v>112</v>
      </c>
      <c r="Q11" s="14">
        <f t="shared" si="4"/>
        <v>32</v>
      </c>
      <c r="R11" s="14">
        <f t="shared" si="5"/>
        <v>144</v>
      </c>
      <c r="S11" s="15">
        <f t="shared" si="6"/>
        <v>104</v>
      </c>
      <c r="T11" s="15">
        <f t="shared" si="7"/>
        <v>32</v>
      </c>
      <c r="U11" s="15">
        <f t="shared" si="8"/>
        <v>136</v>
      </c>
      <c r="V11" s="16">
        <f t="shared" si="9"/>
        <v>96</v>
      </c>
      <c r="W11" s="16">
        <f t="shared" si="10"/>
        <v>32</v>
      </c>
      <c r="X11" s="16">
        <f t="shared" si="11"/>
        <v>128</v>
      </c>
    </row>
    <row r="12" spans="1:24" x14ac:dyDescent="0.4">
      <c r="A12" s="5">
        <v>112</v>
      </c>
      <c r="B12" s="5">
        <v>2002</v>
      </c>
      <c r="C12" s="5" t="s">
        <v>5</v>
      </c>
      <c r="D12" s="5" t="s">
        <v>20</v>
      </c>
      <c r="E12" s="13" t="s">
        <v>42</v>
      </c>
      <c r="F12" s="5" t="s">
        <v>44</v>
      </c>
      <c r="G12" s="5">
        <v>7</v>
      </c>
      <c r="H12" s="5">
        <v>3</v>
      </c>
      <c r="I12" s="19">
        <f t="shared" si="0"/>
        <v>210</v>
      </c>
      <c r="J12" s="19">
        <f t="shared" si="1"/>
        <v>48</v>
      </c>
      <c r="K12" s="19">
        <f t="shared" si="2"/>
        <v>258</v>
      </c>
      <c r="L12" s="32"/>
      <c r="M12" s="32"/>
      <c r="N12" s="42"/>
      <c r="O12" s="42"/>
      <c r="P12" s="24">
        <f t="shared" si="3"/>
        <v>196</v>
      </c>
      <c r="Q12" s="24">
        <f t="shared" si="4"/>
        <v>48</v>
      </c>
      <c r="R12" s="24">
        <f t="shared" si="5"/>
        <v>244</v>
      </c>
      <c r="S12" s="27">
        <f t="shared" si="6"/>
        <v>182</v>
      </c>
      <c r="T12" s="27">
        <f t="shared" si="7"/>
        <v>48</v>
      </c>
      <c r="U12" s="27">
        <f t="shared" si="8"/>
        <v>230</v>
      </c>
      <c r="V12" s="30">
        <f t="shared" si="9"/>
        <v>168</v>
      </c>
      <c r="W12" s="30">
        <f t="shared" si="10"/>
        <v>48</v>
      </c>
      <c r="X12" s="30">
        <f t="shared" si="11"/>
        <v>216</v>
      </c>
    </row>
    <row r="13" spans="1:24" x14ac:dyDescent="0.4">
      <c r="A13" s="6">
        <v>112</v>
      </c>
      <c r="B13" s="6">
        <v>1007</v>
      </c>
      <c r="C13" s="6" t="s">
        <v>5</v>
      </c>
      <c r="D13" s="6" t="s">
        <v>23</v>
      </c>
      <c r="E13" s="10" t="s">
        <v>6</v>
      </c>
      <c r="F13" s="6" t="s">
        <v>11</v>
      </c>
      <c r="G13" s="6">
        <v>5</v>
      </c>
      <c r="H13" s="6">
        <v>0</v>
      </c>
      <c r="I13" s="21">
        <f t="shared" si="0"/>
        <v>150</v>
      </c>
      <c r="J13" s="21">
        <f t="shared" si="1"/>
        <v>0</v>
      </c>
      <c r="K13" s="21">
        <f t="shared" si="2"/>
        <v>150</v>
      </c>
      <c r="L13" s="33">
        <v>2</v>
      </c>
      <c r="M13" s="33">
        <v>0</v>
      </c>
      <c r="N13" s="43">
        <v>1</v>
      </c>
      <c r="O13" s="43"/>
      <c r="P13" s="14">
        <f t="shared" si="3"/>
        <v>140</v>
      </c>
      <c r="Q13" s="14">
        <f t="shared" si="4"/>
        <v>0</v>
      </c>
      <c r="R13" s="14">
        <f t="shared" si="5"/>
        <v>140</v>
      </c>
      <c r="S13" s="15">
        <f t="shared" si="6"/>
        <v>130</v>
      </c>
      <c r="T13" s="15">
        <f t="shared" si="7"/>
        <v>0</v>
      </c>
      <c r="U13" s="15">
        <f t="shared" si="8"/>
        <v>130</v>
      </c>
      <c r="V13" s="16">
        <f t="shared" si="9"/>
        <v>120</v>
      </c>
      <c r="W13" s="16">
        <f t="shared" si="10"/>
        <v>0</v>
      </c>
      <c r="X13" s="16">
        <f t="shared" si="11"/>
        <v>120</v>
      </c>
    </row>
    <row r="14" spans="1:24" x14ac:dyDescent="0.4">
      <c r="A14" s="7">
        <v>112</v>
      </c>
      <c r="B14" s="7">
        <v>2003</v>
      </c>
      <c r="C14" s="7" t="s">
        <v>5</v>
      </c>
      <c r="D14" s="7" t="s">
        <v>23</v>
      </c>
      <c r="E14" s="13" t="s">
        <v>42</v>
      </c>
      <c r="F14" s="7" t="s">
        <v>45</v>
      </c>
      <c r="G14" s="7">
        <v>5</v>
      </c>
      <c r="H14" s="7">
        <v>2</v>
      </c>
      <c r="I14" s="19">
        <f t="shared" si="0"/>
        <v>150</v>
      </c>
      <c r="J14" s="19">
        <f t="shared" si="1"/>
        <v>32</v>
      </c>
      <c r="K14" s="19">
        <f t="shared" si="2"/>
        <v>182</v>
      </c>
      <c r="L14" s="32"/>
      <c r="M14" s="32"/>
      <c r="N14" s="42"/>
      <c r="O14" s="42"/>
      <c r="P14" s="24">
        <f t="shared" si="3"/>
        <v>140</v>
      </c>
      <c r="Q14" s="24">
        <f t="shared" si="4"/>
        <v>32</v>
      </c>
      <c r="R14" s="24">
        <f t="shared" si="5"/>
        <v>172</v>
      </c>
      <c r="S14" s="27">
        <f t="shared" si="6"/>
        <v>130</v>
      </c>
      <c r="T14" s="27">
        <f t="shared" si="7"/>
        <v>32</v>
      </c>
      <c r="U14" s="27">
        <f t="shared" si="8"/>
        <v>162</v>
      </c>
      <c r="V14" s="30">
        <f t="shared" si="9"/>
        <v>120</v>
      </c>
      <c r="W14" s="30">
        <f t="shared" si="10"/>
        <v>32</v>
      </c>
      <c r="X14" s="30">
        <f t="shared" si="11"/>
        <v>152</v>
      </c>
    </row>
    <row r="15" spans="1:24" x14ac:dyDescent="0.4">
      <c r="A15">
        <v>112</v>
      </c>
      <c r="B15">
        <v>1008</v>
      </c>
      <c r="C15" t="s">
        <v>5</v>
      </c>
      <c r="D15" t="s">
        <v>21</v>
      </c>
      <c r="E15" s="11" t="s">
        <v>6</v>
      </c>
      <c r="F15" t="s">
        <v>9</v>
      </c>
      <c r="G15">
        <v>4</v>
      </c>
      <c r="H15">
        <v>0</v>
      </c>
      <c r="I15" s="21">
        <f t="shared" si="0"/>
        <v>120</v>
      </c>
      <c r="J15" s="21">
        <f t="shared" si="1"/>
        <v>0</v>
      </c>
      <c r="K15" s="21">
        <f t="shared" si="2"/>
        <v>120</v>
      </c>
      <c r="L15" s="33">
        <v>0</v>
      </c>
      <c r="M15" s="33">
        <v>0</v>
      </c>
      <c r="N15" s="43">
        <v>10</v>
      </c>
      <c r="O15" s="43"/>
      <c r="P15" s="14">
        <f t="shared" si="3"/>
        <v>112</v>
      </c>
      <c r="Q15" s="14">
        <f t="shared" si="4"/>
        <v>0</v>
      </c>
      <c r="R15" s="14">
        <f t="shared" si="5"/>
        <v>112</v>
      </c>
      <c r="S15" s="15">
        <f t="shared" si="6"/>
        <v>104</v>
      </c>
      <c r="T15" s="15">
        <f t="shared" si="7"/>
        <v>0</v>
      </c>
      <c r="U15" s="15">
        <f t="shared" si="8"/>
        <v>104</v>
      </c>
      <c r="V15" s="16">
        <f t="shared" si="9"/>
        <v>96</v>
      </c>
      <c r="W15" s="16">
        <f t="shared" si="10"/>
        <v>0</v>
      </c>
      <c r="X15" s="16">
        <f t="shared" si="11"/>
        <v>96</v>
      </c>
    </row>
    <row r="16" spans="1:24" x14ac:dyDescent="0.4">
      <c r="A16">
        <v>112</v>
      </c>
      <c r="B16">
        <v>1009</v>
      </c>
      <c r="C16" t="s">
        <v>5</v>
      </c>
      <c r="D16" t="s">
        <v>21</v>
      </c>
      <c r="E16" s="11" t="s">
        <v>6</v>
      </c>
      <c r="F16" t="s">
        <v>19</v>
      </c>
      <c r="G16">
        <v>4</v>
      </c>
      <c r="H16">
        <v>0</v>
      </c>
      <c r="I16" s="21">
        <f t="shared" si="0"/>
        <v>120</v>
      </c>
      <c r="J16" s="21">
        <f t="shared" si="1"/>
        <v>0</v>
      </c>
      <c r="K16" s="21">
        <f t="shared" si="2"/>
        <v>120</v>
      </c>
      <c r="L16" s="33">
        <v>0</v>
      </c>
      <c r="M16" s="33">
        <v>0</v>
      </c>
      <c r="N16" s="43"/>
      <c r="O16" s="43"/>
      <c r="P16" s="14">
        <f t="shared" si="3"/>
        <v>112</v>
      </c>
      <c r="Q16" s="14">
        <f t="shared" si="4"/>
        <v>0</v>
      </c>
      <c r="R16" s="14">
        <f t="shared" si="5"/>
        <v>112</v>
      </c>
      <c r="S16" s="15">
        <f t="shared" si="6"/>
        <v>104</v>
      </c>
      <c r="T16" s="15">
        <f t="shared" si="7"/>
        <v>0</v>
      </c>
      <c r="U16" s="15">
        <f t="shared" si="8"/>
        <v>104</v>
      </c>
      <c r="V16" s="16">
        <f t="shared" si="9"/>
        <v>96</v>
      </c>
      <c r="W16" s="16">
        <f t="shared" si="10"/>
        <v>0</v>
      </c>
      <c r="X16" s="16">
        <f t="shared" si="11"/>
        <v>96</v>
      </c>
    </row>
    <row r="17" spans="1:24" x14ac:dyDescent="0.4">
      <c r="A17">
        <v>112</v>
      </c>
      <c r="B17">
        <v>1010</v>
      </c>
      <c r="C17" t="s">
        <v>5</v>
      </c>
      <c r="D17" t="s">
        <v>21</v>
      </c>
      <c r="E17" s="11" t="s">
        <v>6</v>
      </c>
      <c r="F17" t="s">
        <v>13</v>
      </c>
      <c r="G17">
        <v>6</v>
      </c>
      <c r="H17">
        <v>1</v>
      </c>
      <c r="I17" s="21">
        <f t="shared" si="0"/>
        <v>180</v>
      </c>
      <c r="J17" s="21">
        <f t="shared" si="1"/>
        <v>16</v>
      </c>
      <c r="K17" s="21">
        <f t="shared" si="2"/>
        <v>196</v>
      </c>
      <c r="L17" s="33">
        <v>2</v>
      </c>
      <c r="M17" s="33">
        <v>0</v>
      </c>
      <c r="N17" s="43">
        <v>28</v>
      </c>
      <c r="O17" s="43">
        <v>110</v>
      </c>
      <c r="P17" s="14">
        <f t="shared" si="3"/>
        <v>168</v>
      </c>
      <c r="Q17" s="14">
        <f t="shared" si="4"/>
        <v>16</v>
      </c>
      <c r="R17" s="14">
        <f t="shared" si="5"/>
        <v>184</v>
      </c>
      <c r="S17" s="15">
        <f t="shared" si="6"/>
        <v>156</v>
      </c>
      <c r="T17" s="15">
        <f t="shared" si="7"/>
        <v>16</v>
      </c>
      <c r="U17" s="15">
        <f t="shared" si="8"/>
        <v>172</v>
      </c>
      <c r="V17" s="16">
        <f t="shared" si="9"/>
        <v>144</v>
      </c>
      <c r="W17" s="16">
        <f t="shared" si="10"/>
        <v>16</v>
      </c>
      <c r="X17" s="16">
        <f t="shared" si="11"/>
        <v>160</v>
      </c>
    </row>
    <row r="18" spans="1:24" x14ac:dyDescent="0.4">
      <c r="A18">
        <v>112</v>
      </c>
      <c r="B18">
        <v>1011</v>
      </c>
      <c r="C18" t="s">
        <v>5</v>
      </c>
      <c r="D18" t="s">
        <v>21</v>
      </c>
      <c r="E18" s="11" t="s">
        <v>6</v>
      </c>
      <c r="F18" t="s">
        <v>16</v>
      </c>
      <c r="G18">
        <v>2</v>
      </c>
      <c r="H18">
        <v>0</v>
      </c>
      <c r="I18" s="21">
        <f t="shared" si="0"/>
        <v>60</v>
      </c>
      <c r="J18" s="21">
        <f t="shared" si="1"/>
        <v>0</v>
      </c>
      <c r="K18" s="21">
        <f t="shared" si="2"/>
        <v>60</v>
      </c>
      <c r="L18" s="33">
        <v>0</v>
      </c>
      <c r="M18" s="33">
        <v>0</v>
      </c>
      <c r="N18" s="43">
        <v>9</v>
      </c>
      <c r="O18" s="43"/>
      <c r="P18" s="14">
        <f t="shared" si="3"/>
        <v>56</v>
      </c>
      <c r="Q18" s="14">
        <f t="shared" si="4"/>
        <v>0</v>
      </c>
      <c r="R18" s="14">
        <f t="shared" si="5"/>
        <v>56</v>
      </c>
      <c r="S18" s="15">
        <f t="shared" si="6"/>
        <v>52</v>
      </c>
      <c r="T18" s="15">
        <f t="shared" si="7"/>
        <v>0</v>
      </c>
      <c r="U18" s="15">
        <f t="shared" si="8"/>
        <v>52</v>
      </c>
      <c r="V18" s="16">
        <f t="shared" si="9"/>
        <v>48</v>
      </c>
      <c r="W18" s="16">
        <f t="shared" si="10"/>
        <v>0</v>
      </c>
      <c r="X18" s="16">
        <f t="shared" si="11"/>
        <v>48</v>
      </c>
    </row>
    <row r="19" spans="1:24" x14ac:dyDescent="0.4">
      <c r="A19">
        <v>112</v>
      </c>
      <c r="B19">
        <v>1012</v>
      </c>
      <c r="C19" t="s">
        <v>5</v>
      </c>
      <c r="D19" t="s">
        <v>21</v>
      </c>
      <c r="E19" s="11" t="s">
        <v>6</v>
      </c>
      <c r="F19" t="s">
        <v>17</v>
      </c>
      <c r="G19">
        <v>3</v>
      </c>
      <c r="H19">
        <v>0</v>
      </c>
      <c r="I19" s="21">
        <f t="shared" si="0"/>
        <v>90</v>
      </c>
      <c r="J19" s="21">
        <f t="shared" si="1"/>
        <v>0</v>
      </c>
      <c r="K19" s="21">
        <f t="shared" si="2"/>
        <v>90</v>
      </c>
      <c r="L19" s="33">
        <v>0</v>
      </c>
      <c r="M19" s="33">
        <v>0</v>
      </c>
      <c r="N19" s="43"/>
      <c r="O19" s="43"/>
      <c r="P19" s="14">
        <f t="shared" si="3"/>
        <v>84</v>
      </c>
      <c r="Q19" s="14">
        <f t="shared" si="4"/>
        <v>0</v>
      </c>
      <c r="R19" s="14">
        <f t="shared" si="5"/>
        <v>84</v>
      </c>
      <c r="S19" s="15">
        <f t="shared" si="6"/>
        <v>78</v>
      </c>
      <c r="T19" s="15">
        <f t="shared" si="7"/>
        <v>0</v>
      </c>
      <c r="U19" s="15">
        <f t="shared" si="8"/>
        <v>78</v>
      </c>
      <c r="V19" s="16">
        <f t="shared" si="9"/>
        <v>72</v>
      </c>
      <c r="W19" s="16">
        <f t="shared" si="10"/>
        <v>0</v>
      </c>
      <c r="X19" s="16">
        <f t="shared" si="11"/>
        <v>72</v>
      </c>
    </row>
    <row r="20" spans="1:24" x14ac:dyDescent="0.4">
      <c r="A20">
        <v>112</v>
      </c>
      <c r="B20">
        <v>2006</v>
      </c>
      <c r="C20" t="s">
        <v>5</v>
      </c>
      <c r="D20" t="s">
        <v>21</v>
      </c>
      <c r="E20" s="12" t="s">
        <v>42</v>
      </c>
      <c r="F20" t="s">
        <v>48</v>
      </c>
      <c r="G20">
        <v>2</v>
      </c>
      <c r="H20">
        <v>1</v>
      </c>
      <c r="I20" s="21">
        <f t="shared" si="0"/>
        <v>60</v>
      </c>
      <c r="J20" s="21">
        <f t="shared" si="1"/>
        <v>16</v>
      </c>
      <c r="K20" s="21">
        <f t="shared" si="2"/>
        <v>76</v>
      </c>
      <c r="L20" s="33"/>
      <c r="M20" s="33"/>
      <c r="N20" s="43"/>
      <c r="O20" s="43"/>
      <c r="P20" s="14">
        <f t="shared" si="3"/>
        <v>56</v>
      </c>
      <c r="Q20" s="14">
        <f t="shared" si="4"/>
        <v>16</v>
      </c>
      <c r="R20" s="14">
        <f t="shared" si="5"/>
        <v>72</v>
      </c>
      <c r="S20" s="15">
        <f t="shared" si="6"/>
        <v>52</v>
      </c>
      <c r="T20" s="15">
        <f t="shared" si="7"/>
        <v>16</v>
      </c>
      <c r="U20" s="15">
        <f t="shared" si="8"/>
        <v>68</v>
      </c>
      <c r="V20" s="16">
        <f t="shared" si="9"/>
        <v>48</v>
      </c>
      <c r="W20" s="16">
        <f t="shared" si="10"/>
        <v>16</v>
      </c>
      <c r="X20" s="16">
        <f t="shared" si="11"/>
        <v>64</v>
      </c>
    </row>
    <row r="21" spans="1:24" x14ac:dyDescent="0.4">
      <c r="A21" s="5">
        <v>112</v>
      </c>
      <c r="B21" s="5">
        <v>2007</v>
      </c>
      <c r="C21" s="5" t="s">
        <v>5</v>
      </c>
      <c r="D21" s="5" t="s">
        <v>21</v>
      </c>
      <c r="E21" s="13" t="s">
        <v>42</v>
      </c>
      <c r="F21" s="5" t="s">
        <v>64</v>
      </c>
      <c r="G21" s="5">
        <v>3</v>
      </c>
      <c r="H21" s="5">
        <v>1</v>
      </c>
      <c r="I21" s="19">
        <f t="shared" si="0"/>
        <v>90</v>
      </c>
      <c r="J21" s="19">
        <f t="shared" si="1"/>
        <v>16</v>
      </c>
      <c r="K21" s="19">
        <f t="shared" si="2"/>
        <v>106</v>
      </c>
      <c r="L21" s="32"/>
      <c r="M21" s="32"/>
      <c r="N21" s="42"/>
      <c r="O21" s="42"/>
      <c r="P21" s="24">
        <f t="shared" si="3"/>
        <v>84</v>
      </c>
      <c r="Q21" s="24">
        <f t="shared" si="4"/>
        <v>16</v>
      </c>
      <c r="R21" s="24">
        <f t="shared" si="5"/>
        <v>100</v>
      </c>
      <c r="S21" s="27">
        <f t="shared" si="6"/>
        <v>78</v>
      </c>
      <c r="T21" s="27">
        <f t="shared" si="7"/>
        <v>16</v>
      </c>
      <c r="U21" s="27">
        <f t="shared" si="8"/>
        <v>94</v>
      </c>
      <c r="V21" s="30">
        <f t="shared" si="9"/>
        <v>72</v>
      </c>
      <c r="W21" s="30">
        <f t="shared" si="10"/>
        <v>16</v>
      </c>
      <c r="X21" s="30">
        <f t="shared" si="11"/>
        <v>88</v>
      </c>
    </row>
  </sheetData>
  <mergeCells count="7">
    <mergeCell ref="G1:H1"/>
    <mergeCell ref="I1:K1"/>
    <mergeCell ref="P1:R1"/>
    <mergeCell ref="S1:U1"/>
    <mergeCell ref="V1:X1"/>
    <mergeCell ref="N1:O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DDF1-B666-40BE-BE08-819C2897E721}">
  <dimension ref="A1:R16"/>
  <sheetViews>
    <sheetView workbookViewId="0">
      <selection activeCell="F39" sqref="F39"/>
    </sheetView>
  </sheetViews>
  <sheetFormatPr defaultRowHeight="17" x14ac:dyDescent="0.4"/>
  <cols>
    <col min="4" max="4" width="12.36328125" bestFit="1" customWidth="1"/>
    <col min="6" max="6" width="40.6328125" bestFit="1" customWidth="1"/>
    <col min="7" max="7" width="13" bestFit="1" customWidth="1"/>
    <col min="8" max="8" width="11.08984375" bestFit="1" customWidth="1"/>
    <col min="9" max="9" width="11.08984375" customWidth="1"/>
    <col min="10" max="10" width="12" bestFit="1" customWidth="1"/>
    <col min="11" max="11" width="10.08984375" bestFit="1" customWidth="1"/>
    <col min="12" max="13" width="10.08984375" customWidth="1"/>
    <col min="15" max="15" width="8.36328125" bestFit="1" customWidth="1"/>
    <col min="16" max="16" width="6.6328125" bestFit="1" customWidth="1"/>
    <col min="17" max="17" width="8.36328125" bestFit="1" customWidth="1"/>
    <col min="18" max="18" width="6.6328125" bestFit="1" customWidth="1"/>
  </cols>
  <sheetData>
    <row r="1" spans="1:18" ht="17.5" thickBot="1" x14ac:dyDescent="0.45">
      <c r="G1" s="76" t="s">
        <v>65</v>
      </c>
      <c r="H1" s="76"/>
      <c r="I1" s="1"/>
      <c r="J1" s="77" t="s">
        <v>70</v>
      </c>
      <c r="K1" s="77"/>
      <c r="L1" s="77"/>
      <c r="M1" s="77"/>
      <c r="N1" s="77"/>
      <c r="O1" s="82" t="s">
        <v>77</v>
      </c>
      <c r="P1" s="82"/>
      <c r="Q1" s="81" t="s">
        <v>78</v>
      </c>
      <c r="R1" s="81"/>
    </row>
    <row r="2" spans="1:18" ht="18" thickBot="1" x14ac:dyDescent="0.45">
      <c r="A2" s="1" t="s">
        <v>4</v>
      </c>
      <c r="B2" s="1" t="s">
        <v>3</v>
      </c>
      <c r="C2" s="1" t="s">
        <v>0</v>
      </c>
      <c r="D2" s="1" t="s">
        <v>1</v>
      </c>
      <c r="E2" s="1" t="s">
        <v>2</v>
      </c>
      <c r="F2" s="1" t="s">
        <v>7</v>
      </c>
      <c r="G2" s="1" t="s">
        <v>27</v>
      </c>
      <c r="H2" s="1" t="s">
        <v>28</v>
      </c>
      <c r="I2" s="1" t="s">
        <v>81</v>
      </c>
      <c r="J2" s="18" t="s">
        <v>68</v>
      </c>
      <c r="K2" s="18" t="s">
        <v>69</v>
      </c>
      <c r="L2" s="18" t="s">
        <v>63</v>
      </c>
      <c r="M2" s="18" t="s">
        <v>82</v>
      </c>
      <c r="N2" s="18" t="s">
        <v>63</v>
      </c>
      <c r="O2" s="31" t="s">
        <v>66</v>
      </c>
      <c r="P2" s="31" t="s">
        <v>67</v>
      </c>
      <c r="Q2" s="40" t="s">
        <v>66</v>
      </c>
      <c r="R2" s="40" t="s">
        <v>67</v>
      </c>
    </row>
    <row r="3" spans="1:18" x14ac:dyDescent="0.4">
      <c r="A3">
        <v>112</v>
      </c>
      <c r="B3">
        <v>1005</v>
      </c>
      <c r="C3" t="s">
        <v>5</v>
      </c>
      <c r="D3" t="s">
        <v>24</v>
      </c>
      <c r="E3" s="11" t="s">
        <v>6</v>
      </c>
      <c r="F3" t="s">
        <v>14</v>
      </c>
      <c r="G3">
        <v>7</v>
      </c>
      <c r="H3">
        <v>0</v>
      </c>
      <c r="J3" s="21">
        <f>G3*(15*2)</f>
        <v>210</v>
      </c>
      <c r="K3" s="21">
        <f>H3*16</f>
        <v>0</v>
      </c>
      <c r="L3" s="21">
        <f>SUM(J3:K3)</f>
        <v>210</v>
      </c>
      <c r="M3" s="21"/>
      <c r="N3" s="21">
        <f>SUM(J3:K3)</f>
        <v>210</v>
      </c>
      <c r="O3" s="33">
        <v>5</v>
      </c>
      <c r="P3" s="33">
        <v>0</v>
      </c>
      <c r="Q3" s="43"/>
      <c r="R3" s="43"/>
    </row>
    <row r="4" spans="1:18" x14ac:dyDescent="0.4">
      <c r="A4">
        <v>113</v>
      </c>
      <c r="B4">
        <v>1005</v>
      </c>
      <c r="C4" t="s">
        <v>5</v>
      </c>
      <c r="D4" t="s">
        <v>24</v>
      </c>
      <c r="E4" s="11" t="s">
        <v>6</v>
      </c>
      <c r="F4" t="s">
        <v>83</v>
      </c>
      <c r="G4">
        <v>6</v>
      </c>
      <c r="H4">
        <v>2</v>
      </c>
      <c r="I4">
        <v>2</v>
      </c>
      <c r="J4" s="21">
        <f>G4*(15*2)</f>
        <v>180</v>
      </c>
      <c r="K4" s="21">
        <f>H4*16</f>
        <v>32</v>
      </c>
      <c r="L4" s="44">
        <f>SUM(J4:K4)</f>
        <v>212</v>
      </c>
      <c r="M4" s="21">
        <f>I4*8</f>
        <v>16</v>
      </c>
      <c r="N4" s="21">
        <f>SUM(J4,K4,M4)</f>
        <v>228</v>
      </c>
    </row>
    <row r="8" spans="1:18" x14ac:dyDescent="0.4">
      <c r="A8" s="49"/>
      <c r="B8" s="83" t="s">
        <v>153</v>
      </c>
      <c r="C8" s="83"/>
      <c r="D8" s="83" t="s">
        <v>154</v>
      </c>
      <c r="E8" s="83"/>
      <c r="F8" s="83" t="s">
        <v>155</v>
      </c>
      <c r="G8" s="83"/>
      <c r="H8" s="83" t="s">
        <v>156</v>
      </c>
      <c r="I8" s="83"/>
      <c r="J8" s="83"/>
      <c r="K8" s="83" t="s">
        <v>158</v>
      </c>
      <c r="L8" s="83"/>
      <c r="M8" s="83"/>
    </row>
    <row r="9" spans="1:18" x14ac:dyDescent="0.4">
      <c r="A9" s="50" t="s">
        <v>1</v>
      </c>
      <c r="B9" s="49" t="s">
        <v>152</v>
      </c>
      <c r="C9" s="49" t="s">
        <v>140</v>
      </c>
      <c r="D9" s="49" t="s">
        <v>152</v>
      </c>
      <c r="E9" s="49" t="s">
        <v>140</v>
      </c>
      <c r="F9" s="49" t="s">
        <v>152</v>
      </c>
      <c r="G9" s="49" t="s">
        <v>140</v>
      </c>
      <c r="H9" s="49" t="s">
        <v>147</v>
      </c>
      <c r="I9" s="49" t="s">
        <v>148</v>
      </c>
      <c r="J9" s="49" t="s">
        <v>150</v>
      </c>
      <c r="K9" s="49" t="s">
        <v>147</v>
      </c>
      <c r="L9" s="49" t="s">
        <v>148</v>
      </c>
      <c r="M9" s="49" t="s">
        <v>150</v>
      </c>
    </row>
    <row r="10" spans="1:18" x14ac:dyDescent="0.4">
      <c r="A10" s="45" t="s">
        <v>60</v>
      </c>
      <c r="B10" s="59">
        <v>120</v>
      </c>
      <c r="C10" s="59">
        <v>0</v>
      </c>
      <c r="D10" s="59">
        <v>120</v>
      </c>
      <c r="E10" s="59">
        <v>0</v>
      </c>
      <c r="F10" s="59">
        <v>0</v>
      </c>
      <c r="G10" s="59">
        <v>0</v>
      </c>
      <c r="H10" s="59">
        <v>301</v>
      </c>
      <c r="I10" s="59">
        <v>365</v>
      </c>
      <c r="J10" s="59">
        <v>429</v>
      </c>
      <c r="K10" s="61">
        <f>B10/H10</f>
        <v>0.39867109634551495</v>
      </c>
      <c r="L10" s="61">
        <f>B10/I10</f>
        <v>0.32876712328767121</v>
      </c>
      <c r="M10" s="61">
        <f>B10/J10</f>
        <v>0.27972027972027974</v>
      </c>
    </row>
    <row r="11" spans="1:18" x14ac:dyDescent="0.4">
      <c r="A11" s="45" t="s">
        <v>58</v>
      </c>
      <c r="B11" s="59">
        <v>120</v>
      </c>
      <c r="C11" s="59">
        <v>0</v>
      </c>
      <c r="D11" s="59">
        <v>120</v>
      </c>
      <c r="E11" s="59">
        <v>0</v>
      </c>
      <c r="F11" s="59">
        <v>0</v>
      </c>
      <c r="G11" s="59">
        <v>0</v>
      </c>
      <c r="H11" s="59">
        <v>425</v>
      </c>
      <c r="I11" s="59">
        <v>516</v>
      </c>
      <c r="J11" s="59">
        <v>606</v>
      </c>
      <c r="K11" s="61">
        <f t="shared" ref="K11:K16" si="0">B11/H11</f>
        <v>0.28235294117647058</v>
      </c>
      <c r="L11" s="61">
        <f t="shared" ref="L11:L16" si="1">B11/I11</f>
        <v>0.23255813953488372</v>
      </c>
      <c r="M11" s="61">
        <f t="shared" ref="M11:M16" si="2">B11/J11</f>
        <v>0.19801980198019803</v>
      </c>
    </row>
    <row r="12" spans="1:18" x14ac:dyDescent="0.4">
      <c r="A12" s="63" t="s">
        <v>62</v>
      </c>
      <c r="B12" s="64">
        <v>630</v>
      </c>
      <c r="C12" s="64">
        <v>80</v>
      </c>
      <c r="D12" s="64">
        <v>420</v>
      </c>
      <c r="E12" s="64">
        <v>32</v>
      </c>
      <c r="F12" s="64">
        <v>210</v>
      </c>
      <c r="G12" s="64">
        <v>48</v>
      </c>
      <c r="H12" s="64">
        <v>216</v>
      </c>
      <c r="I12" s="64">
        <v>262</v>
      </c>
      <c r="J12" s="64">
        <v>308</v>
      </c>
      <c r="K12" s="65">
        <f t="shared" si="0"/>
        <v>2.9166666666666665</v>
      </c>
      <c r="L12" s="65">
        <f t="shared" si="1"/>
        <v>2.4045801526717558</v>
      </c>
      <c r="M12" s="65">
        <f t="shared" si="2"/>
        <v>2.0454545454545454</v>
      </c>
    </row>
    <row r="13" spans="1:18" x14ac:dyDescent="0.4">
      <c r="A13" s="12" t="s">
        <v>57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246</v>
      </c>
      <c r="I13" s="59">
        <v>299</v>
      </c>
      <c r="J13" s="59">
        <v>351</v>
      </c>
      <c r="K13" s="61">
        <f t="shared" si="0"/>
        <v>0</v>
      </c>
      <c r="L13" s="61">
        <f t="shared" si="1"/>
        <v>0</v>
      </c>
      <c r="M13" s="61">
        <f t="shared" si="2"/>
        <v>0</v>
      </c>
    </row>
    <row r="14" spans="1:18" x14ac:dyDescent="0.4">
      <c r="A14" s="45" t="s">
        <v>56</v>
      </c>
      <c r="B14" s="59">
        <v>510</v>
      </c>
      <c r="C14" s="59">
        <v>96</v>
      </c>
      <c r="D14" s="59">
        <v>180</v>
      </c>
      <c r="E14" s="59">
        <v>16</v>
      </c>
      <c r="F14" s="59">
        <v>330</v>
      </c>
      <c r="G14" s="59">
        <v>80</v>
      </c>
      <c r="H14" s="59">
        <v>167</v>
      </c>
      <c r="I14" s="59">
        <v>203</v>
      </c>
      <c r="J14" s="59">
        <v>238</v>
      </c>
      <c r="K14" s="60">
        <f t="shared" si="0"/>
        <v>3.0538922155688621</v>
      </c>
      <c r="L14" s="60">
        <f t="shared" si="1"/>
        <v>2.5123152709359604</v>
      </c>
      <c r="M14" s="60">
        <f t="shared" si="2"/>
        <v>2.1428571428571428</v>
      </c>
    </row>
    <row r="15" spans="1:18" x14ac:dyDescent="0.4">
      <c r="A15" s="45" t="s">
        <v>59</v>
      </c>
      <c r="B15" s="59">
        <v>300</v>
      </c>
      <c r="C15" s="59">
        <v>32</v>
      </c>
      <c r="D15" s="59">
        <v>150</v>
      </c>
      <c r="E15" s="59">
        <v>0</v>
      </c>
      <c r="F15" s="59">
        <v>150</v>
      </c>
      <c r="G15" s="59">
        <v>32</v>
      </c>
      <c r="H15" s="59">
        <v>258</v>
      </c>
      <c r="I15" s="59">
        <v>313</v>
      </c>
      <c r="J15" s="59">
        <v>368</v>
      </c>
      <c r="K15" s="60">
        <f t="shared" si="0"/>
        <v>1.1627906976744187</v>
      </c>
      <c r="L15" s="60">
        <f t="shared" si="1"/>
        <v>0.95846645367412142</v>
      </c>
      <c r="M15" s="61">
        <f t="shared" si="2"/>
        <v>0.81521739130434778</v>
      </c>
    </row>
    <row r="16" spans="1:18" x14ac:dyDescent="0.4">
      <c r="A16" s="7" t="s">
        <v>61</v>
      </c>
      <c r="B16" s="59">
        <v>720</v>
      </c>
      <c r="C16" s="59">
        <v>48</v>
      </c>
      <c r="D16" s="59">
        <v>570</v>
      </c>
      <c r="E16" s="59">
        <v>16</v>
      </c>
      <c r="F16" s="59">
        <v>150</v>
      </c>
      <c r="G16" s="59">
        <v>32</v>
      </c>
      <c r="H16" s="59">
        <v>208</v>
      </c>
      <c r="I16" s="59">
        <v>252</v>
      </c>
      <c r="J16" s="59">
        <v>296</v>
      </c>
      <c r="K16" s="60">
        <f t="shared" si="0"/>
        <v>3.4615384615384617</v>
      </c>
      <c r="L16" s="60">
        <f t="shared" si="1"/>
        <v>2.8571428571428572</v>
      </c>
      <c r="M16" s="60">
        <f t="shared" si="2"/>
        <v>2.4324324324324325</v>
      </c>
    </row>
  </sheetData>
  <mergeCells count="9">
    <mergeCell ref="G1:H1"/>
    <mergeCell ref="J1:N1"/>
    <mergeCell ref="O1:P1"/>
    <mergeCell ref="Q1:R1"/>
    <mergeCell ref="B8:C8"/>
    <mergeCell ref="D8:E8"/>
    <mergeCell ref="F8:G8"/>
    <mergeCell ref="H8:J8"/>
    <mergeCell ref="K8:M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2006-6BD0-4C76-BB07-B0E55B93FFA7}">
  <dimension ref="A1:EE60"/>
  <sheetViews>
    <sheetView workbookViewId="0">
      <selection activeCell="N31" sqref="N31"/>
    </sheetView>
  </sheetViews>
  <sheetFormatPr defaultColWidth="9.81640625" defaultRowHeight="17" x14ac:dyDescent="0.4"/>
  <cols>
    <col min="1" max="1" width="12.36328125" style="53" bestFit="1" customWidth="1"/>
    <col min="2" max="2" width="10" style="53" bestFit="1" customWidth="1"/>
    <col min="3" max="9" width="8.81640625" style="53" customWidth="1"/>
    <col min="10" max="10" width="9.81640625" style="49"/>
    <col min="11" max="11" width="12.81640625" style="49" bestFit="1" customWidth="1"/>
    <col min="12" max="18" width="9.81640625" style="49"/>
    <col min="19" max="20" width="11.6328125" style="49" customWidth="1"/>
    <col min="21" max="21" width="14.453125" style="49" customWidth="1"/>
    <col min="22" max="22" width="12.54296875" style="49" customWidth="1"/>
    <col min="23" max="23" width="13.1796875" style="49" customWidth="1"/>
    <col min="24" max="135" width="9.81640625" style="49"/>
    <col min="136" max="16384" width="9.81640625" style="53"/>
  </cols>
  <sheetData>
    <row r="1" spans="1:23" s="49" customFormat="1" ht="21" customHeight="1" thickBot="1" x14ac:dyDescent="0.45">
      <c r="A1" s="46" t="s">
        <v>95</v>
      </c>
      <c r="B1" s="47" t="s">
        <v>146</v>
      </c>
      <c r="C1" s="48" t="s">
        <v>138</v>
      </c>
      <c r="D1" s="48" t="s">
        <v>139</v>
      </c>
      <c r="E1" s="48" t="s">
        <v>140</v>
      </c>
      <c r="F1" s="48" t="s">
        <v>141</v>
      </c>
      <c r="G1" s="48" t="s">
        <v>142</v>
      </c>
      <c r="H1" s="48" t="s">
        <v>143</v>
      </c>
      <c r="I1" s="48" t="s">
        <v>144</v>
      </c>
      <c r="K1" s="50" t="s">
        <v>1</v>
      </c>
      <c r="L1" s="48" t="s">
        <v>138</v>
      </c>
      <c r="M1" s="48" t="s">
        <v>139</v>
      </c>
      <c r="N1" s="56" t="s">
        <v>140</v>
      </c>
      <c r="O1" s="48" t="s">
        <v>141</v>
      </c>
      <c r="P1" s="48" t="s">
        <v>142</v>
      </c>
      <c r="Q1" s="54" t="s">
        <v>143</v>
      </c>
      <c r="R1" s="48" t="s">
        <v>144</v>
      </c>
      <c r="S1" s="49" t="s">
        <v>147</v>
      </c>
      <c r="T1" s="49" t="s">
        <v>149</v>
      </c>
      <c r="U1" s="49" t="s">
        <v>151</v>
      </c>
    </row>
    <row r="2" spans="1:23" s="49" customFormat="1" ht="22" customHeight="1" x14ac:dyDescent="0.4">
      <c r="A2" s="49" t="s">
        <v>25</v>
      </c>
      <c r="B2" s="51" t="s">
        <v>145</v>
      </c>
      <c r="C2" s="49">
        <v>24</v>
      </c>
      <c r="D2" s="49">
        <v>42</v>
      </c>
      <c r="E2" s="49">
        <v>40</v>
      </c>
      <c r="F2" s="49">
        <v>57</v>
      </c>
      <c r="G2" s="49">
        <v>55</v>
      </c>
      <c r="H2" s="49">
        <v>61</v>
      </c>
      <c r="I2" s="49">
        <v>80</v>
      </c>
      <c r="K2" s="45" t="s">
        <v>60</v>
      </c>
      <c r="L2" s="49">
        <f t="shared" ref="L2:R2" si="0">SUM(C2:C10)</f>
        <v>224</v>
      </c>
      <c r="M2" s="49">
        <f t="shared" si="0"/>
        <v>282</v>
      </c>
      <c r="N2" s="57">
        <f t="shared" si="0"/>
        <v>313</v>
      </c>
      <c r="O2" s="49">
        <f t="shared" si="0"/>
        <v>353</v>
      </c>
      <c r="P2" s="49">
        <f t="shared" si="0"/>
        <v>404</v>
      </c>
      <c r="Q2" s="55">
        <f t="shared" si="0"/>
        <v>429</v>
      </c>
      <c r="R2" s="49">
        <f t="shared" si="0"/>
        <v>442</v>
      </c>
      <c r="S2" s="49">
        <f>ROUNDUP(Q2*0.7, 0)</f>
        <v>301</v>
      </c>
      <c r="T2" s="49">
        <f>ROUNDUP(Q2*0.85, 0)</f>
        <v>365</v>
      </c>
      <c r="U2" s="49">
        <f>ROUNDUP(Q2*1, 0)</f>
        <v>429</v>
      </c>
    </row>
    <row r="3" spans="1:23" s="49" customFormat="1" ht="22" customHeight="1" x14ac:dyDescent="0.4">
      <c r="A3" s="49" t="s">
        <v>25</v>
      </c>
      <c r="B3" s="51" t="s">
        <v>117</v>
      </c>
      <c r="C3" s="49">
        <v>15</v>
      </c>
      <c r="D3" s="49">
        <v>19</v>
      </c>
      <c r="E3" s="49">
        <v>33</v>
      </c>
      <c r="F3" s="49">
        <v>22</v>
      </c>
      <c r="G3" s="49">
        <v>24</v>
      </c>
      <c r="H3" s="49">
        <v>32</v>
      </c>
      <c r="I3" s="49">
        <v>28</v>
      </c>
      <c r="K3" s="45" t="s">
        <v>58</v>
      </c>
      <c r="L3" s="49">
        <f>SUM(C11:C20)</f>
        <v>311</v>
      </c>
      <c r="M3" s="49">
        <f t="shared" ref="M3:R3" si="1">SUM(D11:D20)</f>
        <v>385</v>
      </c>
      <c r="N3" s="57">
        <f t="shared" si="1"/>
        <v>487</v>
      </c>
      <c r="O3" s="49">
        <f t="shared" si="1"/>
        <v>537</v>
      </c>
      <c r="P3" s="49">
        <f t="shared" si="1"/>
        <v>621</v>
      </c>
      <c r="Q3" s="55">
        <f t="shared" si="1"/>
        <v>606</v>
      </c>
      <c r="R3" s="49">
        <f t="shared" si="1"/>
        <v>744</v>
      </c>
      <c r="S3" s="49">
        <f t="shared" ref="S3:S8" si="2">ROUNDUP(Q3*0.7, 0)</f>
        <v>425</v>
      </c>
      <c r="T3" s="49">
        <f t="shared" ref="T3:T8" si="3">ROUNDUP(Q3*0.85, 0)</f>
        <v>516</v>
      </c>
      <c r="U3" s="49">
        <f t="shared" ref="U3:U8" si="4">ROUNDUP(Q3*1, 0)</f>
        <v>606</v>
      </c>
    </row>
    <row r="4" spans="1:23" s="49" customFormat="1" ht="22" customHeight="1" x14ac:dyDescent="0.4">
      <c r="A4" s="49" t="s">
        <v>25</v>
      </c>
      <c r="B4" s="51" t="s">
        <v>116</v>
      </c>
      <c r="C4" s="49">
        <v>28</v>
      </c>
      <c r="D4" s="49">
        <v>36</v>
      </c>
      <c r="E4" s="49">
        <v>33</v>
      </c>
      <c r="F4" s="49">
        <v>31</v>
      </c>
      <c r="G4" s="49">
        <v>37</v>
      </c>
      <c r="H4" s="49">
        <v>41</v>
      </c>
      <c r="I4" s="49">
        <v>31</v>
      </c>
      <c r="K4" s="45" t="s">
        <v>62</v>
      </c>
      <c r="L4" s="49">
        <f>SUM(C21:C28)</f>
        <v>232</v>
      </c>
      <c r="M4" s="49">
        <f t="shared" ref="M4:R4" si="5">SUM(D21:D28)</f>
        <v>266</v>
      </c>
      <c r="N4" s="57">
        <f t="shared" si="5"/>
        <v>266</v>
      </c>
      <c r="O4" s="49">
        <f t="shared" si="5"/>
        <v>320</v>
      </c>
      <c r="P4" s="49">
        <f t="shared" si="5"/>
        <v>302</v>
      </c>
      <c r="Q4" s="55">
        <f t="shared" si="5"/>
        <v>308</v>
      </c>
      <c r="R4" s="49">
        <f t="shared" si="5"/>
        <v>346</v>
      </c>
      <c r="S4" s="49">
        <f t="shared" si="2"/>
        <v>216</v>
      </c>
      <c r="T4" s="49">
        <f t="shared" si="3"/>
        <v>262</v>
      </c>
      <c r="U4" s="49">
        <f t="shared" si="4"/>
        <v>308</v>
      </c>
    </row>
    <row r="5" spans="1:23" s="49" customFormat="1" ht="22" customHeight="1" x14ac:dyDescent="0.4">
      <c r="A5" s="49" t="s">
        <v>25</v>
      </c>
      <c r="B5" s="51" t="s">
        <v>113</v>
      </c>
      <c r="C5" s="49">
        <v>24</v>
      </c>
      <c r="D5" s="49">
        <v>47</v>
      </c>
      <c r="E5" s="49">
        <v>38</v>
      </c>
      <c r="F5" s="49">
        <v>46</v>
      </c>
      <c r="G5" s="49">
        <v>46</v>
      </c>
      <c r="H5" s="49">
        <v>59</v>
      </c>
      <c r="I5" s="49">
        <v>41</v>
      </c>
      <c r="K5" s="12" t="s">
        <v>57</v>
      </c>
      <c r="L5" s="49">
        <f>SUM(C29:C35)</f>
        <v>209</v>
      </c>
      <c r="M5" s="49">
        <f t="shared" ref="M5:R5" si="6">SUM(D29:D35)</f>
        <v>228</v>
      </c>
      <c r="N5" s="57">
        <f t="shared" si="6"/>
        <v>244</v>
      </c>
      <c r="O5" s="49">
        <f t="shared" si="6"/>
        <v>290</v>
      </c>
      <c r="P5" s="49">
        <f t="shared" si="6"/>
        <v>326</v>
      </c>
      <c r="Q5" s="55">
        <f t="shared" si="6"/>
        <v>351</v>
      </c>
      <c r="R5" s="49">
        <f t="shared" si="6"/>
        <v>358</v>
      </c>
      <c r="S5" s="49">
        <f t="shared" si="2"/>
        <v>246</v>
      </c>
      <c r="T5" s="49">
        <f t="shared" si="3"/>
        <v>299</v>
      </c>
      <c r="U5" s="49">
        <f t="shared" si="4"/>
        <v>351</v>
      </c>
    </row>
    <row r="6" spans="1:23" s="49" customFormat="1" ht="22" customHeight="1" x14ac:dyDescent="0.4">
      <c r="A6" s="49" t="s">
        <v>25</v>
      </c>
      <c r="B6" s="51" t="s">
        <v>114</v>
      </c>
      <c r="C6" s="49">
        <v>23</v>
      </c>
      <c r="D6" s="49">
        <v>19</v>
      </c>
      <c r="E6" s="49">
        <v>29</v>
      </c>
      <c r="F6" s="49">
        <v>29</v>
      </c>
      <c r="G6" s="49">
        <v>35</v>
      </c>
      <c r="H6" s="49">
        <v>36</v>
      </c>
      <c r="I6" s="49">
        <v>34</v>
      </c>
      <c r="K6" s="45" t="s">
        <v>56</v>
      </c>
      <c r="L6" s="49">
        <f>SUM(C36:C41)</f>
        <v>188</v>
      </c>
      <c r="M6" s="49">
        <f t="shared" ref="M6:R6" si="7">SUM(D36:D41)</f>
        <v>186</v>
      </c>
      <c r="N6" s="57">
        <f t="shared" si="7"/>
        <v>238</v>
      </c>
      <c r="O6" s="49">
        <f t="shared" si="7"/>
        <v>222</v>
      </c>
      <c r="P6" s="49">
        <f t="shared" si="7"/>
        <v>271</v>
      </c>
      <c r="Q6" s="55">
        <f t="shared" si="7"/>
        <v>238</v>
      </c>
      <c r="R6" s="49">
        <f t="shared" si="7"/>
        <v>252</v>
      </c>
      <c r="S6" s="49">
        <f t="shared" si="2"/>
        <v>167</v>
      </c>
      <c r="T6" s="49">
        <f t="shared" si="3"/>
        <v>203</v>
      </c>
      <c r="U6" s="49">
        <f t="shared" si="4"/>
        <v>238</v>
      </c>
    </row>
    <row r="7" spans="1:23" s="49" customFormat="1" ht="22" customHeight="1" x14ac:dyDescent="0.4">
      <c r="A7" s="49" t="s">
        <v>25</v>
      </c>
      <c r="B7" s="51" t="s">
        <v>131</v>
      </c>
      <c r="C7" s="49">
        <v>23</v>
      </c>
      <c r="D7" s="49">
        <v>36</v>
      </c>
      <c r="E7" s="49">
        <v>45</v>
      </c>
      <c r="F7" s="49">
        <v>59</v>
      </c>
      <c r="G7" s="49">
        <v>69</v>
      </c>
      <c r="H7" s="49">
        <v>64</v>
      </c>
      <c r="I7" s="49">
        <v>82</v>
      </c>
      <c r="K7" s="45" t="s">
        <v>59</v>
      </c>
      <c r="L7" s="49">
        <f>SUM(C42:C49)</f>
        <v>240</v>
      </c>
      <c r="M7" s="49">
        <f t="shared" ref="M7:R7" si="8">SUM(D42:D49)</f>
        <v>248</v>
      </c>
      <c r="N7" s="57">
        <f t="shared" si="8"/>
        <v>282</v>
      </c>
      <c r="O7" s="49">
        <f t="shared" si="8"/>
        <v>320</v>
      </c>
      <c r="P7" s="49">
        <f t="shared" si="8"/>
        <v>327</v>
      </c>
      <c r="Q7" s="55">
        <f t="shared" si="8"/>
        <v>368</v>
      </c>
      <c r="R7" s="49">
        <f t="shared" si="8"/>
        <v>467</v>
      </c>
      <c r="S7" s="49">
        <f t="shared" si="2"/>
        <v>258</v>
      </c>
      <c r="T7" s="49">
        <f t="shared" si="3"/>
        <v>313</v>
      </c>
      <c r="U7" s="49">
        <f t="shared" si="4"/>
        <v>368</v>
      </c>
    </row>
    <row r="8" spans="1:23" s="49" customFormat="1" ht="22" customHeight="1" x14ac:dyDescent="0.4">
      <c r="A8" s="49" t="s">
        <v>25</v>
      </c>
      <c r="B8" s="51" t="s">
        <v>133</v>
      </c>
      <c r="C8" s="49">
        <v>34</v>
      </c>
      <c r="D8" s="49">
        <v>31</v>
      </c>
      <c r="E8" s="49">
        <v>40</v>
      </c>
      <c r="F8" s="49">
        <v>56</v>
      </c>
      <c r="G8" s="49">
        <v>68</v>
      </c>
      <c r="H8" s="49">
        <v>71</v>
      </c>
      <c r="I8" s="49">
        <v>88</v>
      </c>
      <c r="K8" s="7" t="s">
        <v>61</v>
      </c>
      <c r="L8" s="49">
        <f>SUM(C50:C54)</f>
        <v>133</v>
      </c>
      <c r="M8" s="49">
        <f t="shared" ref="M8:R8" si="9">SUM(D50:D54)</f>
        <v>208</v>
      </c>
      <c r="N8" s="57">
        <f t="shared" si="9"/>
        <v>208</v>
      </c>
      <c r="O8" s="49">
        <f t="shared" si="9"/>
        <v>210</v>
      </c>
      <c r="P8" s="49">
        <f t="shared" si="9"/>
        <v>253</v>
      </c>
      <c r="Q8" s="55">
        <f t="shared" si="9"/>
        <v>296</v>
      </c>
      <c r="R8" s="49">
        <f t="shared" si="9"/>
        <v>375</v>
      </c>
      <c r="S8" s="49">
        <f t="shared" si="2"/>
        <v>208</v>
      </c>
      <c r="T8" s="49">
        <f t="shared" si="3"/>
        <v>252</v>
      </c>
      <c r="U8" s="49">
        <f t="shared" si="4"/>
        <v>296</v>
      </c>
    </row>
    <row r="9" spans="1:23" s="49" customFormat="1" ht="22" customHeight="1" x14ac:dyDescent="0.4">
      <c r="A9" s="49" t="s">
        <v>25</v>
      </c>
      <c r="B9" s="51" t="s">
        <v>112</v>
      </c>
      <c r="C9" s="49">
        <v>30</v>
      </c>
      <c r="D9" s="49">
        <v>32</v>
      </c>
      <c r="E9" s="49">
        <v>29</v>
      </c>
      <c r="F9" s="49">
        <v>34</v>
      </c>
      <c r="G9" s="49">
        <v>48</v>
      </c>
      <c r="H9" s="49">
        <v>43</v>
      </c>
      <c r="I9" s="49">
        <v>34</v>
      </c>
    </row>
    <row r="10" spans="1:23" s="49" customFormat="1" ht="22" customHeight="1" x14ac:dyDescent="0.4">
      <c r="A10" s="50" t="s">
        <v>25</v>
      </c>
      <c r="B10" s="52" t="s">
        <v>115</v>
      </c>
      <c r="C10" s="50">
        <v>23</v>
      </c>
      <c r="D10" s="50">
        <v>20</v>
      </c>
      <c r="E10" s="50">
        <v>26</v>
      </c>
      <c r="F10" s="50">
        <v>19</v>
      </c>
      <c r="G10" s="50">
        <v>22</v>
      </c>
      <c r="H10" s="50">
        <v>22</v>
      </c>
      <c r="I10" s="50">
        <v>24</v>
      </c>
    </row>
    <row r="11" spans="1:23" s="49" customFormat="1" ht="22" customHeight="1" x14ac:dyDescent="0.4">
      <c r="A11" s="49" t="s">
        <v>22</v>
      </c>
      <c r="B11" s="51" t="s">
        <v>98</v>
      </c>
      <c r="C11" s="49">
        <v>43</v>
      </c>
      <c r="D11" s="49">
        <v>55</v>
      </c>
      <c r="E11" s="49">
        <v>54</v>
      </c>
      <c r="F11" s="49">
        <v>60</v>
      </c>
      <c r="G11" s="49">
        <v>69</v>
      </c>
      <c r="H11" s="49">
        <v>77</v>
      </c>
      <c r="I11" s="49">
        <v>61</v>
      </c>
    </row>
    <row r="12" spans="1:23" s="49" customFormat="1" ht="22" customHeight="1" x14ac:dyDescent="0.4">
      <c r="A12" s="49" t="s">
        <v>58</v>
      </c>
      <c r="B12" s="51" t="s">
        <v>102</v>
      </c>
      <c r="C12" s="49">
        <v>22</v>
      </c>
      <c r="D12" s="49">
        <v>26</v>
      </c>
      <c r="E12" s="49">
        <v>33</v>
      </c>
      <c r="F12" s="49">
        <v>41</v>
      </c>
      <c r="G12" s="49">
        <v>40</v>
      </c>
      <c r="H12" s="49">
        <v>48</v>
      </c>
      <c r="I12" s="49">
        <v>52</v>
      </c>
      <c r="L12" s="83" t="s">
        <v>153</v>
      </c>
      <c r="M12" s="83"/>
      <c r="N12" s="83" t="s">
        <v>154</v>
      </c>
      <c r="O12" s="83"/>
      <c r="P12" s="83" t="s">
        <v>155</v>
      </c>
      <c r="Q12" s="83"/>
      <c r="R12" s="83" t="s">
        <v>156</v>
      </c>
      <c r="S12" s="83"/>
      <c r="T12" s="83"/>
      <c r="U12" s="83" t="s">
        <v>157</v>
      </c>
      <c r="V12" s="83"/>
      <c r="W12" s="83"/>
    </row>
    <row r="13" spans="1:23" s="49" customFormat="1" ht="22" customHeight="1" x14ac:dyDescent="0.4">
      <c r="A13" s="49" t="s">
        <v>58</v>
      </c>
      <c r="B13" s="51" t="s">
        <v>103</v>
      </c>
      <c r="C13" s="49">
        <v>23</v>
      </c>
      <c r="D13" s="49">
        <v>30</v>
      </c>
      <c r="E13" s="49">
        <v>44</v>
      </c>
      <c r="F13" s="49">
        <v>34</v>
      </c>
      <c r="G13" s="49">
        <v>44</v>
      </c>
      <c r="H13" s="49">
        <v>43</v>
      </c>
      <c r="I13" s="49">
        <v>59</v>
      </c>
      <c r="K13" s="50" t="s">
        <v>1</v>
      </c>
      <c r="L13" s="49" t="s">
        <v>152</v>
      </c>
      <c r="M13" s="49" t="s">
        <v>140</v>
      </c>
      <c r="N13" s="49" t="s">
        <v>152</v>
      </c>
      <c r="O13" s="49" t="s">
        <v>140</v>
      </c>
      <c r="P13" s="49" t="s">
        <v>152</v>
      </c>
      <c r="Q13" s="49" t="s">
        <v>140</v>
      </c>
      <c r="R13" s="49" t="s">
        <v>147</v>
      </c>
      <c r="S13" s="49" t="s">
        <v>148</v>
      </c>
      <c r="T13" s="49" t="s">
        <v>150</v>
      </c>
      <c r="U13" s="49" t="s">
        <v>147</v>
      </c>
      <c r="V13" s="49" t="s">
        <v>148</v>
      </c>
      <c r="W13" s="49" t="s">
        <v>150</v>
      </c>
    </row>
    <row r="14" spans="1:23" s="49" customFormat="1" ht="22" customHeight="1" x14ac:dyDescent="0.4">
      <c r="A14" s="49" t="s">
        <v>58</v>
      </c>
      <c r="B14" s="51" t="s">
        <v>101</v>
      </c>
      <c r="C14" s="49">
        <v>35</v>
      </c>
      <c r="D14" s="49">
        <v>54</v>
      </c>
      <c r="E14" s="49">
        <v>64</v>
      </c>
      <c r="F14" s="49">
        <v>86</v>
      </c>
      <c r="G14" s="49">
        <v>67</v>
      </c>
      <c r="H14" s="49">
        <v>72</v>
      </c>
      <c r="I14" s="49">
        <v>101</v>
      </c>
      <c r="K14" s="45" t="s">
        <v>60</v>
      </c>
      <c r="L14" s="49">
        <v>120</v>
      </c>
      <c r="M14" s="49">
        <v>0</v>
      </c>
      <c r="N14" s="49">
        <v>120</v>
      </c>
      <c r="O14" s="49">
        <v>0</v>
      </c>
      <c r="P14" s="49">
        <v>0</v>
      </c>
      <c r="Q14" s="49">
        <v>0</v>
      </c>
      <c r="R14" s="49">
        <v>301</v>
      </c>
      <c r="S14" s="49">
        <v>365</v>
      </c>
      <c r="T14" s="49">
        <v>429</v>
      </c>
      <c r="U14" s="58">
        <f>L14/R14</f>
        <v>0.39867109634551495</v>
      </c>
      <c r="V14" s="58">
        <f>L14/S14</f>
        <v>0.32876712328767121</v>
      </c>
      <c r="W14" s="58">
        <f>L14/T14</f>
        <v>0.27972027972027974</v>
      </c>
    </row>
    <row r="15" spans="1:23" s="49" customFormat="1" ht="22" customHeight="1" x14ac:dyDescent="0.4">
      <c r="A15" s="49" t="s">
        <v>58</v>
      </c>
      <c r="B15" s="51" t="s">
        <v>100</v>
      </c>
      <c r="C15" s="49">
        <v>42</v>
      </c>
      <c r="D15" s="49">
        <v>55</v>
      </c>
      <c r="E15" s="49">
        <v>59</v>
      </c>
      <c r="F15" s="49">
        <v>90</v>
      </c>
      <c r="G15" s="49">
        <v>90</v>
      </c>
      <c r="H15" s="49">
        <v>71</v>
      </c>
      <c r="I15" s="49">
        <v>88</v>
      </c>
      <c r="K15" s="45" t="s">
        <v>58</v>
      </c>
      <c r="L15" s="49">
        <v>120</v>
      </c>
      <c r="M15" s="49">
        <v>0</v>
      </c>
      <c r="N15" s="49">
        <v>120</v>
      </c>
      <c r="O15" s="49">
        <v>0</v>
      </c>
      <c r="P15" s="49">
        <v>0</v>
      </c>
      <c r="Q15" s="49">
        <v>0</v>
      </c>
      <c r="R15" s="49">
        <v>425</v>
      </c>
      <c r="S15" s="49">
        <v>516</v>
      </c>
      <c r="T15" s="49">
        <v>606</v>
      </c>
      <c r="U15" s="58">
        <f t="shared" ref="U15:U20" si="10">L15/R15</f>
        <v>0.28235294117647058</v>
      </c>
      <c r="V15" s="58">
        <f t="shared" ref="V15:V20" si="11">L15/S15</f>
        <v>0.23255813953488372</v>
      </c>
      <c r="W15" s="58">
        <f t="shared" ref="W15:W20" si="12">L15/T15</f>
        <v>0.19801980198019803</v>
      </c>
    </row>
    <row r="16" spans="1:23" s="49" customFormat="1" ht="22" customHeight="1" x14ac:dyDescent="0.4">
      <c r="A16" s="49" t="s">
        <v>58</v>
      </c>
      <c r="B16" s="51" t="s">
        <v>104</v>
      </c>
      <c r="C16" s="49">
        <v>25</v>
      </c>
      <c r="D16" s="49">
        <v>13</v>
      </c>
      <c r="E16" s="49">
        <v>41</v>
      </c>
      <c r="F16" s="49">
        <v>28</v>
      </c>
      <c r="G16" s="49">
        <v>61</v>
      </c>
      <c r="H16" s="49">
        <v>56</v>
      </c>
      <c r="I16" s="49">
        <v>49</v>
      </c>
      <c r="K16" s="45" t="s">
        <v>62</v>
      </c>
      <c r="L16" s="49">
        <v>630</v>
      </c>
      <c r="M16" s="49">
        <v>80</v>
      </c>
      <c r="N16" s="49">
        <v>420</v>
      </c>
      <c r="O16" s="49">
        <v>32</v>
      </c>
      <c r="P16" s="49">
        <v>210</v>
      </c>
      <c r="Q16" s="49">
        <v>48</v>
      </c>
      <c r="R16" s="49">
        <v>216</v>
      </c>
      <c r="S16" s="49">
        <v>262</v>
      </c>
      <c r="T16" s="49">
        <v>308</v>
      </c>
      <c r="U16" s="58">
        <f t="shared" si="10"/>
        <v>2.9166666666666665</v>
      </c>
      <c r="V16" s="58">
        <f t="shared" si="11"/>
        <v>2.4045801526717558</v>
      </c>
      <c r="W16" s="58">
        <f t="shared" si="12"/>
        <v>2.0454545454545454</v>
      </c>
    </row>
    <row r="17" spans="1:23" s="49" customFormat="1" ht="22" customHeight="1" x14ac:dyDescent="0.4">
      <c r="A17" s="49" t="s">
        <v>58</v>
      </c>
      <c r="B17" s="51" t="s">
        <v>105</v>
      </c>
      <c r="C17" s="49">
        <v>32</v>
      </c>
      <c r="D17" s="49">
        <v>44</v>
      </c>
      <c r="E17" s="49">
        <v>53</v>
      </c>
      <c r="F17" s="49">
        <v>54</v>
      </c>
      <c r="G17" s="49">
        <v>63</v>
      </c>
      <c r="H17" s="49">
        <v>68</v>
      </c>
      <c r="I17" s="49">
        <v>94</v>
      </c>
      <c r="K17" s="12" t="s">
        <v>57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246</v>
      </c>
      <c r="S17" s="49">
        <v>299</v>
      </c>
      <c r="T17" s="49">
        <v>351</v>
      </c>
      <c r="U17" s="58">
        <f t="shared" si="10"/>
        <v>0</v>
      </c>
      <c r="V17" s="58">
        <f t="shared" si="11"/>
        <v>0</v>
      </c>
      <c r="W17" s="58">
        <f t="shared" si="12"/>
        <v>0</v>
      </c>
    </row>
    <row r="18" spans="1:23" s="49" customFormat="1" ht="22" customHeight="1" x14ac:dyDescent="0.4">
      <c r="A18" s="49" t="s">
        <v>22</v>
      </c>
      <c r="B18" s="51" t="s">
        <v>99</v>
      </c>
      <c r="C18" s="49">
        <v>42</v>
      </c>
      <c r="D18" s="49">
        <v>54</v>
      </c>
      <c r="E18" s="49">
        <v>52</v>
      </c>
      <c r="F18" s="49">
        <v>69</v>
      </c>
      <c r="G18" s="49">
        <v>88</v>
      </c>
      <c r="H18" s="49">
        <v>90</v>
      </c>
      <c r="I18" s="49">
        <v>104</v>
      </c>
      <c r="K18" s="45" t="s">
        <v>56</v>
      </c>
      <c r="L18" s="49">
        <v>510</v>
      </c>
      <c r="M18" s="49">
        <v>96</v>
      </c>
      <c r="N18" s="49">
        <v>180</v>
      </c>
      <c r="O18" s="49">
        <v>16</v>
      </c>
      <c r="P18" s="49">
        <v>330</v>
      </c>
      <c r="Q18" s="49">
        <v>80</v>
      </c>
      <c r="R18" s="49">
        <v>167</v>
      </c>
      <c r="S18" s="49">
        <v>203</v>
      </c>
      <c r="T18" s="49">
        <v>238</v>
      </c>
      <c r="U18" s="58">
        <f t="shared" si="10"/>
        <v>3.0538922155688621</v>
      </c>
      <c r="V18" s="58">
        <f t="shared" si="11"/>
        <v>2.5123152709359604</v>
      </c>
      <c r="W18" s="58">
        <f t="shared" si="12"/>
        <v>2.1428571428571428</v>
      </c>
    </row>
    <row r="19" spans="1:23" s="49" customFormat="1" ht="22" customHeight="1" x14ac:dyDescent="0.4">
      <c r="A19" s="49" t="s">
        <v>58</v>
      </c>
      <c r="B19" s="51" t="s">
        <v>94</v>
      </c>
      <c r="C19" s="49">
        <v>24</v>
      </c>
      <c r="D19" s="49">
        <v>26</v>
      </c>
      <c r="E19" s="49">
        <v>42</v>
      </c>
      <c r="F19" s="49">
        <v>39</v>
      </c>
      <c r="G19" s="49">
        <v>50</v>
      </c>
      <c r="H19" s="49">
        <v>35</v>
      </c>
      <c r="I19" s="49">
        <v>67</v>
      </c>
      <c r="K19" s="45" t="s">
        <v>59</v>
      </c>
      <c r="L19" s="49">
        <v>300</v>
      </c>
      <c r="M19" s="49">
        <v>32</v>
      </c>
      <c r="N19" s="49">
        <v>150</v>
      </c>
      <c r="O19" s="49">
        <v>0</v>
      </c>
      <c r="P19" s="49">
        <v>150</v>
      </c>
      <c r="Q19" s="49">
        <v>32</v>
      </c>
      <c r="R19" s="49">
        <v>258</v>
      </c>
      <c r="S19" s="49">
        <v>313</v>
      </c>
      <c r="T19" s="49">
        <v>368</v>
      </c>
      <c r="U19" s="58">
        <f t="shared" si="10"/>
        <v>1.1627906976744187</v>
      </c>
      <c r="V19" s="58">
        <f t="shared" si="11"/>
        <v>0.95846645367412142</v>
      </c>
      <c r="W19" s="58">
        <f t="shared" si="12"/>
        <v>0.81521739130434778</v>
      </c>
    </row>
    <row r="20" spans="1:23" s="49" customFormat="1" ht="22" customHeight="1" x14ac:dyDescent="0.4">
      <c r="A20" s="50" t="s">
        <v>58</v>
      </c>
      <c r="B20" s="52" t="s">
        <v>96</v>
      </c>
      <c r="C20" s="50">
        <v>23</v>
      </c>
      <c r="D20" s="50">
        <v>28</v>
      </c>
      <c r="E20" s="50">
        <v>45</v>
      </c>
      <c r="F20" s="50">
        <v>36</v>
      </c>
      <c r="G20" s="50">
        <v>49</v>
      </c>
      <c r="H20" s="50">
        <v>46</v>
      </c>
      <c r="I20" s="50">
        <v>69</v>
      </c>
      <c r="K20" s="7" t="s">
        <v>61</v>
      </c>
      <c r="L20" s="49">
        <v>720</v>
      </c>
      <c r="M20" s="49">
        <v>48</v>
      </c>
      <c r="N20" s="49">
        <v>570</v>
      </c>
      <c r="O20" s="49">
        <v>16</v>
      </c>
      <c r="P20" s="49">
        <v>150</v>
      </c>
      <c r="Q20" s="49">
        <v>32</v>
      </c>
      <c r="R20" s="49">
        <v>208</v>
      </c>
      <c r="S20" s="49">
        <v>252</v>
      </c>
      <c r="T20" s="49">
        <v>296</v>
      </c>
      <c r="U20" s="58">
        <f t="shared" si="10"/>
        <v>3.4615384615384617</v>
      </c>
      <c r="V20" s="58">
        <f t="shared" si="11"/>
        <v>2.8571428571428572</v>
      </c>
      <c r="W20" s="58">
        <f t="shared" si="12"/>
        <v>2.4324324324324325</v>
      </c>
    </row>
    <row r="21" spans="1:23" s="49" customFormat="1" ht="22" customHeight="1" x14ac:dyDescent="0.4">
      <c r="A21" s="49" t="s">
        <v>24</v>
      </c>
      <c r="B21" s="51" t="s">
        <v>121</v>
      </c>
      <c r="C21" s="49">
        <v>16</v>
      </c>
      <c r="D21" s="49">
        <v>16</v>
      </c>
      <c r="E21" s="49">
        <v>13</v>
      </c>
      <c r="F21" s="49">
        <v>32</v>
      </c>
      <c r="G21" s="49">
        <v>25</v>
      </c>
      <c r="H21" s="49">
        <v>38</v>
      </c>
      <c r="I21" s="49">
        <v>49</v>
      </c>
    </row>
    <row r="22" spans="1:23" s="49" customFormat="1" ht="22" customHeight="1" x14ac:dyDescent="0.4">
      <c r="A22" s="49" t="s">
        <v>24</v>
      </c>
      <c r="B22" s="51" t="s">
        <v>125</v>
      </c>
      <c r="C22" s="49">
        <v>30</v>
      </c>
      <c r="D22" s="49">
        <v>42</v>
      </c>
      <c r="E22" s="49">
        <v>39</v>
      </c>
      <c r="F22" s="49">
        <v>41</v>
      </c>
      <c r="G22" s="49">
        <v>38</v>
      </c>
      <c r="H22" s="49">
        <v>31</v>
      </c>
      <c r="I22" s="49">
        <v>34</v>
      </c>
    </row>
    <row r="23" spans="1:23" s="49" customFormat="1" ht="22" customHeight="1" x14ac:dyDescent="0.4">
      <c r="A23" s="49" t="s">
        <v>24</v>
      </c>
      <c r="B23" s="51" t="s">
        <v>120</v>
      </c>
      <c r="C23" s="49">
        <v>19</v>
      </c>
      <c r="D23" s="49">
        <v>25</v>
      </c>
      <c r="E23" s="49">
        <v>31</v>
      </c>
      <c r="F23" s="49">
        <v>33</v>
      </c>
      <c r="G23" s="49">
        <v>28</v>
      </c>
      <c r="H23" s="49">
        <v>25</v>
      </c>
      <c r="I23" s="49">
        <v>34</v>
      </c>
    </row>
    <row r="24" spans="1:23" s="49" customFormat="1" ht="22" customHeight="1" x14ac:dyDescent="0.4">
      <c r="A24" s="49" t="s">
        <v>24</v>
      </c>
      <c r="B24" s="51" t="s">
        <v>119</v>
      </c>
      <c r="C24" s="49">
        <v>30</v>
      </c>
      <c r="D24" s="49">
        <v>41</v>
      </c>
      <c r="E24" s="49">
        <v>38</v>
      </c>
      <c r="F24" s="49">
        <v>38</v>
      </c>
      <c r="G24" s="49">
        <v>51</v>
      </c>
      <c r="H24" s="49">
        <v>48</v>
      </c>
      <c r="I24" s="49">
        <v>46</v>
      </c>
    </row>
    <row r="25" spans="1:23" s="49" customFormat="1" ht="22" customHeight="1" x14ac:dyDescent="0.4">
      <c r="A25" s="49" t="s">
        <v>24</v>
      </c>
      <c r="B25" s="51" t="s">
        <v>118</v>
      </c>
      <c r="C25" s="49">
        <v>31</v>
      </c>
      <c r="D25" s="49">
        <v>34</v>
      </c>
      <c r="E25" s="49">
        <v>37</v>
      </c>
      <c r="F25" s="49">
        <v>41</v>
      </c>
      <c r="G25" s="49">
        <v>39</v>
      </c>
      <c r="H25" s="49">
        <v>41</v>
      </c>
      <c r="I25" s="49">
        <v>39</v>
      </c>
    </row>
    <row r="26" spans="1:23" s="49" customFormat="1" ht="22" customHeight="1" x14ac:dyDescent="0.4">
      <c r="A26" s="49" t="s">
        <v>24</v>
      </c>
      <c r="B26" s="51" t="s">
        <v>126</v>
      </c>
      <c r="C26" s="49">
        <v>27</v>
      </c>
      <c r="D26" s="49">
        <v>34</v>
      </c>
      <c r="E26" s="49">
        <v>30</v>
      </c>
      <c r="F26" s="49">
        <v>44</v>
      </c>
      <c r="G26" s="49">
        <v>36</v>
      </c>
      <c r="H26" s="49">
        <v>40</v>
      </c>
      <c r="I26" s="49">
        <v>56</v>
      </c>
    </row>
    <row r="27" spans="1:23" s="49" customFormat="1" ht="22" customHeight="1" x14ac:dyDescent="0.4">
      <c r="A27" s="49" t="s">
        <v>24</v>
      </c>
      <c r="B27" s="51" t="s">
        <v>127</v>
      </c>
      <c r="C27" s="49">
        <v>50</v>
      </c>
      <c r="D27" s="49">
        <v>47</v>
      </c>
      <c r="E27" s="49">
        <v>47</v>
      </c>
      <c r="F27" s="49">
        <v>57</v>
      </c>
      <c r="G27" s="49">
        <v>64</v>
      </c>
      <c r="H27" s="49">
        <v>60</v>
      </c>
      <c r="I27" s="49">
        <v>64</v>
      </c>
    </row>
    <row r="28" spans="1:23" s="49" customFormat="1" ht="22" customHeight="1" x14ac:dyDescent="0.4">
      <c r="A28" s="50" t="s">
        <v>24</v>
      </c>
      <c r="B28" s="52" t="s">
        <v>128</v>
      </c>
      <c r="C28" s="50">
        <v>29</v>
      </c>
      <c r="D28" s="50">
        <v>27</v>
      </c>
      <c r="E28" s="50">
        <v>31</v>
      </c>
      <c r="F28" s="50">
        <v>34</v>
      </c>
      <c r="G28" s="50">
        <v>21</v>
      </c>
      <c r="H28" s="50">
        <v>25</v>
      </c>
      <c r="I28" s="50">
        <v>24</v>
      </c>
    </row>
    <row r="29" spans="1:23" s="49" customFormat="1" ht="22" customHeight="1" x14ac:dyDescent="0.4">
      <c r="A29" s="49" t="s">
        <v>57</v>
      </c>
      <c r="B29" s="51" t="s">
        <v>88</v>
      </c>
      <c r="C29" s="49">
        <v>22</v>
      </c>
      <c r="D29" s="49">
        <v>21</v>
      </c>
      <c r="E29" s="49">
        <v>26</v>
      </c>
      <c r="F29" s="49">
        <v>41</v>
      </c>
      <c r="G29" s="49">
        <v>35</v>
      </c>
      <c r="H29" s="49">
        <v>42</v>
      </c>
      <c r="I29" s="49">
        <v>43</v>
      </c>
    </row>
    <row r="30" spans="1:23" s="49" customFormat="1" ht="22" customHeight="1" x14ac:dyDescent="0.4">
      <c r="A30" s="49" t="s">
        <v>137</v>
      </c>
      <c r="B30" s="51" t="s">
        <v>132</v>
      </c>
      <c r="C30" s="49">
        <v>24</v>
      </c>
      <c r="D30" s="49">
        <v>31</v>
      </c>
      <c r="E30" s="49">
        <v>24</v>
      </c>
      <c r="F30" s="49">
        <v>33</v>
      </c>
      <c r="G30" s="49">
        <v>40</v>
      </c>
      <c r="H30" s="49">
        <v>38</v>
      </c>
      <c r="I30" s="49">
        <v>43</v>
      </c>
    </row>
    <row r="31" spans="1:23" s="49" customFormat="1" ht="22" customHeight="1" x14ac:dyDescent="0.4">
      <c r="A31" s="49" t="s">
        <v>57</v>
      </c>
      <c r="B31" s="51" t="s">
        <v>93</v>
      </c>
      <c r="C31" s="49">
        <v>52</v>
      </c>
      <c r="D31" s="49">
        <v>44</v>
      </c>
      <c r="E31" s="49">
        <v>63</v>
      </c>
      <c r="F31" s="49">
        <v>58</v>
      </c>
      <c r="G31" s="49">
        <v>63</v>
      </c>
      <c r="H31" s="49">
        <v>65</v>
      </c>
      <c r="I31" s="49">
        <v>71</v>
      </c>
    </row>
    <row r="32" spans="1:23" s="49" customFormat="1" ht="22" customHeight="1" x14ac:dyDescent="0.4">
      <c r="A32" s="49" t="s">
        <v>137</v>
      </c>
      <c r="B32" s="51" t="s">
        <v>135</v>
      </c>
      <c r="C32" s="49">
        <v>29</v>
      </c>
      <c r="D32" s="49">
        <v>38</v>
      </c>
      <c r="E32" s="49">
        <v>31</v>
      </c>
      <c r="F32" s="49">
        <v>41</v>
      </c>
      <c r="G32" s="49">
        <v>48</v>
      </c>
      <c r="H32" s="49">
        <v>51</v>
      </c>
      <c r="I32" s="49">
        <v>51</v>
      </c>
    </row>
    <row r="33" spans="1:9" s="49" customFormat="1" ht="22" customHeight="1" x14ac:dyDescent="0.4">
      <c r="A33" s="49" t="s">
        <v>137</v>
      </c>
      <c r="B33" s="51" t="s">
        <v>129</v>
      </c>
      <c r="C33" s="49">
        <v>30</v>
      </c>
      <c r="D33" s="49">
        <v>16</v>
      </c>
      <c r="E33" s="49">
        <v>41</v>
      </c>
      <c r="F33" s="49">
        <v>31</v>
      </c>
      <c r="G33" s="49">
        <v>39</v>
      </c>
      <c r="H33" s="49">
        <v>55</v>
      </c>
      <c r="I33" s="49">
        <v>41</v>
      </c>
    </row>
    <row r="34" spans="1:9" s="49" customFormat="1" ht="22" customHeight="1" x14ac:dyDescent="0.4">
      <c r="A34" s="49" t="s">
        <v>137</v>
      </c>
      <c r="B34" s="51" t="s">
        <v>130</v>
      </c>
      <c r="C34" s="49">
        <v>25</v>
      </c>
      <c r="D34" s="49">
        <v>43</v>
      </c>
      <c r="E34" s="49">
        <v>35</v>
      </c>
      <c r="F34" s="49">
        <v>62</v>
      </c>
      <c r="G34" s="49">
        <v>62</v>
      </c>
      <c r="H34" s="49">
        <v>65</v>
      </c>
      <c r="I34" s="49">
        <v>57</v>
      </c>
    </row>
    <row r="35" spans="1:9" s="49" customFormat="1" ht="22" customHeight="1" x14ac:dyDescent="0.4">
      <c r="A35" s="50" t="s">
        <v>137</v>
      </c>
      <c r="B35" s="52" t="s">
        <v>134</v>
      </c>
      <c r="C35" s="50">
        <v>27</v>
      </c>
      <c r="D35" s="50">
        <v>35</v>
      </c>
      <c r="E35" s="50">
        <v>24</v>
      </c>
      <c r="F35" s="50">
        <v>24</v>
      </c>
      <c r="G35" s="50">
        <v>39</v>
      </c>
      <c r="H35" s="50">
        <v>35</v>
      </c>
      <c r="I35" s="50">
        <v>52</v>
      </c>
    </row>
    <row r="36" spans="1:9" s="49" customFormat="1" ht="22" customHeight="1" x14ac:dyDescent="0.4">
      <c r="A36" s="49" t="s">
        <v>56</v>
      </c>
      <c r="B36" s="51" t="s">
        <v>87</v>
      </c>
      <c r="C36" s="49">
        <v>57</v>
      </c>
      <c r="D36" s="49">
        <v>48</v>
      </c>
      <c r="E36" s="49">
        <v>63</v>
      </c>
      <c r="F36" s="49">
        <v>68</v>
      </c>
      <c r="G36" s="49">
        <v>76</v>
      </c>
      <c r="H36" s="49">
        <v>73</v>
      </c>
      <c r="I36" s="49">
        <v>77</v>
      </c>
    </row>
    <row r="37" spans="1:9" s="49" customFormat="1" ht="22" customHeight="1" x14ac:dyDescent="0.4">
      <c r="A37" s="49" t="s">
        <v>56</v>
      </c>
      <c r="B37" s="51" t="s">
        <v>90</v>
      </c>
      <c r="C37" s="49">
        <v>37</v>
      </c>
      <c r="D37" s="49">
        <v>38</v>
      </c>
      <c r="E37" s="49">
        <v>50</v>
      </c>
      <c r="F37" s="49">
        <v>50</v>
      </c>
      <c r="G37" s="49">
        <v>54</v>
      </c>
      <c r="H37" s="49">
        <v>47</v>
      </c>
      <c r="I37" s="49">
        <v>52</v>
      </c>
    </row>
    <row r="38" spans="1:9" s="49" customFormat="1" ht="22" customHeight="1" x14ac:dyDescent="0.4">
      <c r="A38" s="49" t="s">
        <v>20</v>
      </c>
      <c r="B38" s="51" t="s">
        <v>86</v>
      </c>
      <c r="C38" s="49">
        <v>39</v>
      </c>
      <c r="D38" s="49">
        <v>47</v>
      </c>
      <c r="E38" s="49">
        <v>62</v>
      </c>
      <c r="F38" s="49">
        <v>54</v>
      </c>
      <c r="G38" s="49">
        <v>82</v>
      </c>
      <c r="H38" s="49">
        <v>56</v>
      </c>
      <c r="I38" s="49">
        <v>71</v>
      </c>
    </row>
    <row r="39" spans="1:9" s="49" customFormat="1" ht="22" customHeight="1" x14ac:dyDescent="0.4">
      <c r="A39" s="49" t="s">
        <v>56</v>
      </c>
      <c r="B39" s="51" t="s">
        <v>91</v>
      </c>
      <c r="C39" s="49">
        <v>18</v>
      </c>
      <c r="D39" s="49">
        <v>17</v>
      </c>
      <c r="E39" s="49">
        <v>19</v>
      </c>
      <c r="F39" s="49">
        <v>12</v>
      </c>
      <c r="G39" s="49">
        <v>14</v>
      </c>
      <c r="H39" s="49">
        <v>10</v>
      </c>
      <c r="I39" s="49">
        <v>12</v>
      </c>
    </row>
    <row r="40" spans="1:9" s="49" customFormat="1" ht="22" customHeight="1" x14ac:dyDescent="0.4">
      <c r="A40" s="49" t="s">
        <v>56</v>
      </c>
      <c r="B40" s="51" t="s">
        <v>89</v>
      </c>
      <c r="C40" s="49">
        <v>14</v>
      </c>
      <c r="D40" s="49">
        <v>20</v>
      </c>
      <c r="E40" s="49">
        <v>26</v>
      </c>
      <c r="F40" s="49">
        <v>22</v>
      </c>
      <c r="G40" s="49">
        <v>25</v>
      </c>
      <c r="H40" s="49">
        <v>27</v>
      </c>
      <c r="I40" s="49">
        <v>21</v>
      </c>
    </row>
    <row r="41" spans="1:9" s="49" customFormat="1" ht="22" customHeight="1" x14ac:dyDescent="0.4">
      <c r="A41" s="50" t="s">
        <v>56</v>
      </c>
      <c r="B41" s="52" t="s">
        <v>92</v>
      </c>
      <c r="C41" s="50">
        <v>23</v>
      </c>
      <c r="D41" s="50">
        <v>16</v>
      </c>
      <c r="E41" s="50">
        <v>18</v>
      </c>
      <c r="F41" s="50">
        <v>16</v>
      </c>
      <c r="G41" s="50">
        <v>20</v>
      </c>
      <c r="H41" s="50">
        <v>25</v>
      </c>
      <c r="I41" s="50">
        <v>19</v>
      </c>
    </row>
    <row r="42" spans="1:9" s="49" customFormat="1" ht="22" customHeight="1" x14ac:dyDescent="0.4">
      <c r="A42" s="49" t="s">
        <v>23</v>
      </c>
      <c r="B42" s="51" t="s">
        <v>85</v>
      </c>
      <c r="C42" s="49">
        <v>26</v>
      </c>
      <c r="D42" s="49">
        <v>37</v>
      </c>
      <c r="E42" s="49">
        <v>38</v>
      </c>
      <c r="F42" s="49">
        <v>46</v>
      </c>
      <c r="G42" s="49">
        <v>68</v>
      </c>
      <c r="H42" s="49">
        <v>55</v>
      </c>
      <c r="I42" s="49">
        <v>90</v>
      </c>
    </row>
    <row r="43" spans="1:9" s="49" customFormat="1" ht="22" customHeight="1" x14ac:dyDescent="0.4">
      <c r="A43" s="49" t="s">
        <v>23</v>
      </c>
      <c r="B43" s="51" t="s">
        <v>111</v>
      </c>
      <c r="C43" s="49">
        <v>22</v>
      </c>
      <c r="D43" s="49">
        <v>23</v>
      </c>
      <c r="E43" s="49">
        <v>21</v>
      </c>
      <c r="F43" s="49">
        <v>38</v>
      </c>
      <c r="G43" s="49">
        <v>27</v>
      </c>
      <c r="H43" s="49">
        <v>19</v>
      </c>
      <c r="I43" s="49">
        <v>28</v>
      </c>
    </row>
    <row r="44" spans="1:9" s="49" customFormat="1" ht="22" customHeight="1" x14ac:dyDescent="0.4">
      <c r="A44" s="49" t="s">
        <v>23</v>
      </c>
      <c r="B44" s="51" t="s">
        <v>107</v>
      </c>
      <c r="C44" s="49">
        <v>32</v>
      </c>
      <c r="D44" s="49">
        <v>39</v>
      </c>
      <c r="E44" s="49">
        <v>27</v>
      </c>
      <c r="F44" s="49">
        <v>54</v>
      </c>
      <c r="G44" s="49">
        <v>47</v>
      </c>
      <c r="H44" s="49">
        <v>56</v>
      </c>
      <c r="I44" s="49">
        <v>65</v>
      </c>
    </row>
    <row r="45" spans="1:9" s="49" customFormat="1" ht="22" customHeight="1" x14ac:dyDescent="0.4">
      <c r="A45" s="49" t="s">
        <v>23</v>
      </c>
      <c r="B45" s="51" t="s">
        <v>84</v>
      </c>
      <c r="C45" s="49">
        <v>28</v>
      </c>
      <c r="D45" s="49">
        <v>32</v>
      </c>
      <c r="E45" s="49">
        <v>44</v>
      </c>
      <c r="F45" s="49">
        <v>37</v>
      </c>
      <c r="G45" s="49">
        <v>31</v>
      </c>
      <c r="H45" s="49">
        <v>49</v>
      </c>
      <c r="I45" s="49">
        <v>67</v>
      </c>
    </row>
    <row r="46" spans="1:9" s="49" customFormat="1" ht="22" customHeight="1" x14ac:dyDescent="0.4">
      <c r="A46" s="49" t="s">
        <v>23</v>
      </c>
      <c r="B46" s="51" t="s">
        <v>110</v>
      </c>
      <c r="C46" s="49">
        <v>36</v>
      </c>
      <c r="D46" s="49">
        <v>34</v>
      </c>
      <c r="E46" s="49">
        <v>56</v>
      </c>
      <c r="F46" s="49">
        <v>55</v>
      </c>
      <c r="G46" s="49">
        <v>66</v>
      </c>
      <c r="H46" s="49">
        <v>66</v>
      </c>
      <c r="I46" s="49">
        <v>83</v>
      </c>
    </row>
    <row r="47" spans="1:9" s="49" customFormat="1" ht="22" customHeight="1" x14ac:dyDescent="0.4">
      <c r="A47" s="49" t="s">
        <v>23</v>
      </c>
      <c r="B47" s="51" t="s">
        <v>108</v>
      </c>
      <c r="C47" s="49">
        <v>23</v>
      </c>
      <c r="D47" s="49">
        <v>22</v>
      </c>
      <c r="E47" s="49">
        <v>22</v>
      </c>
      <c r="F47" s="49">
        <v>27</v>
      </c>
      <c r="G47" s="49">
        <v>14</v>
      </c>
      <c r="H47" s="49">
        <v>33</v>
      </c>
      <c r="I47" s="49">
        <v>26</v>
      </c>
    </row>
    <row r="48" spans="1:9" s="49" customFormat="1" ht="22" customHeight="1" x14ac:dyDescent="0.4">
      <c r="A48" s="49" t="s">
        <v>23</v>
      </c>
      <c r="B48" s="51" t="s">
        <v>109</v>
      </c>
      <c r="C48" s="49">
        <v>28</v>
      </c>
      <c r="D48" s="49">
        <v>24</v>
      </c>
      <c r="E48" s="49">
        <v>31</v>
      </c>
      <c r="F48" s="49">
        <v>21</v>
      </c>
      <c r="G48" s="49">
        <v>20</v>
      </c>
      <c r="H48" s="49">
        <v>35</v>
      </c>
      <c r="I48" s="49">
        <v>32</v>
      </c>
    </row>
    <row r="49" spans="1:9" s="49" customFormat="1" ht="22" customHeight="1" x14ac:dyDescent="0.4">
      <c r="A49" s="50" t="s">
        <v>23</v>
      </c>
      <c r="B49" s="52" t="s">
        <v>106</v>
      </c>
      <c r="C49" s="50">
        <v>45</v>
      </c>
      <c r="D49" s="50">
        <v>37</v>
      </c>
      <c r="E49" s="50">
        <v>43</v>
      </c>
      <c r="F49" s="50">
        <v>42</v>
      </c>
      <c r="G49" s="50">
        <v>54</v>
      </c>
      <c r="H49" s="50">
        <v>55</v>
      </c>
      <c r="I49" s="50">
        <v>76</v>
      </c>
    </row>
    <row r="50" spans="1:9" s="49" customFormat="1" ht="22" customHeight="1" x14ac:dyDescent="0.4">
      <c r="A50" s="49" t="s">
        <v>21</v>
      </c>
      <c r="B50" s="51" t="s">
        <v>124</v>
      </c>
      <c r="C50" s="49">
        <v>41</v>
      </c>
      <c r="D50" s="49">
        <v>64</v>
      </c>
      <c r="E50" s="49">
        <v>54</v>
      </c>
      <c r="F50" s="49">
        <v>51</v>
      </c>
      <c r="G50" s="49">
        <v>62</v>
      </c>
      <c r="H50" s="49">
        <v>65</v>
      </c>
      <c r="I50" s="49">
        <v>74</v>
      </c>
    </row>
    <row r="51" spans="1:9" s="49" customFormat="1" ht="22" customHeight="1" x14ac:dyDescent="0.4">
      <c r="A51" s="49" t="s">
        <v>21</v>
      </c>
      <c r="B51" s="51" t="s">
        <v>97</v>
      </c>
      <c r="C51" s="49">
        <v>16</v>
      </c>
      <c r="D51" s="49">
        <v>25</v>
      </c>
      <c r="E51" s="49">
        <v>27</v>
      </c>
      <c r="F51" s="49">
        <v>25</v>
      </c>
      <c r="G51" s="49">
        <v>28</v>
      </c>
      <c r="H51" s="49">
        <v>34</v>
      </c>
      <c r="I51" s="49">
        <v>60</v>
      </c>
    </row>
    <row r="52" spans="1:9" s="49" customFormat="1" ht="22" customHeight="1" x14ac:dyDescent="0.4">
      <c r="A52" s="49" t="s">
        <v>21</v>
      </c>
      <c r="B52" s="51" t="s">
        <v>136</v>
      </c>
      <c r="C52" s="49">
        <v>11</v>
      </c>
      <c r="D52" s="49">
        <v>11</v>
      </c>
      <c r="E52" s="49">
        <v>10</v>
      </c>
      <c r="F52" s="49">
        <v>14</v>
      </c>
      <c r="G52" s="49">
        <v>17</v>
      </c>
      <c r="H52" s="49">
        <v>31</v>
      </c>
      <c r="I52" s="49">
        <v>58</v>
      </c>
    </row>
    <row r="53" spans="1:9" s="49" customFormat="1" ht="22" customHeight="1" x14ac:dyDescent="0.4">
      <c r="A53" s="49" t="s">
        <v>21</v>
      </c>
      <c r="B53" s="51" t="s">
        <v>123</v>
      </c>
      <c r="C53" s="49">
        <v>19</v>
      </c>
      <c r="D53" s="49">
        <v>30</v>
      </c>
      <c r="E53" s="49">
        <v>27</v>
      </c>
      <c r="F53" s="49">
        <v>41</v>
      </c>
      <c r="G53" s="49">
        <v>40</v>
      </c>
      <c r="H53" s="49">
        <v>50</v>
      </c>
      <c r="I53" s="49">
        <v>52</v>
      </c>
    </row>
    <row r="54" spans="1:9" s="49" customFormat="1" ht="22" customHeight="1" x14ac:dyDescent="0.4">
      <c r="A54" s="50" t="s">
        <v>21</v>
      </c>
      <c r="B54" s="52" t="s">
        <v>122</v>
      </c>
      <c r="C54" s="50">
        <v>46</v>
      </c>
      <c r="D54" s="50">
        <v>78</v>
      </c>
      <c r="E54" s="50">
        <v>90</v>
      </c>
      <c r="F54" s="50">
        <v>79</v>
      </c>
      <c r="G54" s="50">
        <v>106</v>
      </c>
      <c r="H54" s="50">
        <v>116</v>
      </c>
      <c r="I54" s="50">
        <v>131</v>
      </c>
    </row>
    <row r="55" spans="1:9" s="49" customFormat="1" x14ac:dyDescent="0.4">
      <c r="C55" s="53"/>
      <c r="D55" s="53"/>
      <c r="E55" s="53"/>
      <c r="F55" s="53"/>
      <c r="G55" s="53"/>
      <c r="H55" s="53"/>
      <c r="I55" s="53"/>
    </row>
    <row r="56" spans="1:9" s="49" customFormat="1" x14ac:dyDescent="0.4">
      <c r="B56" s="53"/>
      <c r="C56" s="53"/>
      <c r="D56" s="53"/>
      <c r="E56" s="53"/>
      <c r="F56" s="53"/>
      <c r="G56" s="53"/>
      <c r="H56" s="53"/>
      <c r="I56" s="53"/>
    </row>
    <row r="57" spans="1:9" s="49" customFormat="1" x14ac:dyDescent="0.4">
      <c r="B57" s="53"/>
      <c r="C57" s="53"/>
      <c r="D57" s="53"/>
      <c r="E57" s="53"/>
      <c r="F57" s="53"/>
      <c r="G57" s="53"/>
      <c r="H57" s="53"/>
      <c r="I57" s="53"/>
    </row>
    <row r="58" spans="1:9" s="49" customFormat="1" x14ac:dyDescent="0.4">
      <c r="B58" s="53"/>
      <c r="C58" s="53"/>
      <c r="D58" s="53"/>
      <c r="E58" s="53"/>
      <c r="F58" s="53"/>
      <c r="G58" s="53"/>
      <c r="H58" s="53"/>
      <c r="I58" s="53"/>
    </row>
    <row r="59" spans="1:9" s="49" customFormat="1" x14ac:dyDescent="0.4">
      <c r="B59" s="53"/>
      <c r="C59" s="53"/>
      <c r="D59" s="53"/>
      <c r="E59" s="53"/>
      <c r="F59" s="53"/>
      <c r="G59" s="53"/>
      <c r="H59" s="53"/>
      <c r="I59" s="53"/>
    </row>
    <row r="60" spans="1:9" s="49" customFormat="1" x14ac:dyDescent="0.4">
      <c r="B60" s="53"/>
      <c r="C60" s="53"/>
      <c r="D60" s="53"/>
      <c r="E60" s="53"/>
      <c r="F60" s="53"/>
      <c r="G60" s="53"/>
      <c r="H60" s="53"/>
      <c r="I60" s="53"/>
    </row>
  </sheetData>
  <sortState xmlns:xlrd2="http://schemas.microsoft.com/office/spreadsheetml/2017/richdata2" ref="A2:I54">
    <sortCondition ref="A2:A54"/>
    <sortCondition ref="B2:B54"/>
  </sortState>
  <mergeCells count="5">
    <mergeCell ref="L12:M12"/>
    <mergeCell ref="N12:O12"/>
    <mergeCell ref="P12:Q12"/>
    <mergeCell ref="R12:T12"/>
    <mergeCell ref="U12:W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112現況資料分析</vt:lpstr>
      <vt:lpstr>112各幼兒園基本資料</vt:lpstr>
      <vt:lpstr>112各幼兒園現況資料</vt:lpstr>
      <vt:lpstr>大安國民小學附設幼兒園</vt:lpstr>
      <vt:lpstr>112年5月設籍人口數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Hsun-Li Chang</dc:creator>
  <cp:lastModifiedBy>Hsun-Li Chang</cp:lastModifiedBy>
  <dcterms:created xsi:type="dcterms:W3CDTF">2023-11-02T00:51:31Z</dcterms:created>
  <dcterms:modified xsi:type="dcterms:W3CDTF">2023-11-02T05:38:47Z</dcterms:modified>
</cp:coreProperties>
</file>