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l,mangodb差異" sheetId="1" r:id="rId4"/>
    <sheet state="visible" name="全世界db排名" sheetId="2" r:id="rId5"/>
    <sheet state="visible" name="db數據類型" sheetId="3" r:id="rId6"/>
    <sheet state="visible" name="mangodb命名" sheetId="4" r:id="rId7"/>
  </sheets>
  <definedNames/>
  <calcPr/>
</workbook>
</file>

<file path=xl/sharedStrings.xml><?xml version="1.0" encoding="utf-8"?>
<sst xmlns="http://schemas.openxmlformats.org/spreadsheetml/2006/main" count="840" uniqueCount="471">
  <si>
    <t>SQL术语/概念</t>
  </si>
  <si>
    <t>MongoDB术语/概念</t>
  </si>
  <si>
    <t>解释/说明</t>
  </si>
  <si>
    <t>RDBMS</t>
  </si>
  <si>
    <t>MongoDB</t>
  </si>
  <si>
    <t>database</t>
  </si>
  <si>
    <t>数据库</t>
  </si>
  <si>
    <t>table</t>
  </si>
  <si>
    <t>collection</t>
  </si>
  <si>
    <t>数据库表/集合</t>
  </si>
  <si>
    <t>表格</t>
  </si>
  <si>
    <t>集合</t>
  </si>
  <si>
    <t>row</t>
  </si>
  <si>
    <t>document</t>
  </si>
  <si>
    <t>数据记录行/文档</t>
  </si>
  <si>
    <t>行</t>
  </si>
  <si>
    <t>文档</t>
  </si>
  <si>
    <t>column</t>
  </si>
  <si>
    <t>field</t>
  </si>
  <si>
    <t>数据字段/域</t>
  </si>
  <si>
    <t>列</t>
  </si>
  <si>
    <t>字段</t>
  </si>
  <si>
    <t>index</t>
  </si>
  <si>
    <t>索引</t>
  </si>
  <si>
    <t>表联合</t>
  </si>
  <si>
    <t>嵌入文档</t>
  </si>
  <si>
    <t>table joins</t>
  </si>
  <si>
    <t>表连接,MongoDB不支持</t>
  </si>
  <si>
    <t>主键</t>
  </si>
  <si>
    <t>主键 (MongoDB 提供了 key 为 _id )</t>
  </si>
  <si>
    <t>primary key</t>
  </si>
  <si>
    <t>主键,MongoDB自动将_id字段设置为主键</t>
  </si>
  <si>
    <t>数据库服务和客户端</t>
  </si>
  <si>
    <t>Mysqld/Oracle</t>
  </si>
  <si>
    <t>mongod</t>
  </si>
  <si>
    <t>mysql/sqlplus</t>
  </si>
  <si>
    <t>mongo</t>
  </si>
  <si>
    <t>Rank</t>
  </si>
  <si>
    <t>DBMS</t>
  </si>
  <si>
    <t>Database Model</t>
  </si>
  <si>
    <t>Score</t>
  </si>
  <si>
    <t>Jul
2020</t>
  </si>
  <si>
    <t>Jun
2020</t>
  </si>
  <si>
    <t>Jul
2019</t>
  </si>
  <si>
    <t>Oracle</t>
  </si>
  <si>
    <t>Relational, Multi-model</t>
  </si>
  <si>
    <t>MySQL</t>
  </si>
  <si>
    <t>Microsoft SQL Server</t>
  </si>
  <si>
    <t>PostgreSQL</t>
  </si>
  <si>
    <t>Document, Multi-model</t>
  </si>
  <si>
    <t>IBM Db2</t>
  </si>
  <si>
    <t>Elasticsearch</t>
  </si>
  <si>
    <t>Search engine, Multi-model</t>
  </si>
  <si>
    <t>Redis</t>
  </si>
  <si>
    <t>Key-value, Multi-model</t>
  </si>
  <si>
    <t>SQLite</t>
  </si>
  <si>
    <t>Relational</t>
  </si>
  <si>
    <t>Cassandra</t>
  </si>
  <si>
    <t>Wide column</t>
  </si>
  <si>
    <t>Microsoft Access</t>
  </si>
  <si>
    <t>MariaDB</t>
  </si>
  <si>
    <t>Splunk</t>
  </si>
  <si>
    <t>Search engine</t>
  </si>
  <si>
    <t>Hive</t>
  </si>
  <si>
    <t>Teradata</t>
  </si>
  <si>
    <t>Amazon DynamoDB</t>
  </si>
  <si>
    <t>Multi-model</t>
  </si>
  <si>
    <t>SAP Adaptive Server</t>
  </si>
  <si>
    <t>Microsoft Azure SQL Database</t>
  </si>
  <si>
    <t>Solr</t>
  </si>
  <si>
    <t>SAP HANA</t>
  </si>
  <si>
    <t>FileMaker</t>
  </si>
  <si>
    <t>Neo4j</t>
  </si>
  <si>
    <t>Graph</t>
  </si>
  <si>
    <t>HBase</t>
  </si>
  <si>
    <t>Microsoft Azure Cosmos DB</t>
  </si>
  <si>
    <t>Google BigQuery</t>
  </si>
  <si>
    <t>Couchbase</t>
  </si>
  <si>
    <t>Memcached</t>
  </si>
  <si>
    <t>Key-value</t>
  </si>
  <si>
    <t>Informix</t>
  </si>
  <si>
    <t>Amazon Redshift</t>
  </si>
  <si>
    <t>InfluxDB</t>
  </si>
  <si>
    <t>Time Series</t>
  </si>
  <si>
    <t>Vertica</t>
  </si>
  <si>
    <t>Firebird</t>
  </si>
  <si>
    <t>Netezza</t>
  </si>
  <si>
    <t>Spark SQL</t>
  </si>
  <si>
    <t>CouchDB</t>
  </si>
  <si>
    <t>Document</t>
  </si>
  <si>
    <t>Firebase Realtime Database</t>
  </si>
  <si>
    <t>Impala</t>
  </si>
  <si>
    <t>dBASE</t>
  </si>
  <si>
    <t>Greenplum</t>
  </si>
  <si>
    <t>MarkLogic</t>
  </si>
  <si>
    <t>Presto</t>
  </si>
  <si>
    <t>Oracle Essbase</t>
  </si>
  <si>
    <t>Microsoft Azure SQL Data Warehouse</t>
  </si>
  <si>
    <t>Datastax Enterprise</t>
  </si>
  <si>
    <t>Wide column, Multi-model</t>
  </si>
  <si>
    <t>Amazon Aurora</t>
  </si>
  <si>
    <t>Realm</t>
  </si>
  <si>
    <t>etcd</t>
  </si>
  <si>
    <t>Hazelcast</t>
  </si>
  <si>
    <t>Google Cloud Firestore</t>
  </si>
  <si>
    <t>H2</t>
  </si>
  <si>
    <t>Interbase</t>
  </si>
  <si>
    <t>Aerospike</t>
  </si>
  <si>
    <t>SAP SQL Anywhere</t>
  </si>
  <si>
    <t>Microsoft Azure Search</t>
  </si>
  <si>
    <t>Sphinx</t>
  </si>
  <si>
    <t>Kdb+</t>
  </si>
  <si>
    <t>Time Series, Multi-model</t>
  </si>
  <si>
    <t>Ehcache</t>
  </si>
  <si>
    <t>Derby</t>
  </si>
  <si>
    <t>ArangoDB</t>
  </si>
  <si>
    <t>Ingres</t>
  </si>
  <si>
    <t>Microsoft Azure Table Storage</t>
  </si>
  <si>
    <t>Riak KV</t>
  </si>
  <si>
    <t>Algolia</t>
  </si>
  <si>
    <t>Google Cloud Datastore</t>
  </si>
  <si>
    <t>ClickHouse</t>
  </si>
  <si>
    <t>MemSQL</t>
  </si>
  <si>
    <t>HyperSQL</t>
  </si>
  <si>
    <t>CockroachDB</t>
  </si>
  <si>
    <t>Ignite</t>
  </si>
  <si>
    <t>SAP IQ</t>
  </si>
  <si>
    <t>OrientDB</t>
  </si>
  <si>
    <t>Prometheus</t>
  </si>
  <si>
    <t>Adabas</t>
  </si>
  <si>
    <t>Multivalue</t>
  </si>
  <si>
    <t>OpenEdge</t>
  </si>
  <si>
    <t>Jackrabbit</t>
  </si>
  <si>
    <t>Content</t>
  </si>
  <si>
    <t>MaxDB</t>
  </si>
  <si>
    <t>Oracle NoSQL</t>
  </si>
  <si>
    <t>RavenDB</t>
  </si>
  <si>
    <t>Accumulo</t>
  </si>
  <si>
    <t>RethinkDB</t>
  </si>
  <si>
    <t>UniData,UniVerse</t>
  </si>
  <si>
    <t>Cloudant</t>
  </si>
  <si>
    <t>Graphite</t>
  </si>
  <si>
    <t>Microsoft Azure Data Explorer</t>
  </si>
  <si>
    <t>InterSystems Caché</t>
  </si>
  <si>
    <t>Oracle Berkeley DB</t>
  </si>
  <si>
    <t>LMDB</t>
  </si>
  <si>
    <t>SAP Advantage Database Server</t>
  </si>
  <si>
    <t>PouchDB</t>
  </si>
  <si>
    <t>Google Cloud Bigtable</t>
  </si>
  <si>
    <t>Infinispan</t>
  </si>
  <si>
    <t>EXASOL</t>
  </si>
  <si>
    <t>LevelDB</t>
  </si>
  <si>
    <t>RRDtool</t>
  </si>
  <si>
    <t>Apache Drill</t>
  </si>
  <si>
    <t>RocksDB</t>
  </si>
  <si>
    <t>Oracle Coherence</t>
  </si>
  <si>
    <t>Apache Jena - TDB</t>
  </si>
  <si>
    <t>RDF</t>
  </si>
  <si>
    <t>IMS</t>
  </si>
  <si>
    <t>Navigational</t>
  </si>
  <si>
    <t>CloudKit</t>
  </si>
  <si>
    <t>Snowflake</t>
  </si>
  <si>
    <t>Amazon CloudSearch</t>
  </si>
  <si>
    <t>Percona Server for MySQL</t>
  </si>
  <si>
    <t>4D</t>
  </si>
  <si>
    <t>ScyllaDB</t>
  </si>
  <si>
    <t>Virtuoso</t>
  </si>
  <si>
    <t>Amazon SimpleDB</t>
  </si>
  <si>
    <t>TimesTen</t>
  </si>
  <si>
    <t>Google Cloud Spanner</t>
  </si>
  <si>
    <t>TimescaleDB</t>
  </si>
  <si>
    <t>jBASE</t>
  </si>
  <si>
    <t>EDB Postgres</t>
  </si>
  <si>
    <t>Amazon Neptune</t>
  </si>
  <si>
    <t>Datomic</t>
  </si>
  <si>
    <t>IBM Db2 warehouse</t>
  </si>
  <si>
    <t>GridGain</t>
  </si>
  <si>
    <t>Versant Object Database</t>
  </si>
  <si>
    <t>Object oriented</t>
  </si>
  <si>
    <t>OpenTSDB</t>
  </si>
  <si>
    <t>TiDB</t>
  </si>
  <si>
    <t>Druid</t>
  </si>
  <si>
    <t>JanusGraph</t>
  </si>
  <si>
    <t>OmniSci</t>
  </si>
  <si>
    <t>Tibero</t>
  </si>
  <si>
    <t>MonetDB</t>
  </si>
  <si>
    <t>Geode</t>
  </si>
  <si>
    <t>BaseX</t>
  </si>
  <si>
    <t>Native XML</t>
  </si>
  <si>
    <t>VoltDB</t>
  </si>
  <si>
    <t>ObjectStore</t>
  </si>
  <si>
    <t>mSQL</t>
  </si>
  <si>
    <t>Dgraph</t>
  </si>
  <si>
    <t>Cubrid</t>
  </si>
  <si>
    <t>Mnesia</t>
  </si>
  <si>
    <t>SQLBase</t>
  </si>
  <si>
    <t>Altibase</t>
  </si>
  <si>
    <t>Db4o</t>
  </si>
  <si>
    <t>FaunaDB</t>
  </si>
  <si>
    <t>HFSQL</t>
  </si>
  <si>
    <t>LiteDB</t>
  </si>
  <si>
    <t>D3</t>
  </si>
  <si>
    <t>Empress</t>
  </si>
  <si>
    <t>Datameer</t>
  </si>
  <si>
    <t>InterSystems IRIS</t>
  </si>
  <si>
    <t>Oracle Rdb</t>
  </si>
  <si>
    <t>GraphDB</t>
  </si>
  <si>
    <t>Model 204</t>
  </si>
  <si>
    <t>Tarantool</t>
  </si>
  <si>
    <t>Matisse</t>
  </si>
  <si>
    <t>Stardog</t>
  </si>
  <si>
    <t>Citus</t>
  </si>
  <si>
    <t>IDMS</t>
  </si>
  <si>
    <t>WiredTiger</t>
  </si>
  <si>
    <t>DataEase</t>
  </si>
  <si>
    <t>NuoDB</t>
  </si>
  <si>
    <t>NCache</t>
  </si>
  <si>
    <t>NonStop SQL</t>
  </si>
  <si>
    <t>1010data</t>
  </si>
  <si>
    <t>GT.M</t>
  </si>
  <si>
    <t>Sedna</t>
  </si>
  <si>
    <t>YugabyteDB</t>
  </si>
  <si>
    <t>Infobright</t>
  </si>
  <si>
    <t>Giraph</t>
  </si>
  <si>
    <t>HAWQ</t>
  </si>
  <si>
    <t>TigerGraph</t>
  </si>
  <si>
    <t>Objectivity/DB</t>
  </si>
  <si>
    <t>AllegroGraph</t>
  </si>
  <si>
    <t>XAP</t>
  </si>
  <si>
    <t>FoundationDB</t>
  </si>
  <si>
    <t>Perst</t>
  </si>
  <si>
    <t>ZODB</t>
  </si>
  <si>
    <t>Kognitio</t>
  </si>
  <si>
    <t>GBase</t>
  </si>
  <si>
    <t>Amazon DocumentDB</t>
  </si>
  <si>
    <t>BigchainDB</t>
  </si>
  <si>
    <t>R:BASE</t>
  </si>
  <si>
    <t>Actian Vector</t>
  </si>
  <si>
    <t>DBISAM</t>
  </si>
  <si>
    <t>Datacom/DB</t>
  </si>
  <si>
    <t>solidDB</t>
  </si>
  <si>
    <t>ScaleArc</t>
  </si>
  <si>
    <t>Xapian</t>
  </si>
  <si>
    <t>FrontBase</t>
  </si>
  <si>
    <t>Clustrix</t>
  </si>
  <si>
    <t>eXist-db</t>
  </si>
  <si>
    <t>GemStone/S</t>
  </si>
  <si>
    <t>CrateDB</t>
  </si>
  <si>
    <t>KairosDB</t>
  </si>
  <si>
    <t>WebSphere eXtreme Scale</t>
  </si>
  <si>
    <t>Tokyo Cabinet</t>
  </si>
  <si>
    <t>OpenBase</t>
  </si>
  <si>
    <t>Blazegraph</t>
  </si>
  <si>
    <t>Splice Machine</t>
  </si>
  <si>
    <t>ObjectDB</t>
  </si>
  <si>
    <t>SciDB</t>
  </si>
  <si>
    <t>MapR-DB</t>
  </si>
  <si>
    <t>Event Store</t>
  </si>
  <si>
    <t>Event</t>
  </si>
  <si>
    <t>Kinetica</t>
  </si>
  <si>
    <t>BoltDB</t>
  </si>
  <si>
    <t>ObjectBox</t>
  </si>
  <si>
    <t>Object oriented, Multi-model</t>
  </si>
  <si>
    <t>SQL.JS</t>
  </si>
  <si>
    <t>NexusDB</t>
  </si>
  <si>
    <t>VistaDB</t>
  </si>
  <si>
    <t>Yellowbrick</t>
  </si>
  <si>
    <t>Percona Server for MongoDB</t>
  </si>
  <si>
    <t>Graph Engine</t>
  </si>
  <si>
    <t>GridDB</t>
  </si>
  <si>
    <t>Grakn</t>
  </si>
  <si>
    <t>SQream DB</t>
  </si>
  <si>
    <t>Northgate Reality</t>
  </si>
  <si>
    <t>MapDB</t>
  </si>
  <si>
    <t>OpenInsight</t>
  </si>
  <si>
    <t>DolphinDB</t>
  </si>
  <si>
    <t>Jade</t>
  </si>
  <si>
    <t>AlaSQL</t>
  </si>
  <si>
    <t>c-treeACE</t>
  </si>
  <si>
    <t>Postgres-XL</t>
  </si>
  <si>
    <t>Rasdaman</t>
  </si>
  <si>
    <t>Tokyo Tyrant</t>
  </si>
  <si>
    <t>LokiJS</t>
  </si>
  <si>
    <t>ActivePivot</t>
  </si>
  <si>
    <t>RDF4J</t>
  </si>
  <si>
    <t>Alibaba Cloud MaxCompute</t>
  </si>
  <si>
    <t>Alibaba Cloud ApsaraDB for PolarDB</t>
  </si>
  <si>
    <t>Rockset</t>
  </si>
  <si>
    <t>Redland</t>
  </si>
  <si>
    <t>Trafodion</t>
  </si>
  <si>
    <t>Starcounter</t>
  </si>
  <si>
    <t>Alibaba Cloud AnalyticDB for MySQL</t>
  </si>
  <si>
    <t>Raima Database Manager</t>
  </si>
  <si>
    <t>InfiniteGraph</t>
  </si>
  <si>
    <t>Alibaba Cloud AnalyticDB for PostgreSQL</t>
  </si>
  <si>
    <t>eXtremeDB</t>
  </si>
  <si>
    <t>Project Voldemort</t>
  </si>
  <si>
    <t>Scalaris</t>
  </si>
  <si>
    <t>SnappyData</t>
  </si>
  <si>
    <t>Amazon Timestream</t>
  </si>
  <si>
    <t>4store</t>
  </si>
  <si>
    <t>Heroic</t>
  </si>
  <si>
    <t>Hibari</t>
  </si>
  <si>
    <t>Elassandra</t>
  </si>
  <si>
    <t>Alibaba Cloud TSDB</t>
  </si>
  <si>
    <t>ModeShape</t>
  </si>
  <si>
    <t>Alibaba Cloud Table Store</t>
  </si>
  <si>
    <t>c-treeEDGE</t>
  </si>
  <si>
    <t>PipelineDB</t>
  </si>
  <si>
    <t>Tajo</t>
  </si>
  <si>
    <t>IBM Db2 Event Store</t>
  </si>
  <si>
    <t>Mimer SQL</t>
  </si>
  <si>
    <t>Fluree</t>
  </si>
  <si>
    <t>Sequoiadb</t>
  </si>
  <si>
    <t>Nebula Graph</t>
  </si>
  <si>
    <t>Alibaba Cloud Log Service</t>
  </si>
  <si>
    <t>SearchBlox</t>
  </si>
  <si>
    <t>Riak TS</t>
  </si>
  <si>
    <t>Axibase</t>
  </si>
  <si>
    <t>Kyoto Cabinet</t>
  </si>
  <si>
    <t>OpenQM</t>
  </si>
  <si>
    <t>FlockDB</t>
  </si>
  <si>
    <t>Comdb2</t>
  </si>
  <si>
    <t>KeyDB</t>
  </si>
  <si>
    <t>Lovefield</t>
  </si>
  <si>
    <t>EsgynDB</t>
  </si>
  <si>
    <t>LeanXcale</t>
  </si>
  <si>
    <t>M3DB</t>
  </si>
  <si>
    <t>ElevateDB</t>
  </si>
  <si>
    <t>EJDB</t>
  </si>
  <si>
    <t>Brytlyt</t>
  </si>
  <si>
    <t>HyperGraphDB</t>
  </si>
  <si>
    <t>HarperDB</t>
  </si>
  <si>
    <t>XtremeData</t>
  </si>
  <si>
    <t>ITTIA</t>
  </si>
  <si>
    <t>Valentina Server</t>
  </si>
  <si>
    <t>QuestDB</t>
  </si>
  <si>
    <t>Actian PSQL</t>
  </si>
  <si>
    <t>GeoSpock</t>
  </si>
  <si>
    <t>RedStore</t>
  </si>
  <si>
    <t>CubicWeb</t>
  </si>
  <si>
    <t>VictoriaMetrics</t>
  </si>
  <si>
    <t>Transbase</t>
  </si>
  <si>
    <t>TransLattice</t>
  </si>
  <si>
    <t>Kyoto Tycoon</t>
  </si>
  <si>
    <t>Quasardb</t>
  </si>
  <si>
    <t>GraphBase</t>
  </si>
  <si>
    <t>TinkerGraph</t>
  </si>
  <si>
    <t>Warp 10</t>
  </si>
  <si>
    <t>Blueflood</t>
  </si>
  <si>
    <t>WakandaDB</t>
  </si>
  <si>
    <t>Badger</t>
  </si>
  <si>
    <t>Strabon</t>
  </si>
  <si>
    <t>Sparksee</t>
  </si>
  <si>
    <t>Mulgara</t>
  </si>
  <si>
    <t>SenseiDB</t>
  </si>
  <si>
    <t>RaptorDB</t>
  </si>
  <si>
    <t>BrightstarDB</t>
  </si>
  <si>
    <t>NEventStore</t>
  </si>
  <si>
    <t>Upscaledb</t>
  </si>
  <si>
    <t>Memgraph</t>
  </si>
  <si>
    <t>WhiteDB</t>
  </si>
  <si>
    <t>AnzoGraph</t>
  </si>
  <si>
    <t>VelocityDB</t>
  </si>
  <si>
    <t>Dydra</t>
  </si>
  <si>
    <t>STSdb</t>
  </si>
  <si>
    <t>Resin Cache</t>
  </si>
  <si>
    <t>HugeGraph</t>
  </si>
  <si>
    <t>Manticore Search</t>
  </si>
  <si>
    <t>Elliptics</t>
  </si>
  <si>
    <t>Machbase</t>
  </si>
  <si>
    <t>SmallSQL</t>
  </si>
  <si>
    <t>Sadas Engine</t>
  </si>
  <si>
    <t>TerarkDB</t>
  </si>
  <si>
    <t>OrigoDB</t>
  </si>
  <si>
    <t>BigObject</t>
  </si>
  <si>
    <t>Hawkular Metrics</t>
  </si>
  <si>
    <t>Weaviate</t>
  </si>
  <si>
    <t>DensoDB</t>
  </si>
  <si>
    <t>TerminusDB</t>
  </si>
  <si>
    <t>Graph, Multi-model</t>
  </si>
  <si>
    <t>IRONdb</t>
  </si>
  <si>
    <t>InfinityDB</t>
  </si>
  <si>
    <t>ToroDB</t>
  </si>
  <si>
    <t>SwayDB</t>
  </si>
  <si>
    <t>SiriDB</t>
  </si>
  <si>
    <t>Exorbyte</t>
  </si>
  <si>
    <t>AgensGraph</t>
  </si>
  <si>
    <t>JethroData</t>
  </si>
  <si>
    <t>NosDB</t>
  </si>
  <si>
    <t>HGraphDB</t>
  </si>
  <si>
    <t>searchxml</t>
  </si>
  <si>
    <t>FinchDB</t>
  </si>
  <si>
    <t>Eloquera</t>
  </si>
  <si>
    <t>Versant FastObjects</t>
  </si>
  <si>
    <t>CovenantSQL</t>
  </si>
  <si>
    <t>LedisDB</t>
  </si>
  <si>
    <t>Bangdb</t>
  </si>
  <si>
    <t>ActorDB</t>
  </si>
  <si>
    <t>Linter</t>
  </si>
  <si>
    <t>TomP2P</t>
  </si>
  <si>
    <t>CortexDB</t>
  </si>
  <si>
    <t>BergDB</t>
  </si>
  <si>
    <t>±0.00</t>
  </si>
  <si>
    <t>Cachelot.io</t>
  </si>
  <si>
    <t>DaggerDB</t>
  </si>
  <si>
    <t>Edge Intelligence</t>
  </si>
  <si>
    <t>Helium</t>
  </si>
  <si>
    <t>HyperLevelDB</t>
  </si>
  <si>
    <t>Hyprcubd</t>
  </si>
  <si>
    <t>iBoxDB</t>
  </si>
  <si>
    <t>Indica</t>
  </si>
  <si>
    <t>JaguarDB</t>
  </si>
  <si>
    <t>JasDB</t>
  </si>
  <si>
    <t>JSqlDb</t>
  </si>
  <si>
    <t>K-DB</t>
  </si>
  <si>
    <t>Newts</t>
  </si>
  <si>
    <t>NSDb</t>
  </si>
  <si>
    <t>Rizhiyi</t>
  </si>
  <si>
    <t>ScaleOut StateServer</t>
  </si>
  <si>
    <t>Siaqodb</t>
  </si>
  <si>
    <t>SiteWhere</t>
  </si>
  <si>
    <t>SparkleDB</t>
  </si>
  <si>
    <t>Yaacomo</t>
  </si>
  <si>
    <t>Yanza</t>
  </si>
  <si>
    <t>MongoDB 数据类型</t>
  </si>
  <si>
    <t>下表为MongoDB中常用的几种数据类型。</t>
  </si>
  <si>
    <t>数据类型</t>
  </si>
  <si>
    <t>描述</t>
  </si>
  <si>
    <t>String</t>
  </si>
  <si>
    <t>字符串。</t>
  </si>
  <si>
    <t>Integer</t>
  </si>
  <si>
    <t>整型数值。</t>
  </si>
  <si>
    <t>Boolean</t>
  </si>
  <si>
    <t>布尔值。</t>
  </si>
  <si>
    <t>Double</t>
  </si>
  <si>
    <t>双精度浮点值。</t>
  </si>
  <si>
    <t>Min/Max keys</t>
  </si>
  <si>
    <t>将一个值与 BSON（二进制的 JSON）元素的最低值和最高值相对比。</t>
  </si>
  <si>
    <t>Array</t>
  </si>
  <si>
    <t>用于将数组或列表或多个值存储为一个键。</t>
  </si>
  <si>
    <t>Timestamp</t>
  </si>
  <si>
    <t>记录文档修改或添加的具体时间。</t>
  </si>
  <si>
    <t>Object</t>
  </si>
  <si>
    <t>用于内嵌文档。</t>
  </si>
  <si>
    <t>Null</t>
  </si>
  <si>
    <t>用于创建空值。</t>
  </si>
  <si>
    <t>Symbol</t>
  </si>
  <si>
    <t>符号</t>
  </si>
  <si>
    <t>Date</t>
  </si>
  <si>
    <t>日期时间。</t>
  </si>
  <si>
    <t>Object ID</t>
  </si>
  <si>
    <t>创建文档的 ID。</t>
  </si>
  <si>
    <t>Binary Data</t>
  </si>
  <si>
    <t>存储二进制数据。</t>
  </si>
  <si>
    <t>Code</t>
  </si>
  <si>
    <t>文档中 JavaScript 代码。</t>
  </si>
  <si>
    <t>Regular expression</t>
  </si>
  <si>
    <t>存储正则表达式。</t>
  </si>
  <si>
    <t>在MongoDB数据库中名字空间 &lt;dbname&gt;.system.* 是包含多种系统信息的特殊集合(Collection)，如下:</t>
  </si>
  <si>
    <t>集合命名空间</t>
  </si>
  <si>
    <t>dbname.system.namespaces</t>
  </si>
  <si>
    <t>列出所有名字空间。</t>
  </si>
  <si>
    <t>dbname.system.indexes</t>
  </si>
  <si>
    <t>列出所有索引。</t>
  </si>
  <si>
    <t>dbname.system.profile</t>
  </si>
  <si>
    <t>数据库概要(profile)信息。</t>
  </si>
  <si>
    <t>dbname.system.users</t>
  </si>
  <si>
    <t>列出所有可访问数据库的用户。</t>
  </si>
  <si>
    <t>dbname.local.sources</t>
  </si>
  <si>
    <t>复制对端（slave）的服务器信息和状态。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</si>
</sst>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b/>
      <color theme="1"/>
      <name val="Arial"/>
    </font>
    <font>
      <b/>
      <u/>
      <color rgb="FF0000FF"/>
    </font>
    <font>
      <b/>
      <sz val="1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db-engines.com/en/system/CloudKit" TargetMode="External"/><Relationship Id="rId194" Type="http://schemas.openxmlformats.org/officeDocument/2006/relationships/hyperlink" Target="https://db-engines.com/en/system/Amazon+CloudSearch" TargetMode="External"/><Relationship Id="rId193" Type="http://schemas.openxmlformats.org/officeDocument/2006/relationships/hyperlink" Target="https://db-engines.com/en/article/RDBMS" TargetMode="External"/><Relationship Id="rId192" Type="http://schemas.openxmlformats.org/officeDocument/2006/relationships/hyperlink" Target="https://db-engines.com/en/system/Snowflake" TargetMode="External"/><Relationship Id="rId191" Type="http://schemas.openxmlformats.org/officeDocument/2006/relationships/hyperlink" Target="https://db-engines.com/en/article/Document+Stores" TargetMode="External"/><Relationship Id="rId187" Type="http://schemas.openxmlformats.org/officeDocument/2006/relationships/hyperlink" Target="https://db-engines.com/en/article/RDF+Stores" TargetMode="External"/><Relationship Id="rId186" Type="http://schemas.openxmlformats.org/officeDocument/2006/relationships/hyperlink" Target="https://db-engines.com/en/system/Apache+Jena+-+TDB" TargetMode="External"/><Relationship Id="rId185" Type="http://schemas.openxmlformats.org/officeDocument/2006/relationships/hyperlink" Target="https://db-engines.com/en/article/Key-value+Stores" TargetMode="External"/><Relationship Id="rId184" Type="http://schemas.openxmlformats.org/officeDocument/2006/relationships/hyperlink" Target="https://db-engines.com/en/system/Oracle+Coherence" TargetMode="External"/><Relationship Id="rId189" Type="http://schemas.openxmlformats.org/officeDocument/2006/relationships/hyperlink" Target="https://db-engines.com/en/article/Navigational+DBMS" TargetMode="External"/><Relationship Id="rId188" Type="http://schemas.openxmlformats.org/officeDocument/2006/relationships/hyperlink" Target="https://db-engines.com/en/system/IMS" TargetMode="External"/><Relationship Id="rId183" Type="http://schemas.openxmlformats.org/officeDocument/2006/relationships/hyperlink" Target="https://db-engines.com/en/article/Key-value+Stores" TargetMode="External"/><Relationship Id="rId182" Type="http://schemas.openxmlformats.org/officeDocument/2006/relationships/hyperlink" Target="https://db-engines.com/en/system/RocksDB" TargetMode="External"/><Relationship Id="rId181" Type="http://schemas.openxmlformats.org/officeDocument/2006/relationships/hyperlink" Target="https://db-engines.com/en/system/Apache+Drill" TargetMode="External"/><Relationship Id="rId180" Type="http://schemas.openxmlformats.org/officeDocument/2006/relationships/hyperlink" Target="https://db-engines.com/en/article/Time+Series+DBMS" TargetMode="External"/><Relationship Id="rId176" Type="http://schemas.openxmlformats.org/officeDocument/2006/relationships/hyperlink" Target="https://db-engines.com/en/article/RDBMS" TargetMode="External"/><Relationship Id="rId297" Type="http://schemas.openxmlformats.org/officeDocument/2006/relationships/hyperlink" Target="https://db-engines.com/en/system/Sedna" TargetMode="External"/><Relationship Id="rId175" Type="http://schemas.openxmlformats.org/officeDocument/2006/relationships/hyperlink" Target="https://db-engines.com/en/system/EXASOL" TargetMode="External"/><Relationship Id="rId296" Type="http://schemas.openxmlformats.org/officeDocument/2006/relationships/hyperlink" Target="https://db-engines.com/en/article/Key-value+Stores" TargetMode="External"/><Relationship Id="rId174" Type="http://schemas.openxmlformats.org/officeDocument/2006/relationships/hyperlink" Target="https://db-engines.com/en/article/Key-value+Stores" TargetMode="External"/><Relationship Id="rId295" Type="http://schemas.openxmlformats.org/officeDocument/2006/relationships/hyperlink" Target="https://db-engines.com/en/system/GT.M" TargetMode="External"/><Relationship Id="rId173" Type="http://schemas.openxmlformats.org/officeDocument/2006/relationships/hyperlink" Target="https://db-engines.com/en/system/Infinispan" TargetMode="External"/><Relationship Id="rId294" Type="http://schemas.openxmlformats.org/officeDocument/2006/relationships/hyperlink" Target="https://db-engines.com/en/article/RDBMS" TargetMode="External"/><Relationship Id="rId179" Type="http://schemas.openxmlformats.org/officeDocument/2006/relationships/hyperlink" Target="https://db-engines.com/en/system/RRDtool" TargetMode="External"/><Relationship Id="rId178" Type="http://schemas.openxmlformats.org/officeDocument/2006/relationships/hyperlink" Target="https://db-engines.com/en/article/Key-value+Stores" TargetMode="External"/><Relationship Id="rId299" Type="http://schemas.openxmlformats.org/officeDocument/2006/relationships/hyperlink" Target="https://db-engines.com/en/system/YugabyteDB" TargetMode="External"/><Relationship Id="rId177" Type="http://schemas.openxmlformats.org/officeDocument/2006/relationships/hyperlink" Target="https://db-engines.com/en/system/LevelDB" TargetMode="External"/><Relationship Id="rId298" Type="http://schemas.openxmlformats.org/officeDocument/2006/relationships/hyperlink" Target="https://db-engines.com/en/article/Native+XML+DBMS" TargetMode="External"/><Relationship Id="rId198" Type="http://schemas.openxmlformats.org/officeDocument/2006/relationships/hyperlink" Target="https://db-engines.com/en/system/4D" TargetMode="External"/><Relationship Id="rId197" Type="http://schemas.openxmlformats.org/officeDocument/2006/relationships/hyperlink" Target="https://db-engines.com/en/article/RDBMS" TargetMode="External"/><Relationship Id="rId196" Type="http://schemas.openxmlformats.org/officeDocument/2006/relationships/hyperlink" Target="https://db-engines.com/en/system/Percona+Server+for+MySQL" TargetMode="External"/><Relationship Id="rId195" Type="http://schemas.openxmlformats.org/officeDocument/2006/relationships/hyperlink" Target="https://db-engines.com/en/article/Search+Engines" TargetMode="External"/><Relationship Id="rId199" Type="http://schemas.openxmlformats.org/officeDocument/2006/relationships/hyperlink" Target="https://db-engines.com/en/article/RDBMS" TargetMode="External"/><Relationship Id="rId150" Type="http://schemas.openxmlformats.org/officeDocument/2006/relationships/hyperlink" Target="https://db-engines.com/en/article/Document+Stores" TargetMode="External"/><Relationship Id="rId271" Type="http://schemas.openxmlformats.org/officeDocument/2006/relationships/hyperlink" Target="https://db-engines.com/en/system/GraphDB" TargetMode="External"/><Relationship Id="rId392" Type="http://schemas.openxmlformats.org/officeDocument/2006/relationships/hyperlink" Target="https://db-engines.com/en/article/Key-value+Stores" TargetMode="External"/><Relationship Id="rId270" Type="http://schemas.openxmlformats.org/officeDocument/2006/relationships/hyperlink" Target="https://db-engines.com/en/article/RDBMS" TargetMode="External"/><Relationship Id="rId391" Type="http://schemas.openxmlformats.org/officeDocument/2006/relationships/hyperlink" Target="https://db-engines.com/en/system/MapDB" TargetMode="External"/><Relationship Id="rId390" Type="http://schemas.openxmlformats.org/officeDocument/2006/relationships/hyperlink" Target="https://db-engines.com/en/article/Multivalue+DBMS" TargetMode="External"/><Relationship Id="rId1" Type="http://schemas.openxmlformats.org/officeDocument/2006/relationships/hyperlink" Target="https://db-engines.com/en/system/Oracle" TargetMode="External"/><Relationship Id="rId2" Type="http://schemas.openxmlformats.org/officeDocument/2006/relationships/hyperlink" Target="https://db-engines.com/en/article/RDBMS" TargetMode="External"/><Relationship Id="rId3" Type="http://schemas.openxmlformats.org/officeDocument/2006/relationships/hyperlink" Target="https://db-engines.com/en/system/MySQL" TargetMode="External"/><Relationship Id="rId149" Type="http://schemas.openxmlformats.org/officeDocument/2006/relationships/hyperlink" Target="https://db-engines.com/en/system/RavenDB" TargetMode="External"/><Relationship Id="rId4" Type="http://schemas.openxmlformats.org/officeDocument/2006/relationships/hyperlink" Target="https://db-engines.com/en/article/RDBMS" TargetMode="External"/><Relationship Id="rId148" Type="http://schemas.openxmlformats.org/officeDocument/2006/relationships/hyperlink" Target="https://db-engines.com/en/article/Key-value+Stores" TargetMode="External"/><Relationship Id="rId269" Type="http://schemas.openxmlformats.org/officeDocument/2006/relationships/hyperlink" Target="https://db-engines.com/en/system/Oracle+Rdb" TargetMode="External"/><Relationship Id="rId9" Type="http://schemas.openxmlformats.org/officeDocument/2006/relationships/hyperlink" Target="https://db-engines.com/en/system/MongoDB" TargetMode="External"/><Relationship Id="rId143" Type="http://schemas.openxmlformats.org/officeDocument/2006/relationships/hyperlink" Target="https://db-engines.com/en/system/Jackrabbit" TargetMode="External"/><Relationship Id="rId264" Type="http://schemas.openxmlformats.org/officeDocument/2006/relationships/hyperlink" Target="https://db-engines.com/en/system/Empress" TargetMode="External"/><Relationship Id="rId385" Type="http://schemas.openxmlformats.org/officeDocument/2006/relationships/hyperlink" Target="https://db-engines.com/en/article/Time+Series+DBMS" TargetMode="External"/><Relationship Id="rId142" Type="http://schemas.openxmlformats.org/officeDocument/2006/relationships/hyperlink" Target="https://db-engines.com/en/article/RDBMS" TargetMode="External"/><Relationship Id="rId263" Type="http://schemas.openxmlformats.org/officeDocument/2006/relationships/hyperlink" Target="https://db-engines.com/en/article/Multivalue+DBMS" TargetMode="External"/><Relationship Id="rId384" Type="http://schemas.openxmlformats.org/officeDocument/2006/relationships/hyperlink" Target="https://db-engines.com/en/system/GridDB" TargetMode="External"/><Relationship Id="rId141" Type="http://schemas.openxmlformats.org/officeDocument/2006/relationships/hyperlink" Target="https://db-engines.com/en/system/OpenEdge" TargetMode="External"/><Relationship Id="rId262" Type="http://schemas.openxmlformats.org/officeDocument/2006/relationships/hyperlink" Target="https://db-engines.com/en/system/D3" TargetMode="External"/><Relationship Id="rId383" Type="http://schemas.openxmlformats.org/officeDocument/2006/relationships/hyperlink" Target="https://db-engines.com/en/system/Graph+Engine" TargetMode="External"/><Relationship Id="rId140" Type="http://schemas.openxmlformats.org/officeDocument/2006/relationships/hyperlink" Target="https://db-engines.com/en/article/Multivalue+DBMS" TargetMode="External"/><Relationship Id="rId261" Type="http://schemas.openxmlformats.org/officeDocument/2006/relationships/hyperlink" Target="https://db-engines.com/en/article/Document+Stores" TargetMode="External"/><Relationship Id="rId382" Type="http://schemas.openxmlformats.org/officeDocument/2006/relationships/hyperlink" Target="https://db-engines.com/en/article/Document+Stores" TargetMode="External"/><Relationship Id="rId5" Type="http://schemas.openxmlformats.org/officeDocument/2006/relationships/hyperlink" Target="https://db-engines.com/en/system/Microsoft+SQL+Server" TargetMode="External"/><Relationship Id="rId147" Type="http://schemas.openxmlformats.org/officeDocument/2006/relationships/hyperlink" Target="https://db-engines.com/en/system/Oracle+NoSQL" TargetMode="External"/><Relationship Id="rId268" Type="http://schemas.openxmlformats.org/officeDocument/2006/relationships/hyperlink" Target="https://db-engines.com/en/system/InterSystems+IRIS" TargetMode="External"/><Relationship Id="rId389" Type="http://schemas.openxmlformats.org/officeDocument/2006/relationships/hyperlink" Target="https://db-engines.com/en/system/Northgate+Reality" TargetMode="External"/><Relationship Id="rId6" Type="http://schemas.openxmlformats.org/officeDocument/2006/relationships/hyperlink" Target="https://db-engines.com/en/article/RDBMS" TargetMode="External"/><Relationship Id="rId146" Type="http://schemas.openxmlformats.org/officeDocument/2006/relationships/hyperlink" Target="https://db-engines.com/en/article/RDBMS" TargetMode="External"/><Relationship Id="rId267" Type="http://schemas.openxmlformats.org/officeDocument/2006/relationships/hyperlink" Target="https://db-engines.com/en/article/Document+Stores" TargetMode="External"/><Relationship Id="rId388" Type="http://schemas.openxmlformats.org/officeDocument/2006/relationships/hyperlink" Target="https://db-engines.com/en/article/RDBMS" TargetMode="External"/><Relationship Id="rId7" Type="http://schemas.openxmlformats.org/officeDocument/2006/relationships/hyperlink" Target="https://db-engines.com/en/system/PostgreSQL" TargetMode="External"/><Relationship Id="rId145" Type="http://schemas.openxmlformats.org/officeDocument/2006/relationships/hyperlink" Target="https://db-engines.com/en/system/MaxDB" TargetMode="External"/><Relationship Id="rId266" Type="http://schemas.openxmlformats.org/officeDocument/2006/relationships/hyperlink" Target="https://db-engines.com/en/system/Datameer" TargetMode="External"/><Relationship Id="rId387" Type="http://schemas.openxmlformats.org/officeDocument/2006/relationships/hyperlink" Target="https://db-engines.com/en/system/SQream+DB" TargetMode="External"/><Relationship Id="rId8" Type="http://schemas.openxmlformats.org/officeDocument/2006/relationships/hyperlink" Target="https://db-engines.com/en/article/RDBMS" TargetMode="External"/><Relationship Id="rId144" Type="http://schemas.openxmlformats.org/officeDocument/2006/relationships/hyperlink" Target="https://db-engines.com/en/article/Content+Stores" TargetMode="External"/><Relationship Id="rId265" Type="http://schemas.openxmlformats.org/officeDocument/2006/relationships/hyperlink" Target="https://db-engines.com/en/article/RDBMS" TargetMode="External"/><Relationship Id="rId386" Type="http://schemas.openxmlformats.org/officeDocument/2006/relationships/hyperlink" Target="https://db-engines.com/en/system/Grakn" TargetMode="External"/><Relationship Id="rId260" Type="http://schemas.openxmlformats.org/officeDocument/2006/relationships/hyperlink" Target="https://db-engines.com/en/system/LiteDB" TargetMode="External"/><Relationship Id="rId381" Type="http://schemas.openxmlformats.org/officeDocument/2006/relationships/hyperlink" Target="https://db-engines.com/en/system/Percona+Server+for+MongoDB" TargetMode="External"/><Relationship Id="rId380" Type="http://schemas.openxmlformats.org/officeDocument/2006/relationships/hyperlink" Target="https://db-engines.com/en/article/RDBMS" TargetMode="External"/><Relationship Id="rId139" Type="http://schemas.openxmlformats.org/officeDocument/2006/relationships/hyperlink" Target="https://db-engines.com/en/system/Adabas" TargetMode="External"/><Relationship Id="rId138" Type="http://schemas.openxmlformats.org/officeDocument/2006/relationships/hyperlink" Target="https://db-engines.com/en/article/Time+Series+DBMS" TargetMode="External"/><Relationship Id="rId259" Type="http://schemas.openxmlformats.org/officeDocument/2006/relationships/hyperlink" Target="https://db-engines.com/en/article/RDBMS" TargetMode="External"/><Relationship Id="rId137" Type="http://schemas.openxmlformats.org/officeDocument/2006/relationships/hyperlink" Target="https://db-engines.com/en/system/Prometheus" TargetMode="External"/><Relationship Id="rId258" Type="http://schemas.openxmlformats.org/officeDocument/2006/relationships/hyperlink" Target="https://db-engines.com/en/system/HFSQL" TargetMode="External"/><Relationship Id="rId379" Type="http://schemas.openxmlformats.org/officeDocument/2006/relationships/hyperlink" Target="https://db-engines.com/en/system/Yellowbrick" TargetMode="External"/><Relationship Id="rId132" Type="http://schemas.openxmlformats.org/officeDocument/2006/relationships/hyperlink" Target="https://db-engines.com/en/article/RDBMS" TargetMode="External"/><Relationship Id="rId253" Type="http://schemas.openxmlformats.org/officeDocument/2006/relationships/hyperlink" Target="https://db-engines.com/en/system/Altibase" TargetMode="External"/><Relationship Id="rId374" Type="http://schemas.openxmlformats.org/officeDocument/2006/relationships/hyperlink" Target="https://db-engines.com/en/article/RDBMS" TargetMode="External"/><Relationship Id="rId495" Type="http://schemas.openxmlformats.org/officeDocument/2006/relationships/hyperlink" Target="https://db-engines.com/en/article/RDBMS" TargetMode="External"/><Relationship Id="rId131" Type="http://schemas.openxmlformats.org/officeDocument/2006/relationships/hyperlink" Target="https://db-engines.com/en/system/CockroachDB" TargetMode="External"/><Relationship Id="rId252" Type="http://schemas.openxmlformats.org/officeDocument/2006/relationships/hyperlink" Target="https://db-engines.com/en/article/RDBMS" TargetMode="External"/><Relationship Id="rId373" Type="http://schemas.openxmlformats.org/officeDocument/2006/relationships/hyperlink" Target="https://db-engines.com/en/system/SQL.JS" TargetMode="External"/><Relationship Id="rId494" Type="http://schemas.openxmlformats.org/officeDocument/2006/relationships/hyperlink" Target="https://db-engines.com/en/system/ElevateDB" TargetMode="External"/><Relationship Id="rId130" Type="http://schemas.openxmlformats.org/officeDocument/2006/relationships/hyperlink" Target="https://db-engines.com/en/article/RDBMS" TargetMode="External"/><Relationship Id="rId251" Type="http://schemas.openxmlformats.org/officeDocument/2006/relationships/hyperlink" Target="https://db-engines.com/en/system/SQLBase" TargetMode="External"/><Relationship Id="rId372" Type="http://schemas.openxmlformats.org/officeDocument/2006/relationships/hyperlink" Target="https://db-engines.com/en/article/Object+oriented+DBMS" TargetMode="External"/><Relationship Id="rId493" Type="http://schemas.openxmlformats.org/officeDocument/2006/relationships/hyperlink" Target="https://db-engines.com/en/article/Time+Series+DBMS" TargetMode="External"/><Relationship Id="rId250" Type="http://schemas.openxmlformats.org/officeDocument/2006/relationships/hyperlink" Target="https://db-engines.com/en/article/Document+Stores" TargetMode="External"/><Relationship Id="rId371" Type="http://schemas.openxmlformats.org/officeDocument/2006/relationships/hyperlink" Target="https://db-engines.com/en/system/ObjectBox" TargetMode="External"/><Relationship Id="rId492" Type="http://schemas.openxmlformats.org/officeDocument/2006/relationships/hyperlink" Target="https://db-engines.com/en/system/M3DB" TargetMode="External"/><Relationship Id="rId136" Type="http://schemas.openxmlformats.org/officeDocument/2006/relationships/hyperlink" Target="https://db-engines.com/en/system/OrientDB" TargetMode="External"/><Relationship Id="rId257" Type="http://schemas.openxmlformats.org/officeDocument/2006/relationships/hyperlink" Target="https://db-engines.com/en/system/FaunaDB" TargetMode="External"/><Relationship Id="rId378" Type="http://schemas.openxmlformats.org/officeDocument/2006/relationships/hyperlink" Target="https://db-engines.com/en/article/RDBMS" TargetMode="External"/><Relationship Id="rId499" Type="http://schemas.openxmlformats.org/officeDocument/2006/relationships/hyperlink" Target="https://db-engines.com/en/article/RDBMS" TargetMode="External"/><Relationship Id="rId135" Type="http://schemas.openxmlformats.org/officeDocument/2006/relationships/hyperlink" Target="https://db-engines.com/en/article/RDBMS" TargetMode="External"/><Relationship Id="rId256" Type="http://schemas.openxmlformats.org/officeDocument/2006/relationships/hyperlink" Target="https://db-engines.com/en/article/Object+oriented+DBMS" TargetMode="External"/><Relationship Id="rId377" Type="http://schemas.openxmlformats.org/officeDocument/2006/relationships/hyperlink" Target="https://db-engines.com/en/system/VistaDB" TargetMode="External"/><Relationship Id="rId498" Type="http://schemas.openxmlformats.org/officeDocument/2006/relationships/hyperlink" Target="https://db-engines.com/en/system/Brytlyt" TargetMode="External"/><Relationship Id="rId134" Type="http://schemas.openxmlformats.org/officeDocument/2006/relationships/hyperlink" Target="https://db-engines.com/en/system/SAP+IQ" TargetMode="External"/><Relationship Id="rId255" Type="http://schemas.openxmlformats.org/officeDocument/2006/relationships/hyperlink" Target="https://db-engines.com/en/system/Db4o" TargetMode="External"/><Relationship Id="rId376" Type="http://schemas.openxmlformats.org/officeDocument/2006/relationships/hyperlink" Target="https://db-engines.com/en/article/RDBMS" TargetMode="External"/><Relationship Id="rId497" Type="http://schemas.openxmlformats.org/officeDocument/2006/relationships/hyperlink" Target="https://db-engines.com/en/article/Document+Stores" TargetMode="External"/><Relationship Id="rId133" Type="http://schemas.openxmlformats.org/officeDocument/2006/relationships/hyperlink" Target="https://db-engines.com/en/system/Ignite" TargetMode="External"/><Relationship Id="rId254" Type="http://schemas.openxmlformats.org/officeDocument/2006/relationships/hyperlink" Target="https://db-engines.com/en/article/RDBMS" TargetMode="External"/><Relationship Id="rId375" Type="http://schemas.openxmlformats.org/officeDocument/2006/relationships/hyperlink" Target="https://db-engines.com/en/system/NexusDB" TargetMode="External"/><Relationship Id="rId496" Type="http://schemas.openxmlformats.org/officeDocument/2006/relationships/hyperlink" Target="https://db-engines.com/en/system/EJDB" TargetMode="External"/><Relationship Id="rId172" Type="http://schemas.openxmlformats.org/officeDocument/2006/relationships/hyperlink" Target="https://db-engines.com/en/article/Wide+Column+Stores" TargetMode="External"/><Relationship Id="rId293" Type="http://schemas.openxmlformats.org/officeDocument/2006/relationships/hyperlink" Target="https://db-engines.com/en/system/1010data" TargetMode="External"/><Relationship Id="rId171" Type="http://schemas.openxmlformats.org/officeDocument/2006/relationships/hyperlink" Target="https://db-engines.com/en/system/Google+Cloud+Bigtable" TargetMode="External"/><Relationship Id="rId292" Type="http://schemas.openxmlformats.org/officeDocument/2006/relationships/hyperlink" Target="https://db-engines.com/en/article/RDBMS" TargetMode="External"/><Relationship Id="rId170" Type="http://schemas.openxmlformats.org/officeDocument/2006/relationships/hyperlink" Target="https://db-engines.com/en/article/Document+Stores" TargetMode="External"/><Relationship Id="rId291" Type="http://schemas.openxmlformats.org/officeDocument/2006/relationships/hyperlink" Target="https://db-engines.com/en/system/NonStop+SQL" TargetMode="External"/><Relationship Id="rId290" Type="http://schemas.openxmlformats.org/officeDocument/2006/relationships/hyperlink" Target="https://db-engines.com/en/article/Key-value+Stores" TargetMode="External"/><Relationship Id="rId165" Type="http://schemas.openxmlformats.org/officeDocument/2006/relationships/hyperlink" Target="https://db-engines.com/en/system/LMDB" TargetMode="External"/><Relationship Id="rId286" Type="http://schemas.openxmlformats.org/officeDocument/2006/relationships/hyperlink" Target="https://db-engines.com/en/article/RDBMS" TargetMode="External"/><Relationship Id="rId164" Type="http://schemas.openxmlformats.org/officeDocument/2006/relationships/hyperlink" Target="https://db-engines.com/en/system/Oracle+Berkeley+DB" TargetMode="External"/><Relationship Id="rId285" Type="http://schemas.openxmlformats.org/officeDocument/2006/relationships/hyperlink" Target="https://db-engines.com/en/system/DataEase" TargetMode="External"/><Relationship Id="rId163" Type="http://schemas.openxmlformats.org/officeDocument/2006/relationships/hyperlink" Target="https://db-engines.com/en/system/InterSystems+Cach%C3%A9" TargetMode="External"/><Relationship Id="rId284" Type="http://schemas.openxmlformats.org/officeDocument/2006/relationships/hyperlink" Target="https://db-engines.com/en/article/Key-value+Stores" TargetMode="External"/><Relationship Id="rId162" Type="http://schemas.openxmlformats.org/officeDocument/2006/relationships/hyperlink" Target="https://db-engines.com/en/article/RDBMS" TargetMode="External"/><Relationship Id="rId283" Type="http://schemas.openxmlformats.org/officeDocument/2006/relationships/hyperlink" Target="https://db-engines.com/en/system/WiredTiger" TargetMode="External"/><Relationship Id="rId169" Type="http://schemas.openxmlformats.org/officeDocument/2006/relationships/hyperlink" Target="https://db-engines.com/en/system/PouchDB" TargetMode="External"/><Relationship Id="rId168" Type="http://schemas.openxmlformats.org/officeDocument/2006/relationships/hyperlink" Target="https://db-engines.com/en/article/RDBMS" TargetMode="External"/><Relationship Id="rId289" Type="http://schemas.openxmlformats.org/officeDocument/2006/relationships/hyperlink" Target="https://db-engines.com/en/system/NCache" TargetMode="External"/><Relationship Id="rId167" Type="http://schemas.openxmlformats.org/officeDocument/2006/relationships/hyperlink" Target="https://db-engines.com/en/system/SAP+Advantage+Database+Server" TargetMode="External"/><Relationship Id="rId288" Type="http://schemas.openxmlformats.org/officeDocument/2006/relationships/hyperlink" Target="https://db-engines.com/en/article/RDBMS" TargetMode="External"/><Relationship Id="rId166" Type="http://schemas.openxmlformats.org/officeDocument/2006/relationships/hyperlink" Target="https://db-engines.com/en/article/Key-value+Stores" TargetMode="External"/><Relationship Id="rId287" Type="http://schemas.openxmlformats.org/officeDocument/2006/relationships/hyperlink" Target="https://db-engines.com/en/system/NuoDB" TargetMode="External"/><Relationship Id="rId161" Type="http://schemas.openxmlformats.org/officeDocument/2006/relationships/hyperlink" Target="https://db-engines.com/en/system/Microsoft+Azure+Data+Explorer" TargetMode="External"/><Relationship Id="rId282" Type="http://schemas.openxmlformats.org/officeDocument/2006/relationships/hyperlink" Target="https://db-engines.com/en/article/Navigational+DBMS" TargetMode="External"/><Relationship Id="rId160" Type="http://schemas.openxmlformats.org/officeDocument/2006/relationships/hyperlink" Target="https://db-engines.com/en/article/Time+Series+DBMS" TargetMode="External"/><Relationship Id="rId281" Type="http://schemas.openxmlformats.org/officeDocument/2006/relationships/hyperlink" Target="https://db-engines.com/en/system/IDMS" TargetMode="External"/><Relationship Id="rId280" Type="http://schemas.openxmlformats.org/officeDocument/2006/relationships/hyperlink" Target="https://db-engines.com/en/article/RDBMS" TargetMode="External"/><Relationship Id="rId159" Type="http://schemas.openxmlformats.org/officeDocument/2006/relationships/hyperlink" Target="https://db-engines.com/en/system/Graphite" TargetMode="External"/><Relationship Id="rId154" Type="http://schemas.openxmlformats.org/officeDocument/2006/relationships/hyperlink" Target="https://db-engines.com/en/article/Document+Stores" TargetMode="External"/><Relationship Id="rId275" Type="http://schemas.openxmlformats.org/officeDocument/2006/relationships/hyperlink" Target="https://db-engines.com/en/article/Key-value+Stores" TargetMode="External"/><Relationship Id="rId396" Type="http://schemas.openxmlformats.org/officeDocument/2006/relationships/hyperlink" Target="https://db-engines.com/en/article/Time+Series+DBMS" TargetMode="External"/><Relationship Id="rId153" Type="http://schemas.openxmlformats.org/officeDocument/2006/relationships/hyperlink" Target="https://db-engines.com/en/system/RethinkDB" TargetMode="External"/><Relationship Id="rId274" Type="http://schemas.openxmlformats.org/officeDocument/2006/relationships/hyperlink" Target="https://db-engines.com/en/system/Tarantool" TargetMode="External"/><Relationship Id="rId395" Type="http://schemas.openxmlformats.org/officeDocument/2006/relationships/hyperlink" Target="https://db-engines.com/en/system/DolphinDB" TargetMode="External"/><Relationship Id="rId152" Type="http://schemas.openxmlformats.org/officeDocument/2006/relationships/hyperlink" Target="https://db-engines.com/en/article/Wide+Column+Stores" TargetMode="External"/><Relationship Id="rId273" Type="http://schemas.openxmlformats.org/officeDocument/2006/relationships/hyperlink" Target="https://db-engines.com/en/article/Multivalue+DBMS" TargetMode="External"/><Relationship Id="rId394" Type="http://schemas.openxmlformats.org/officeDocument/2006/relationships/hyperlink" Target="https://db-engines.com/en/article/Multivalue+DBMS" TargetMode="External"/><Relationship Id="rId151" Type="http://schemas.openxmlformats.org/officeDocument/2006/relationships/hyperlink" Target="https://db-engines.com/en/system/Accumulo" TargetMode="External"/><Relationship Id="rId272" Type="http://schemas.openxmlformats.org/officeDocument/2006/relationships/hyperlink" Target="https://db-engines.com/en/system/Model+204" TargetMode="External"/><Relationship Id="rId393" Type="http://schemas.openxmlformats.org/officeDocument/2006/relationships/hyperlink" Target="https://db-engines.com/en/system/OpenInsight" TargetMode="External"/><Relationship Id="rId158" Type="http://schemas.openxmlformats.org/officeDocument/2006/relationships/hyperlink" Target="https://db-engines.com/en/article/Document+Stores" TargetMode="External"/><Relationship Id="rId279" Type="http://schemas.openxmlformats.org/officeDocument/2006/relationships/hyperlink" Target="https://db-engines.com/en/system/Citus" TargetMode="External"/><Relationship Id="rId157" Type="http://schemas.openxmlformats.org/officeDocument/2006/relationships/hyperlink" Target="https://db-engines.com/en/system/Cloudant" TargetMode="External"/><Relationship Id="rId278" Type="http://schemas.openxmlformats.org/officeDocument/2006/relationships/hyperlink" Target="https://db-engines.com/en/system/Stardog" TargetMode="External"/><Relationship Id="rId399" Type="http://schemas.openxmlformats.org/officeDocument/2006/relationships/hyperlink" Target="https://db-engines.com/en/system/AlaSQL" TargetMode="External"/><Relationship Id="rId156" Type="http://schemas.openxmlformats.org/officeDocument/2006/relationships/hyperlink" Target="https://db-engines.com/en/article/Multivalue+DBMS" TargetMode="External"/><Relationship Id="rId277" Type="http://schemas.openxmlformats.org/officeDocument/2006/relationships/hyperlink" Target="https://db-engines.com/en/article/Object+oriented+DBMS" TargetMode="External"/><Relationship Id="rId398" Type="http://schemas.openxmlformats.org/officeDocument/2006/relationships/hyperlink" Target="https://db-engines.com/en/article/Object+oriented+DBMS" TargetMode="External"/><Relationship Id="rId155" Type="http://schemas.openxmlformats.org/officeDocument/2006/relationships/hyperlink" Target="https://db-engines.com/en/system/UniData%2CUniVerse" TargetMode="External"/><Relationship Id="rId276" Type="http://schemas.openxmlformats.org/officeDocument/2006/relationships/hyperlink" Target="https://db-engines.com/en/system/Matisse" TargetMode="External"/><Relationship Id="rId397" Type="http://schemas.openxmlformats.org/officeDocument/2006/relationships/hyperlink" Target="https://db-engines.com/en/system/Jade" TargetMode="External"/><Relationship Id="rId40" Type="http://schemas.openxmlformats.org/officeDocument/2006/relationships/hyperlink" Target="https://db-engines.com/en/system/FileMaker" TargetMode="External"/><Relationship Id="rId42" Type="http://schemas.openxmlformats.org/officeDocument/2006/relationships/hyperlink" Target="https://db-engines.com/en/system/Neo4j" TargetMode="External"/><Relationship Id="rId41" Type="http://schemas.openxmlformats.org/officeDocument/2006/relationships/hyperlink" Target="https://db-engines.com/en/article/RDBMS" TargetMode="External"/><Relationship Id="rId44" Type="http://schemas.openxmlformats.org/officeDocument/2006/relationships/hyperlink" Target="https://db-engines.com/en/system/HBase" TargetMode="External"/><Relationship Id="rId43" Type="http://schemas.openxmlformats.org/officeDocument/2006/relationships/hyperlink" Target="https://db-engines.com/en/article/Graph+DBMS" TargetMode="External"/><Relationship Id="rId46" Type="http://schemas.openxmlformats.org/officeDocument/2006/relationships/hyperlink" Target="https://db-engines.com/en/system/Microsoft+Azure+Cosmos+DB" TargetMode="External"/><Relationship Id="rId45" Type="http://schemas.openxmlformats.org/officeDocument/2006/relationships/hyperlink" Target="https://db-engines.com/en/article/Wide+Column+Stores" TargetMode="External"/><Relationship Id="rId509" Type="http://schemas.openxmlformats.org/officeDocument/2006/relationships/hyperlink" Target="https://db-engines.com/en/article/RDBMS" TargetMode="External"/><Relationship Id="rId508" Type="http://schemas.openxmlformats.org/officeDocument/2006/relationships/hyperlink" Target="https://db-engines.com/en/system/Valentina+Server" TargetMode="External"/><Relationship Id="rId629" Type="http://schemas.openxmlformats.org/officeDocument/2006/relationships/hyperlink" Target="https://db-engines.com/en/article/RDBMS" TargetMode="External"/><Relationship Id="rId503" Type="http://schemas.openxmlformats.org/officeDocument/2006/relationships/hyperlink" Target="https://db-engines.com/en/article/Document+Stores" TargetMode="External"/><Relationship Id="rId624" Type="http://schemas.openxmlformats.org/officeDocument/2006/relationships/hyperlink" Target="https://db-engines.com/en/system/Bangdb" TargetMode="External"/><Relationship Id="rId502" Type="http://schemas.openxmlformats.org/officeDocument/2006/relationships/hyperlink" Target="https://db-engines.com/en/system/HarperDB" TargetMode="External"/><Relationship Id="rId623" Type="http://schemas.openxmlformats.org/officeDocument/2006/relationships/hyperlink" Target="https://db-engines.com/en/article/Key-value+Stores" TargetMode="External"/><Relationship Id="rId501" Type="http://schemas.openxmlformats.org/officeDocument/2006/relationships/hyperlink" Target="https://db-engines.com/en/article/Graph+DBMS" TargetMode="External"/><Relationship Id="rId622" Type="http://schemas.openxmlformats.org/officeDocument/2006/relationships/hyperlink" Target="https://db-engines.com/en/system/LedisDB" TargetMode="External"/><Relationship Id="rId500" Type="http://schemas.openxmlformats.org/officeDocument/2006/relationships/hyperlink" Target="https://db-engines.com/en/system/HyperGraphDB" TargetMode="External"/><Relationship Id="rId621" Type="http://schemas.openxmlformats.org/officeDocument/2006/relationships/hyperlink" Target="https://db-engines.com/en/article/RDBMS" TargetMode="External"/><Relationship Id="rId507" Type="http://schemas.openxmlformats.org/officeDocument/2006/relationships/hyperlink" Target="https://db-engines.com/en/article/RDBMS" TargetMode="External"/><Relationship Id="rId628" Type="http://schemas.openxmlformats.org/officeDocument/2006/relationships/hyperlink" Target="https://db-engines.com/en/system/Linter" TargetMode="External"/><Relationship Id="rId506" Type="http://schemas.openxmlformats.org/officeDocument/2006/relationships/hyperlink" Target="https://db-engines.com/en/system/ITTIA" TargetMode="External"/><Relationship Id="rId627" Type="http://schemas.openxmlformats.org/officeDocument/2006/relationships/hyperlink" Target="https://db-engines.com/en/article/RDBMS" TargetMode="External"/><Relationship Id="rId505" Type="http://schemas.openxmlformats.org/officeDocument/2006/relationships/hyperlink" Target="https://db-engines.com/en/article/RDBMS" TargetMode="External"/><Relationship Id="rId626" Type="http://schemas.openxmlformats.org/officeDocument/2006/relationships/hyperlink" Target="https://db-engines.com/en/system/ActorDB" TargetMode="External"/><Relationship Id="rId504" Type="http://schemas.openxmlformats.org/officeDocument/2006/relationships/hyperlink" Target="https://db-engines.com/en/system/XtremeData" TargetMode="External"/><Relationship Id="rId625" Type="http://schemas.openxmlformats.org/officeDocument/2006/relationships/hyperlink" Target="https://db-engines.com/en/article/Key-value+Stores" TargetMode="External"/><Relationship Id="rId48" Type="http://schemas.openxmlformats.org/officeDocument/2006/relationships/hyperlink" Target="https://db-engines.com/en/article/RDBMS" TargetMode="External"/><Relationship Id="rId47" Type="http://schemas.openxmlformats.org/officeDocument/2006/relationships/hyperlink" Target="https://db-engines.com/en/system/Google+BigQuery" TargetMode="External"/><Relationship Id="rId49" Type="http://schemas.openxmlformats.org/officeDocument/2006/relationships/hyperlink" Target="https://db-engines.com/en/system/Couchbase" TargetMode="External"/><Relationship Id="rId620" Type="http://schemas.openxmlformats.org/officeDocument/2006/relationships/hyperlink" Target="https://db-engines.com/en/system/CovenantSQL" TargetMode="External"/><Relationship Id="rId31" Type="http://schemas.openxmlformats.org/officeDocument/2006/relationships/hyperlink" Target="https://db-engines.com/en/system/Amazon+DynamoDB" TargetMode="External"/><Relationship Id="rId30" Type="http://schemas.openxmlformats.org/officeDocument/2006/relationships/hyperlink" Target="https://db-engines.com/en/article/RDBMS" TargetMode="External"/><Relationship Id="rId33" Type="http://schemas.openxmlformats.org/officeDocument/2006/relationships/hyperlink" Target="https://db-engines.com/en/article/RDBMS" TargetMode="External"/><Relationship Id="rId32" Type="http://schemas.openxmlformats.org/officeDocument/2006/relationships/hyperlink" Target="https://db-engines.com/en/system/SAP+Adaptive+Server" TargetMode="External"/><Relationship Id="rId35" Type="http://schemas.openxmlformats.org/officeDocument/2006/relationships/hyperlink" Target="https://db-engines.com/en/article/RDBMS" TargetMode="External"/><Relationship Id="rId34" Type="http://schemas.openxmlformats.org/officeDocument/2006/relationships/hyperlink" Target="https://db-engines.com/en/system/Microsoft+Azure+SQL+Database" TargetMode="External"/><Relationship Id="rId619" Type="http://schemas.openxmlformats.org/officeDocument/2006/relationships/hyperlink" Target="https://db-engines.com/en/article/Object+oriented+DBMS" TargetMode="External"/><Relationship Id="rId618" Type="http://schemas.openxmlformats.org/officeDocument/2006/relationships/hyperlink" Target="https://db-engines.com/en/system/Versant+FastObjects" TargetMode="External"/><Relationship Id="rId613" Type="http://schemas.openxmlformats.org/officeDocument/2006/relationships/hyperlink" Target="https://db-engines.com/en/article/Graph+DBMS" TargetMode="External"/><Relationship Id="rId612" Type="http://schemas.openxmlformats.org/officeDocument/2006/relationships/hyperlink" Target="https://db-engines.com/en/system/HGraphDB" TargetMode="External"/><Relationship Id="rId611" Type="http://schemas.openxmlformats.org/officeDocument/2006/relationships/hyperlink" Target="https://db-engines.com/en/article/Document+Stores" TargetMode="External"/><Relationship Id="rId610" Type="http://schemas.openxmlformats.org/officeDocument/2006/relationships/hyperlink" Target="https://db-engines.com/en/system/NosDB" TargetMode="External"/><Relationship Id="rId617" Type="http://schemas.openxmlformats.org/officeDocument/2006/relationships/hyperlink" Target="https://db-engines.com/en/article/Object+oriented+DBMS" TargetMode="External"/><Relationship Id="rId616" Type="http://schemas.openxmlformats.org/officeDocument/2006/relationships/hyperlink" Target="https://db-engines.com/en/system/Eloquera" TargetMode="External"/><Relationship Id="rId615" Type="http://schemas.openxmlformats.org/officeDocument/2006/relationships/hyperlink" Target="https://db-engines.com/en/system/FinchDB" TargetMode="External"/><Relationship Id="rId614" Type="http://schemas.openxmlformats.org/officeDocument/2006/relationships/hyperlink" Target="https://db-engines.com/en/system/searchxml" TargetMode="External"/><Relationship Id="rId37" Type="http://schemas.openxmlformats.org/officeDocument/2006/relationships/hyperlink" Target="https://db-engines.com/en/article/Search+Engines" TargetMode="External"/><Relationship Id="rId36" Type="http://schemas.openxmlformats.org/officeDocument/2006/relationships/hyperlink" Target="https://db-engines.com/en/system/Solr" TargetMode="External"/><Relationship Id="rId39" Type="http://schemas.openxmlformats.org/officeDocument/2006/relationships/hyperlink" Target="https://db-engines.com/en/article/RDBMS" TargetMode="External"/><Relationship Id="rId38" Type="http://schemas.openxmlformats.org/officeDocument/2006/relationships/hyperlink" Target="https://db-engines.com/en/system/SAP+HANA" TargetMode="External"/><Relationship Id="rId20" Type="http://schemas.openxmlformats.org/officeDocument/2006/relationships/hyperlink" Target="https://db-engines.com/en/article/Wide+Column+Stores" TargetMode="External"/><Relationship Id="rId22" Type="http://schemas.openxmlformats.org/officeDocument/2006/relationships/hyperlink" Target="https://db-engines.com/en/article/RDBMS" TargetMode="External"/><Relationship Id="rId21" Type="http://schemas.openxmlformats.org/officeDocument/2006/relationships/hyperlink" Target="https://db-engines.com/en/system/Microsoft+Access" TargetMode="External"/><Relationship Id="rId24" Type="http://schemas.openxmlformats.org/officeDocument/2006/relationships/hyperlink" Target="https://db-engines.com/en/article/RDBMS" TargetMode="External"/><Relationship Id="rId23" Type="http://schemas.openxmlformats.org/officeDocument/2006/relationships/hyperlink" Target="https://db-engines.com/en/system/MariaDB" TargetMode="External"/><Relationship Id="rId409" Type="http://schemas.openxmlformats.org/officeDocument/2006/relationships/hyperlink" Target="https://db-engines.com/en/system/ActivePivot" TargetMode="External"/><Relationship Id="rId404" Type="http://schemas.openxmlformats.org/officeDocument/2006/relationships/hyperlink" Target="https://db-engines.com/en/article/Multivalue+DBMS" TargetMode="External"/><Relationship Id="rId525" Type="http://schemas.openxmlformats.org/officeDocument/2006/relationships/hyperlink" Target="https://db-engines.com/en/article/RDBMS" TargetMode="External"/><Relationship Id="rId646" Type="http://schemas.openxmlformats.org/officeDocument/2006/relationships/hyperlink" Target="https://db-engines.com/en/article/Time+Series+DBMS" TargetMode="External"/><Relationship Id="rId403" Type="http://schemas.openxmlformats.org/officeDocument/2006/relationships/hyperlink" Target="https://db-engines.com/en/system/Rasdaman" TargetMode="External"/><Relationship Id="rId524" Type="http://schemas.openxmlformats.org/officeDocument/2006/relationships/hyperlink" Target="https://db-engines.com/en/system/TransLattice" TargetMode="External"/><Relationship Id="rId645" Type="http://schemas.openxmlformats.org/officeDocument/2006/relationships/hyperlink" Target="https://db-engines.com/en/system/Hyprcubd" TargetMode="External"/><Relationship Id="rId402" Type="http://schemas.openxmlformats.org/officeDocument/2006/relationships/hyperlink" Target="https://db-engines.com/en/article/RDBMS" TargetMode="External"/><Relationship Id="rId523" Type="http://schemas.openxmlformats.org/officeDocument/2006/relationships/hyperlink" Target="https://db-engines.com/en/article/RDBMS" TargetMode="External"/><Relationship Id="rId644" Type="http://schemas.openxmlformats.org/officeDocument/2006/relationships/hyperlink" Target="https://db-engines.com/en/article/Key-value+Stores" TargetMode="External"/><Relationship Id="rId401" Type="http://schemas.openxmlformats.org/officeDocument/2006/relationships/hyperlink" Target="https://db-engines.com/en/system/Postgres-XL" TargetMode="External"/><Relationship Id="rId522" Type="http://schemas.openxmlformats.org/officeDocument/2006/relationships/hyperlink" Target="https://db-engines.com/en/system/Transbase" TargetMode="External"/><Relationship Id="rId643" Type="http://schemas.openxmlformats.org/officeDocument/2006/relationships/hyperlink" Target="https://db-engines.com/en/system/HyperLevelDB" TargetMode="External"/><Relationship Id="rId408" Type="http://schemas.openxmlformats.org/officeDocument/2006/relationships/hyperlink" Target="https://db-engines.com/en/article/Document+Stores" TargetMode="External"/><Relationship Id="rId529" Type="http://schemas.openxmlformats.org/officeDocument/2006/relationships/hyperlink" Target="https://db-engines.com/en/article/Time+Series+DBMS" TargetMode="External"/><Relationship Id="rId407" Type="http://schemas.openxmlformats.org/officeDocument/2006/relationships/hyperlink" Target="https://db-engines.com/en/system/LokiJS" TargetMode="External"/><Relationship Id="rId528" Type="http://schemas.openxmlformats.org/officeDocument/2006/relationships/hyperlink" Target="https://db-engines.com/en/system/Quasardb" TargetMode="External"/><Relationship Id="rId649" Type="http://schemas.openxmlformats.org/officeDocument/2006/relationships/hyperlink" Target="https://db-engines.com/en/system/Indica" TargetMode="External"/><Relationship Id="rId406" Type="http://schemas.openxmlformats.org/officeDocument/2006/relationships/hyperlink" Target="https://db-engines.com/en/article/Key-value+Stores" TargetMode="External"/><Relationship Id="rId527" Type="http://schemas.openxmlformats.org/officeDocument/2006/relationships/hyperlink" Target="https://db-engines.com/en/article/Key-value+Stores" TargetMode="External"/><Relationship Id="rId648" Type="http://schemas.openxmlformats.org/officeDocument/2006/relationships/hyperlink" Target="https://db-engines.com/en/article/Document+Stores" TargetMode="External"/><Relationship Id="rId405" Type="http://schemas.openxmlformats.org/officeDocument/2006/relationships/hyperlink" Target="https://db-engines.com/en/system/Tokyo+Tyrant" TargetMode="External"/><Relationship Id="rId526" Type="http://schemas.openxmlformats.org/officeDocument/2006/relationships/hyperlink" Target="https://db-engines.com/en/system/Kyoto+Tycoon" TargetMode="External"/><Relationship Id="rId647" Type="http://schemas.openxmlformats.org/officeDocument/2006/relationships/hyperlink" Target="https://db-engines.com/en/system/iBoxDB" TargetMode="External"/><Relationship Id="rId26" Type="http://schemas.openxmlformats.org/officeDocument/2006/relationships/hyperlink" Target="https://db-engines.com/en/article/Search+Engines" TargetMode="External"/><Relationship Id="rId25" Type="http://schemas.openxmlformats.org/officeDocument/2006/relationships/hyperlink" Target="https://db-engines.com/en/system/Splunk" TargetMode="External"/><Relationship Id="rId28" Type="http://schemas.openxmlformats.org/officeDocument/2006/relationships/hyperlink" Target="https://db-engines.com/en/article/RDBMS" TargetMode="External"/><Relationship Id="rId27" Type="http://schemas.openxmlformats.org/officeDocument/2006/relationships/hyperlink" Target="https://db-engines.com/en/system/Hive" TargetMode="External"/><Relationship Id="rId400" Type="http://schemas.openxmlformats.org/officeDocument/2006/relationships/hyperlink" Target="https://db-engines.com/en/system/c-treeACE" TargetMode="External"/><Relationship Id="rId521" Type="http://schemas.openxmlformats.org/officeDocument/2006/relationships/hyperlink" Target="https://db-engines.com/en/article/Time+Series+DBMS" TargetMode="External"/><Relationship Id="rId642" Type="http://schemas.openxmlformats.org/officeDocument/2006/relationships/hyperlink" Target="https://db-engines.com/en/article/Key-value+Stores" TargetMode="External"/><Relationship Id="rId29" Type="http://schemas.openxmlformats.org/officeDocument/2006/relationships/hyperlink" Target="https://db-engines.com/en/system/Teradata" TargetMode="External"/><Relationship Id="rId520" Type="http://schemas.openxmlformats.org/officeDocument/2006/relationships/hyperlink" Target="https://db-engines.com/en/system/VictoriaMetrics" TargetMode="External"/><Relationship Id="rId641" Type="http://schemas.openxmlformats.org/officeDocument/2006/relationships/hyperlink" Target="https://db-engines.com/en/system/Helium" TargetMode="External"/><Relationship Id="rId640" Type="http://schemas.openxmlformats.org/officeDocument/2006/relationships/hyperlink" Target="https://db-engines.com/en/article/RDBMS" TargetMode="External"/><Relationship Id="rId11" Type="http://schemas.openxmlformats.org/officeDocument/2006/relationships/hyperlink" Target="https://db-engines.com/en/system/IBM+Db2" TargetMode="External"/><Relationship Id="rId10" Type="http://schemas.openxmlformats.org/officeDocument/2006/relationships/hyperlink" Target="https://db-engines.com/en/article/Document+Stores" TargetMode="External"/><Relationship Id="rId13" Type="http://schemas.openxmlformats.org/officeDocument/2006/relationships/hyperlink" Target="https://db-engines.com/en/system/Elasticsearch" TargetMode="External"/><Relationship Id="rId12" Type="http://schemas.openxmlformats.org/officeDocument/2006/relationships/hyperlink" Target="https://db-engines.com/en/article/RDBMS" TargetMode="External"/><Relationship Id="rId519" Type="http://schemas.openxmlformats.org/officeDocument/2006/relationships/hyperlink" Target="https://db-engines.com/en/article/RDF+Stores" TargetMode="External"/><Relationship Id="rId514" Type="http://schemas.openxmlformats.org/officeDocument/2006/relationships/hyperlink" Target="https://db-engines.com/en/system/GeoSpock" TargetMode="External"/><Relationship Id="rId635" Type="http://schemas.openxmlformats.org/officeDocument/2006/relationships/hyperlink" Target="https://db-engines.com/en/system/Cachelot.io" TargetMode="External"/><Relationship Id="rId513" Type="http://schemas.openxmlformats.org/officeDocument/2006/relationships/hyperlink" Target="https://db-engines.com/en/article/RDBMS" TargetMode="External"/><Relationship Id="rId634" Type="http://schemas.openxmlformats.org/officeDocument/2006/relationships/hyperlink" Target="https://db-engines.com/en/article/Key-value+Stores" TargetMode="External"/><Relationship Id="rId512" Type="http://schemas.openxmlformats.org/officeDocument/2006/relationships/hyperlink" Target="https://db-engines.com/en/system/Actian+PSQL" TargetMode="External"/><Relationship Id="rId633" Type="http://schemas.openxmlformats.org/officeDocument/2006/relationships/hyperlink" Target="https://db-engines.com/en/system/BergDB" TargetMode="External"/><Relationship Id="rId511" Type="http://schemas.openxmlformats.org/officeDocument/2006/relationships/hyperlink" Target="https://db-engines.com/en/article/Time+Series+DBMS" TargetMode="External"/><Relationship Id="rId632" Type="http://schemas.openxmlformats.org/officeDocument/2006/relationships/hyperlink" Target="https://db-engines.com/en/system/CortexDB" TargetMode="External"/><Relationship Id="rId518" Type="http://schemas.openxmlformats.org/officeDocument/2006/relationships/hyperlink" Target="https://db-engines.com/en/system/CubicWeb" TargetMode="External"/><Relationship Id="rId639" Type="http://schemas.openxmlformats.org/officeDocument/2006/relationships/hyperlink" Target="https://db-engines.com/en/system/Edge+Intelligence" TargetMode="External"/><Relationship Id="rId517" Type="http://schemas.openxmlformats.org/officeDocument/2006/relationships/hyperlink" Target="https://db-engines.com/en/article/RDF+Stores" TargetMode="External"/><Relationship Id="rId638" Type="http://schemas.openxmlformats.org/officeDocument/2006/relationships/hyperlink" Target="https://db-engines.com/en/article/RDBMS" TargetMode="External"/><Relationship Id="rId516" Type="http://schemas.openxmlformats.org/officeDocument/2006/relationships/hyperlink" Target="https://db-engines.com/en/system/RedStore" TargetMode="External"/><Relationship Id="rId637" Type="http://schemas.openxmlformats.org/officeDocument/2006/relationships/hyperlink" Target="https://db-engines.com/en/system/DaggerDB" TargetMode="External"/><Relationship Id="rId515" Type="http://schemas.openxmlformats.org/officeDocument/2006/relationships/hyperlink" Target="https://db-engines.com/en/article/RDBMS" TargetMode="External"/><Relationship Id="rId636" Type="http://schemas.openxmlformats.org/officeDocument/2006/relationships/hyperlink" Target="https://db-engines.com/en/article/Key-value+Stores" TargetMode="External"/><Relationship Id="rId15" Type="http://schemas.openxmlformats.org/officeDocument/2006/relationships/hyperlink" Target="https://db-engines.com/en/system/Redis" TargetMode="External"/><Relationship Id="rId14" Type="http://schemas.openxmlformats.org/officeDocument/2006/relationships/hyperlink" Target="https://db-engines.com/en/article/Search+Engines" TargetMode="External"/><Relationship Id="rId17" Type="http://schemas.openxmlformats.org/officeDocument/2006/relationships/hyperlink" Target="https://db-engines.com/en/system/SQLite" TargetMode="External"/><Relationship Id="rId16" Type="http://schemas.openxmlformats.org/officeDocument/2006/relationships/hyperlink" Target="https://db-engines.com/en/article/Key-value+Stores" TargetMode="External"/><Relationship Id="rId19" Type="http://schemas.openxmlformats.org/officeDocument/2006/relationships/hyperlink" Target="https://db-engines.com/en/system/Cassandra" TargetMode="External"/><Relationship Id="rId510" Type="http://schemas.openxmlformats.org/officeDocument/2006/relationships/hyperlink" Target="https://db-engines.com/en/system/QuestDB" TargetMode="External"/><Relationship Id="rId631" Type="http://schemas.openxmlformats.org/officeDocument/2006/relationships/hyperlink" Target="https://db-engines.com/en/article/Key-value+Stores" TargetMode="External"/><Relationship Id="rId18" Type="http://schemas.openxmlformats.org/officeDocument/2006/relationships/hyperlink" Target="https://db-engines.com/en/article/RDBMS" TargetMode="External"/><Relationship Id="rId630" Type="http://schemas.openxmlformats.org/officeDocument/2006/relationships/hyperlink" Target="https://db-engines.com/en/system/TomP2P" TargetMode="External"/><Relationship Id="rId84" Type="http://schemas.openxmlformats.org/officeDocument/2006/relationships/hyperlink" Target="https://db-engines.com/en/system/Datastax+Enterprise" TargetMode="External"/><Relationship Id="rId83" Type="http://schemas.openxmlformats.org/officeDocument/2006/relationships/hyperlink" Target="https://db-engines.com/en/article/RDBMS" TargetMode="External"/><Relationship Id="rId86" Type="http://schemas.openxmlformats.org/officeDocument/2006/relationships/hyperlink" Target="https://db-engines.com/en/system/Amazon+Aurora" TargetMode="External"/><Relationship Id="rId85" Type="http://schemas.openxmlformats.org/officeDocument/2006/relationships/hyperlink" Target="https://db-engines.com/en/article/Wide+Column+Stores" TargetMode="External"/><Relationship Id="rId88" Type="http://schemas.openxmlformats.org/officeDocument/2006/relationships/hyperlink" Target="https://db-engines.com/en/system/Realm" TargetMode="External"/><Relationship Id="rId87" Type="http://schemas.openxmlformats.org/officeDocument/2006/relationships/hyperlink" Target="https://db-engines.com/en/article/RDBMS" TargetMode="External"/><Relationship Id="rId89" Type="http://schemas.openxmlformats.org/officeDocument/2006/relationships/hyperlink" Target="https://db-engines.com/en/article/Document+Stores" TargetMode="External"/><Relationship Id="rId80" Type="http://schemas.openxmlformats.org/officeDocument/2006/relationships/hyperlink" Target="https://db-engines.com/en/system/Oracle+Essbase" TargetMode="External"/><Relationship Id="rId82" Type="http://schemas.openxmlformats.org/officeDocument/2006/relationships/hyperlink" Target="https://db-engines.com/en/system/Microsoft+Azure+SQL+Data+Warehouse" TargetMode="External"/><Relationship Id="rId81" Type="http://schemas.openxmlformats.org/officeDocument/2006/relationships/hyperlink" Target="https://db-engines.com/en/article/RDBMS" TargetMode="External"/><Relationship Id="rId73" Type="http://schemas.openxmlformats.org/officeDocument/2006/relationships/hyperlink" Target="https://db-engines.com/en/system/dBASE" TargetMode="External"/><Relationship Id="rId72" Type="http://schemas.openxmlformats.org/officeDocument/2006/relationships/hyperlink" Target="https://db-engines.com/en/article/RDBMS" TargetMode="External"/><Relationship Id="rId75" Type="http://schemas.openxmlformats.org/officeDocument/2006/relationships/hyperlink" Target="https://db-engines.com/en/system/Greenplum" TargetMode="External"/><Relationship Id="rId74" Type="http://schemas.openxmlformats.org/officeDocument/2006/relationships/hyperlink" Target="https://db-engines.com/en/article/RDBMS" TargetMode="External"/><Relationship Id="rId77" Type="http://schemas.openxmlformats.org/officeDocument/2006/relationships/hyperlink" Target="https://db-engines.com/en/system/MarkLogic" TargetMode="External"/><Relationship Id="rId76" Type="http://schemas.openxmlformats.org/officeDocument/2006/relationships/hyperlink" Target="https://db-engines.com/en/article/RDBMS" TargetMode="External"/><Relationship Id="rId79" Type="http://schemas.openxmlformats.org/officeDocument/2006/relationships/hyperlink" Target="https://db-engines.com/en/article/RDBMS" TargetMode="External"/><Relationship Id="rId78" Type="http://schemas.openxmlformats.org/officeDocument/2006/relationships/hyperlink" Target="https://db-engines.com/en/system/Presto" TargetMode="External"/><Relationship Id="rId71" Type="http://schemas.openxmlformats.org/officeDocument/2006/relationships/hyperlink" Target="https://db-engines.com/en/system/Impala" TargetMode="External"/><Relationship Id="rId70" Type="http://schemas.openxmlformats.org/officeDocument/2006/relationships/hyperlink" Target="https://db-engines.com/en/article/Document+Stores" TargetMode="External"/><Relationship Id="rId62" Type="http://schemas.openxmlformats.org/officeDocument/2006/relationships/hyperlink" Target="https://db-engines.com/en/article/RDBMS" TargetMode="External"/><Relationship Id="rId61" Type="http://schemas.openxmlformats.org/officeDocument/2006/relationships/hyperlink" Target="https://db-engines.com/en/system/Firebird" TargetMode="External"/><Relationship Id="rId64" Type="http://schemas.openxmlformats.org/officeDocument/2006/relationships/hyperlink" Target="https://db-engines.com/en/article/RDBMS" TargetMode="External"/><Relationship Id="rId63" Type="http://schemas.openxmlformats.org/officeDocument/2006/relationships/hyperlink" Target="https://db-engines.com/en/system/Netezza" TargetMode="External"/><Relationship Id="rId66" Type="http://schemas.openxmlformats.org/officeDocument/2006/relationships/hyperlink" Target="https://db-engines.com/en/article/RDBMS" TargetMode="External"/><Relationship Id="rId65" Type="http://schemas.openxmlformats.org/officeDocument/2006/relationships/hyperlink" Target="https://db-engines.com/en/system/Spark+SQL" TargetMode="External"/><Relationship Id="rId68" Type="http://schemas.openxmlformats.org/officeDocument/2006/relationships/hyperlink" Target="https://db-engines.com/en/article/Document+Stores" TargetMode="External"/><Relationship Id="rId67" Type="http://schemas.openxmlformats.org/officeDocument/2006/relationships/hyperlink" Target="https://db-engines.com/en/system/CouchDB" TargetMode="External"/><Relationship Id="rId609" Type="http://schemas.openxmlformats.org/officeDocument/2006/relationships/hyperlink" Target="https://db-engines.com/en/article/RDBMS" TargetMode="External"/><Relationship Id="rId608" Type="http://schemas.openxmlformats.org/officeDocument/2006/relationships/hyperlink" Target="https://db-engines.com/en/system/JethroData" TargetMode="External"/><Relationship Id="rId607" Type="http://schemas.openxmlformats.org/officeDocument/2006/relationships/hyperlink" Target="https://db-engines.com/en/system/AgensGraph" TargetMode="External"/><Relationship Id="rId60" Type="http://schemas.openxmlformats.org/officeDocument/2006/relationships/hyperlink" Target="https://db-engines.com/en/article/RDBMS" TargetMode="External"/><Relationship Id="rId602" Type="http://schemas.openxmlformats.org/officeDocument/2006/relationships/hyperlink" Target="https://db-engines.com/en/article/Key-value+Stores" TargetMode="External"/><Relationship Id="rId601" Type="http://schemas.openxmlformats.org/officeDocument/2006/relationships/hyperlink" Target="https://db-engines.com/en/system/SwayDB" TargetMode="External"/><Relationship Id="rId600" Type="http://schemas.openxmlformats.org/officeDocument/2006/relationships/hyperlink" Target="https://db-engines.com/en/article/Document+Stores" TargetMode="External"/><Relationship Id="rId606" Type="http://schemas.openxmlformats.org/officeDocument/2006/relationships/hyperlink" Target="https://db-engines.com/en/article/Search+Engines" TargetMode="External"/><Relationship Id="rId605" Type="http://schemas.openxmlformats.org/officeDocument/2006/relationships/hyperlink" Target="https://db-engines.com/en/system/Exorbyte" TargetMode="External"/><Relationship Id="rId604" Type="http://schemas.openxmlformats.org/officeDocument/2006/relationships/hyperlink" Target="https://db-engines.com/en/article/Time+Series+DBMS" TargetMode="External"/><Relationship Id="rId603" Type="http://schemas.openxmlformats.org/officeDocument/2006/relationships/hyperlink" Target="https://db-engines.com/en/system/SiriDB" TargetMode="External"/><Relationship Id="rId69" Type="http://schemas.openxmlformats.org/officeDocument/2006/relationships/hyperlink" Target="https://db-engines.com/en/system/Firebase+Realtime+Database" TargetMode="External"/><Relationship Id="rId51" Type="http://schemas.openxmlformats.org/officeDocument/2006/relationships/hyperlink" Target="https://db-engines.com/en/system/Memcached" TargetMode="External"/><Relationship Id="rId50" Type="http://schemas.openxmlformats.org/officeDocument/2006/relationships/hyperlink" Target="https://db-engines.com/en/article/Document+Stores" TargetMode="External"/><Relationship Id="rId53" Type="http://schemas.openxmlformats.org/officeDocument/2006/relationships/hyperlink" Target="https://db-engines.com/en/system/Informix" TargetMode="External"/><Relationship Id="rId52" Type="http://schemas.openxmlformats.org/officeDocument/2006/relationships/hyperlink" Target="https://db-engines.com/en/article/Key-value+Stores" TargetMode="External"/><Relationship Id="rId55" Type="http://schemas.openxmlformats.org/officeDocument/2006/relationships/hyperlink" Target="https://db-engines.com/en/system/Amazon+Redshift" TargetMode="External"/><Relationship Id="rId54" Type="http://schemas.openxmlformats.org/officeDocument/2006/relationships/hyperlink" Target="https://db-engines.com/en/article/RDBMS" TargetMode="External"/><Relationship Id="rId57" Type="http://schemas.openxmlformats.org/officeDocument/2006/relationships/hyperlink" Target="https://db-engines.com/en/system/InfluxDB" TargetMode="External"/><Relationship Id="rId56" Type="http://schemas.openxmlformats.org/officeDocument/2006/relationships/hyperlink" Target="https://db-engines.com/en/article/RDBMS" TargetMode="External"/><Relationship Id="rId59" Type="http://schemas.openxmlformats.org/officeDocument/2006/relationships/hyperlink" Target="https://db-engines.com/en/system/Vertica" TargetMode="External"/><Relationship Id="rId58" Type="http://schemas.openxmlformats.org/officeDocument/2006/relationships/hyperlink" Target="https://db-engines.com/en/article/Time+Series+DBMS" TargetMode="External"/><Relationship Id="rId590" Type="http://schemas.openxmlformats.org/officeDocument/2006/relationships/hyperlink" Target="https://db-engines.com/en/article/Search+Engines" TargetMode="External"/><Relationship Id="rId107" Type="http://schemas.openxmlformats.org/officeDocument/2006/relationships/hyperlink" Target="https://db-engines.com/en/article/Search+Engines" TargetMode="External"/><Relationship Id="rId228" Type="http://schemas.openxmlformats.org/officeDocument/2006/relationships/hyperlink" Target="https://db-engines.com/en/article/Graph+DBMS" TargetMode="External"/><Relationship Id="rId349" Type="http://schemas.openxmlformats.org/officeDocument/2006/relationships/hyperlink" Target="https://db-engines.com/en/system/KairosDB" TargetMode="External"/><Relationship Id="rId106" Type="http://schemas.openxmlformats.org/officeDocument/2006/relationships/hyperlink" Target="https://db-engines.com/en/system/Sphinx" TargetMode="External"/><Relationship Id="rId227" Type="http://schemas.openxmlformats.org/officeDocument/2006/relationships/hyperlink" Target="https://db-engines.com/en/system/JanusGraph" TargetMode="External"/><Relationship Id="rId348" Type="http://schemas.openxmlformats.org/officeDocument/2006/relationships/hyperlink" Target="https://db-engines.com/en/system/CrateDB" TargetMode="External"/><Relationship Id="rId469" Type="http://schemas.openxmlformats.org/officeDocument/2006/relationships/hyperlink" Target="https://db-engines.com/en/system/Alibaba+Cloud+Log+Service" TargetMode="External"/><Relationship Id="rId105" Type="http://schemas.openxmlformats.org/officeDocument/2006/relationships/hyperlink" Target="https://db-engines.com/en/article/Search+Engines" TargetMode="External"/><Relationship Id="rId226" Type="http://schemas.openxmlformats.org/officeDocument/2006/relationships/hyperlink" Target="https://db-engines.com/en/system/Druid" TargetMode="External"/><Relationship Id="rId347" Type="http://schemas.openxmlformats.org/officeDocument/2006/relationships/hyperlink" Target="https://db-engines.com/en/article/Object+oriented+DBMS" TargetMode="External"/><Relationship Id="rId468" Type="http://schemas.openxmlformats.org/officeDocument/2006/relationships/hyperlink" Target="https://db-engines.com/en/article/Graph+DBMS" TargetMode="External"/><Relationship Id="rId589" Type="http://schemas.openxmlformats.org/officeDocument/2006/relationships/hyperlink" Target="https://db-engines.com/en/system/Weaviate" TargetMode="External"/><Relationship Id="rId104" Type="http://schemas.openxmlformats.org/officeDocument/2006/relationships/hyperlink" Target="https://db-engines.com/en/system/Microsoft+Azure+Search" TargetMode="External"/><Relationship Id="rId225" Type="http://schemas.openxmlformats.org/officeDocument/2006/relationships/hyperlink" Target="https://db-engines.com/en/article/RDBMS" TargetMode="External"/><Relationship Id="rId346" Type="http://schemas.openxmlformats.org/officeDocument/2006/relationships/hyperlink" Target="https://db-engines.com/en/system/GemStone%2FS" TargetMode="External"/><Relationship Id="rId467" Type="http://schemas.openxmlformats.org/officeDocument/2006/relationships/hyperlink" Target="https://db-engines.com/en/system/Nebula+Graph" TargetMode="External"/><Relationship Id="rId588" Type="http://schemas.openxmlformats.org/officeDocument/2006/relationships/hyperlink" Target="https://db-engines.com/en/article/Time+Series+DBMS" TargetMode="External"/><Relationship Id="rId109" Type="http://schemas.openxmlformats.org/officeDocument/2006/relationships/hyperlink" Target="https://db-engines.com/en/article/Time+Series+DBMS" TargetMode="External"/><Relationship Id="rId108" Type="http://schemas.openxmlformats.org/officeDocument/2006/relationships/hyperlink" Target="https://db-engines.com/en/system/Kdb%2B" TargetMode="External"/><Relationship Id="rId229" Type="http://schemas.openxmlformats.org/officeDocument/2006/relationships/hyperlink" Target="https://db-engines.com/en/system/OmniSci" TargetMode="External"/><Relationship Id="rId220" Type="http://schemas.openxmlformats.org/officeDocument/2006/relationships/hyperlink" Target="https://db-engines.com/en/system/Versant+Object+Database" TargetMode="External"/><Relationship Id="rId341" Type="http://schemas.openxmlformats.org/officeDocument/2006/relationships/hyperlink" Target="https://db-engines.com/en/article/RDBMS" TargetMode="External"/><Relationship Id="rId462" Type="http://schemas.openxmlformats.org/officeDocument/2006/relationships/hyperlink" Target="https://db-engines.com/en/system/Mimer+SQL" TargetMode="External"/><Relationship Id="rId583" Type="http://schemas.openxmlformats.org/officeDocument/2006/relationships/hyperlink" Target="https://db-engines.com/en/article/Key-value+Stores" TargetMode="External"/><Relationship Id="rId340" Type="http://schemas.openxmlformats.org/officeDocument/2006/relationships/hyperlink" Target="https://db-engines.com/en/system/FrontBase" TargetMode="External"/><Relationship Id="rId461" Type="http://schemas.openxmlformats.org/officeDocument/2006/relationships/hyperlink" Target="https://db-engines.com/en/system/IBM+Db2+Event+Store" TargetMode="External"/><Relationship Id="rId582" Type="http://schemas.openxmlformats.org/officeDocument/2006/relationships/hyperlink" Target="https://db-engines.com/en/system/TerarkDB" TargetMode="External"/><Relationship Id="rId460" Type="http://schemas.openxmlformats.org/officeDocument/2006/relationships/hyperlink" Target="https://db-engines.com/en/article/RDBMS" TargetMode="External"/><Relationship Id="rId581" Type="http://schemas.openxmlformats.org/officeDocument/2006/relationships/hyperlink" Target="https://db-engines.com/en/article/RDBMS" TargetMode="External"/><Relationship Id="rId580" Type="http://schemas.openxmlformats.org/officeDocument/2006/relationships/hyperlink" Target="https://db-engines.com/en/system/Sadas+Engine" TargetMode="External"/><Relationship Id="rId103" Type="http://schemas.openxmlformats.org/officeDocument/2006/relationships/hyperlink" Target="https://db-engines.com/en/article/RDBMS" TargetMode="External"/><Relationship Id="rId224" Type="http://schemas.openxmlformats.org/officeDocument/2006/relationships/hyperlink" Target="https://db-engines.com/en/system/TiDB" TargetMode="External"/><Relationship Id="rId345" Type="http://schemas.openxmlformats.org/officeDocument/2006/relationships/hyperlink" Target="https://db-engines.com/en/article/Native+XML+DBMS" TargetMode="External"/><Relationship Id="rId466" Type="http://schemas.openxmlformats.org/officeDocument/2006/relationships/hyperlink" Target="https://db-engines.com/en/system/Sequoiadb" TargetMode="External"/><Relationship Id="rId587" Type="http://schemas.openxmlformats.org/officeDocument/2006/relationships/hyperlink" Target="https://db-engines.com/en/system/Hawkular+Metrics" TargetMode="External"/><Relationship Id="rId102" Type="http://schemas.openxmlformats.org/officeDocument/2006/relationships/hyperlink" Target="https://db-engines.com/en/system/SAP+SQL+Anywhere" TargetMode="External"/><Relationship Id="rId223" Type="http://schemas.openxmlformats.org/officeDocument/2006/relationships/hyperlink" Target="https://db-engines.com/en/article/Time+Series+DBMS" TargetMode="External"/><Relationship Id="rId344" Type="http://schemas.openxmlformats.org/officeDocument/2006/relationships/hyperlink" Target="https://db-engines.com/en/system/eXist-db" TargetMode="External"/><Relationship Id="rId465" Type="http://schemas.openxmlformats.org/officeDocument/2006/relationships/hyperlink" Target="https://db-engines.com/en/article/Graph+DBMS" TargetMode="External"/><Relationship Id="rId586" Type="http://schemas.openxmlformats.org/officeDocument/2006/relationships/hyperlink" Target="https://db-engines.com/en/article/RDBMS" TargetMode="External"/><Relationship Id="rId101" Type="http://schemas.openxmlformats.org/officeDocument/2006/relationships/hyperlink" Target="https://db-engines.com/en/article/Key-value+Stores" TargetMode="External"/><Relationship Id="rId222" Type="http://schemas.openxmlformats.org/officeDocument/2006/relationships/hyperlink" Target="https://db-engines.com/en/system/OpenTSDB" TargetMode="External"/><Relationship Id="rId343" Type="http://schemas.openxmlformats.org/officeDocument/2006/relationships/hyperlink" Target="https://db-engines.com/en/article/RDBMS" TargetMode="External"/><Relationship Id="rId464" Type="http://schemas.openxmlformats.org/officeDocument/2006/relationships/hyperlink" Target="https://db-engines.com/en/system/Fluree" TargetMode="External"/><Relationship Id="rId585" Type="http://schemas.openxmlformats.org/officeDocument/2006/relationships/hyperlink" Target="https://db-engines.com/en/system/BigObject" TargetMode="External"/><Relationship Id="rId100" Type="http://schemas.openxmlformats.org/officeDocument/2006/relationships/hyperlink" Target="https://db-engines.com/en/system/Aerospike" TargetMode="External"/><Relationship Id="rId221" Type="http://schemas.openxmlformats.org/officeDocument/2006/relationships/hyperlink" Target="https://db-engines.com/en/article/Object+oriented+DBMS" TargetMode="External"/><Relationship Id="rId342" Type="http://schemas.openxmlformats.org/officeDocument/2006/relationships/hyperlink" Target="https://db-engines.com/en/system/Clustrix" TargetMode="External"/><Relationship Id="rId463" Type="http://schemas.openxmlformats.org/officeDocument/2006/relationships/hyperlink" Target="https://db-engines.com/en/article/RDBMS" TargetMode="External"/><Relationship Id="rId584" Type="http://schemas.openxmlformats.org/officeDocument/2006/relationships/hyperlink" Target="https://db-engines.com/en/system/OrigoDB" TargetMode="External"/><Relationship Id="rId217" Type="http://schemas.openxmlformats.org/officeDocument/2006/relationships/hyperlink" Target="https://db-engines.com/en/system/IBM+Db2+warehouse" TargetMode="External"/><Relationship Id="rId338" Type="http://schemas.openxmlformats.org/officeDocument/2006/relationships/hyperlink" Target="https://db-engines.com/en/system/Xapian" TargetMode="External"/><Relationship Id="rId459" Type="http://schemas.openxmlformats.org/officeDocument/2006/relationships/hyperlink" Target="https://db-engines.com/en/system/Tajo" TargetMode="External"/><Relationship Id="rId216" Type="http://schemas.openxmlformats.org/officeDocument/2006/relationships/hyperlink" Target="https://db-engines.com/en/article/RDBMS" TargetMode="External"/><Relationship Id="rId337" Type="http://schemas.openxmlformats.org/officeDocument/2006/relationships/hyperlink" Target="https://db-engines.com/en/article/RDBMS" TargetMode="External"/><Relationship Id="rId458" Type="http://schemas.openxmlformats.org/officeDocument/2006/relationships/hyperlink" Target="https://db-engines.com/en/article/RDBMS" TargetMode="External"/><Relationship Id="rId579" Type="http://schemas.openxmlformats.org/officeDocument/2006/relationships/hyperlink" Target="https://db-engines.com/en/article/RDBMS" TargetMode="External"/><Relationship Id="rId215" Type="http://schemas.openxmlformats.org/officeDocument/2006/relationships/hyperlink" Target="https://db-engines.com/en/system/Datomic" TargetMode="External"/><Relationship Id="rId336" Type="http://schemas.openxmlformats.org/officeDocument/2006/relationships/hyperlink" Target="https://db-engines.com/en/system/ScaleArc" TargetMode="External"/><Relationship Id="rId457" Type="http://schemas.openxmlformats.org/officeDocument/2006/relationships/hyperlink" Target="https://db-engines.com/en/system/PipelineDB" TargetMode="External"/><Relationship Id="rId578" Type="http://schemas.openxmlformats.org/officeDocument/2006/relationships/hyperlink" Target="https://db-engines.com/en/system/SmallSQL" TargetMode="External"/><Relationship Id="rId214" Type="http://schemas.openxmlformats.org/officeDocument/2006/relationships/hyperlink" Target="https://db-engines.com/en/system/Amazon+Neptune" TargetMode="External"/><Relationship Id="rId335" Type="http://schemas.openxmlformats.org/officeDocument/2006/relationships/hyperlink" Target="https://db-engines.com/en/article/RDBMS" TargetMode="External"/><Relationship Id="rId456" Type="http://schemas.openxmlformats.org/officeDocument/2006/relationships/hyperlink" Target="https://db-engines.com/en/system/c-treeEDGE" TargetMode="External"/><Relationship Id="rId577" Type="http://schemas.openxmlformats.org/officeDocument/2006/relationships/hyperlink" Target="https://db-engines.com/en/article/Time+Series+DBMS" TargetMode="External"/><Relationship Id="rId219" Type="http://schemas.openxmlformats.org/officeDocument/2006/relationships/hyperlink" Target="https://db-engines.com/en/system/GridGain" TargetMode="External"/><Relationship Id="rId218" Type="http://schemas.openxmlformats.org/officeDocument/2006/relationships/hyperlink" Target="https://db-engines.com/en/article/RDBMS" TargetMode="External"/><Relationship Id="rId339" Type="http://schemas.openxmlformats.org/officeDocument/2006/relationships/hyperlink" Target="https://db-engines.com/en/article/Search+Engines" TargetMode="External"/><Relationship Id="rId330" Type="http://schemas.openxmlformats.org/officeDocument/2006/relationships/hyperlink" Target="https://db-engines.com/en/system/DBISAM" TargetMode="External"/><Relationship Id="rId451" Type="http://schemas.openxmlformats.org/officeDocument/2006/relationships/hyperlink" Target="https://db-engines.com/en/article/Time+Series+DBMS" TargetMode="External"/><Relationship Id="rId572" Type="http://schemas.openxmlformats.org/officeDocument/2006/relationships/hyperlink" Target="https://db-engines.com/en/system/Manticore+Search" TargetMode="External"/><Relationship Id="rId450" Type="http://schemas.openxmlformats.org/officeDocument/2006/relationships/hyperlink" Target="https://db-engines.com/en/system/Alibaba+Cloud+TSDB" TargetMode="External"/><Relationship Id="rId571" Type="http://schemas.openxmlformats.org/officeDocument/2006/relationships/hyperlink" Target="https://db-engines.com/en/article/Graph+DBMS" TargetMode="External"/><Relationship Id="rId570" Type="http://schemas.openxmlformats.org/officeDocument/2006/relationships/hyperlink" Target="https://db-engines.com/en/system/HugeGraph" TargetMode="External"/><Relationship Id="rId213" Type="http://schemas.openxmlformats.org/officeDocument/2006/relationships/hyperlink" Target="https://db-engines.com/en/article/RDBMS" TargetMode="External"/><Relationship Id="rId334" Type="http://schemas.openxmlformats.org/officeDocument/2006/relationships/hyperlink" Target="https://db-engines.com/en/system/solidDB" TargetMode="External"/><Relationship Id="rId455" Type="http://schemas.openxmlformats.org/officeDocument/2006/relationships/hyperlink" Target="https://db-engines.com/en/article/Wide+Column+Stores" TargetMode="External"/><Relationship Id="rId576" Type="http://schemas.openxmlformats.org/officeDocument/2006/relationships/hyperlink" Target="https://db-engines.com/en/system/Machbase" TargetMode="External"/><Relationship Id="rId212" Type="http://schemas.openxmlformats.org/officeDocument/2006/relationships/hyperlink" Target="https://db-engines.com/en/system/EDB+Postgres" TargetMode="External"/><Relationship Id="rId333" Type="http://schemas.openxmlformats.org/officeDocument/2006/relationships/hyperlink" Target="https://db-engines.com/en/article/RDBMS" TargetMode="External"/><Relationship Id="rId454" Type="http://schemas.openxmlformats.org/officeDocument/2006/relationships/hyperlink" Target="https://db-engines.com/en/system/Alibaba+Cloud+Table+Store" TargetMode="External"/><Relationship Id="rId575" Type="http://schemas.openxmlformats.org/officeDocument/2006/relationships/hyperlink" Target="https://db-engines.com/en/article/Key-value+Stores" TargetMode="External"/><Relationship Id="rId211" Type="http://schemas.openxmlformats.org/officeDocument/2006/relationships/hyperlink" Target="https://db-engines.com/en/article/Multivalue+DBMS" TargetMode="External"/><Relationship Id="rId332" Type="http://schemas.openxmlformats.org/officeDocument/2006/relationships/hyperlink" Target="https://db-engines.com/en/system/Datacom%2FDB" TargetMode="External"/><Relationship Id="rId453" Type="http://schemas.openxmlformats.org/officeDocument/2006/relationships/hyperlink" Target="https://db-engines.com/en/article/Content+Stores" TargetMode="External"/><Relationship Id="rId574" Type="http://schemas.openxmlformats.org/officeDocument/2006/relationships/hyperlink" Target="https://db-engines.com/en/system/Elliptics" TargetMode="External"/><Relationship Id="rId210" Type="http://schemas.openxmlformats.org/officeDocument/2006/relationships/hyperlink" Target="https://db-engines.com/en/system/jBASE" TargetMode="External"/><Relationship Id="rId331" Type="http://schemas.openxmlformats.org/officeDocument/2006/relationships/hyperlink" Target="https://db-engines.com/en/article/RDBMS" TargetMode="External"/><Relationship Id="rId452" Type="http://schemas.openxmlformats.org/officeDocument/2006/relationships/hyperlink" Target="https://db-engines.com/en/system/ModeShape" TargetMode="External"/><Relationship Id="rId573" Type="http://schemas.openxmlformats.org/officeDocument/2006/relationships/hyperlink" Target="https://db-engines.com/en/article/Search+Engines" TargetMode="External"/><Relationship Id="rId370" Type="http://schemas.openxmlformats.org/officeDocument/2006/relationships/hyperlink" Target="https://db-engines.com/en/article/Key-value+Stores" TargetMode="External"/><Relationship Id="rId491" Type="http://schemas.openxmlformats.org/officeDocument/2006/relationships/hyperlink" Target="https://db-engines.com/en/system/LeanXcale" TargetMode="External"/><Relationship Id="rId490" Type="http://schemas.openxmlformats.org/officeDocument/2006/relationships/hyperlink" Target="https://db-engines.com/en/article/RDBMS" TargetMode="External"/><Relationship Id="rId129" Type="http://schemas.openxmlformats.org/officeDocument/2006/relationships/hyperlink" Target="https://db-engines.com/en/system/HyperSQL" TargetMode="External"/><Relationship Id="rId128" Type="http://schemas.openxmlformats.org/officeDocument/2006/relationships/hyperlink" Target="https://db-engines.com/en/article/RDBMS" TargetMode="External"/><Relationship Id="rId249" Type="http://schemas.openxmlformats.org/officeDocument/2006/relationships/hyperlink" Target="https://db-engines.com/en/system/Mnesia" TargetMode="External"/><Relationship Id="rId127" Type="http://schemas.openxmlformats.org/officeDocument/2006/relationships/hyperlink" Target="https://db-engines.com/en/system/MemSQL" TargetMode="External"/><Relationship Id="rId248" Type="http://schemas.openxmlformats.org/officeDocument/2006/relationships/hyperlink" Target="https://db-engines.com/en/article/RDBMS" TargetMode="External"/><Relationship Id="rId369" Type="http://schemas.openxmlformats.org/officeDocument/2006/relationships/hyperlink" Target="https://db-engines.com/en/system/BoltDB" TargetMode="External"/><Relationship Id="rId126" Type="http://schemas.openxmlformats.org/officeDocument/2006/relationships/hyperlink" Target="https://db-engines.com/en/article/RDBMS" TargetMode="External"/><Relationship Id="rId247" Type="http://schemas.openxmlformats.org/officeDocument/2006/relationships/hyperlink" Target="https://db-engines.com/en/system/Cubrid" TargetMode="External"/><Relationship Id="rId368" Type="http://schemas.openxmlformats.org/officeDocument/2006/relationships/hyperlink" Target="https://db-engines.com/en/article/RDBMS" TargetMode="External"/><Relationship Id="rId489" Type="http://schemas.openxmlformats.org/officeDocument/2006/relationships/hyperlink" Target="https://db-engines.com/en/system/EsgynDB" TargetMode="External"/><Relationship Id="rId121" Type="http://schemas.openxmlformats.org/officeDocument/2006/relationships/hyperlink" Target="https://db-engines.com/en/system/Algolia" TargetMode="External"/><Relationship Id="rId242" Type="http://schemas.openxmlformats.org/officeDocument/2006/relationships/hyperlink" Target="https://db-engines.com/en/article/Object+oriented+DBMS" TargetMode="External"/><Relationship Id="rId363" Type="http://schemas.openxmlformats.org/officeDocument/2006/relationships/hyperlink" Target="https://db-engines.com/en/article/Multivalue+DBMS" TargetMode="External"/><Relationship Id="rId484" Type="http://schemas.openxmlformats.org/officeDocument/2006/relationships/hyperlink" Target="https://db-engines.com/en/article/RDBMS" TargetMode="External"/><Relationship Id="rId120" Type="http://schemas.openxmlformats.org/officeDocument/2006/relationships/hyperlink" Target="https://db-engines.com/en/article/Key-value+Stores" TargetMode="External"/><Relationship Id="rId241" Type="http://schemas.openxmlformats.org/officeDocument/2006/relationships/hyperlink" Target="https://db-engines.com/en/system/ObjectStore" TargetMode="External"/><Relationship Id="rId362" Type="http://schemas.openxmlformats.org/officeDocument/2006/relationships/hyperlink" Target="https://db-engines.com/en/system/SciDB" TargetMode="External"/><Relationship Id="rId483" Type="http://schemas.openxmlformats.org/officeDocument/2006/relationships/hyperlink" Target="https://db-engines.com/en/system/Comdb2" TargetMode="External"/><Relationship Id="rId240" Type="http://schemas.openxmlformats.org/officeDocument/2006/relationships/hyperlink" Target="https://db-engines.com/en/article/RDBMS" TargetMode="External"/><Relationship Id="rId361" Type="http://schemas.openxmlformats.org/officeDocument/2006/relationships/hyperlink" Target="https://db-engines.com/en/article/Object+oriented+DBMS" TargetMode="External"/><Relationship Id="rId482" Type="http://schemas.openxmlformats.org/officeDocument/2006/relationships/hyperlink" Target="https://db-engines.com/en/article/Graph+DBMS" TargetMode="External"/><Relationship Id="rId360" Type="http://schemas.openxmlformats.org/officeDocument/2006/relationships/hyperlink" Target="https://db-engines.com/en/system/ObjectDB" TargetMode="External"/><Relationship Id="rId481" Type="http://schemas.openxmlformats.org/officeDocument/2006/relationships/hyperlink" Target="https://db-engines.com/en/system/FlockDB" TargetMode="External"/><Relationship Id="rId125" Type="http://schemas.openxmlformats.org/officeDocument/2006/relationships/hyperlink" Target="https://db-engines.com/en/system/ClickHouse" TargetMode="External"/><Relationship Id="rId246" Type="http://schemas.openxmlformats.org/officeDocument/2006/relationships/hyperlink" Target="https://db-engines.com/en/article/Graph+DBMS" TargetMode="External"/><Relationship Id="rId367" Type="http://schemas.openxmlformats.org/officeDocument/2006/relationships/hyperlink" Target="https://db-engines.com/en/system/Kinetica" TargetMode="External"/><Relationship Id="rId488" Type="http://schemas.openxmlformats.org/officeDocument/2006/relationships/hyperlink" Target="https://db-engines.com/en/article/RDBMS" TargetMode="External"/><Relationship Id="rId124" Type="http://schemas.openxmlformats.org/officeDocument/2006/relationships/hyperlink" Target="https://db-engines.com/en/article/Document+Stores" TargetMode="External"/><Relationship Id="rId245" Type="http://schemas.openxmlformats.org/officeDocument/2006/relationships/hyperlink" Target="https://db-engines.com/en/system/Dgraph" TargetMode="External"/><Relationship Id="rId366" Type="http://schemas.openxmlformats.org/officeDocument/2006/relationships/hyperlink" Target="https://db-engines.com/en/article/Event+Stores" TargetMode="External"/><Relationship Id="rId487" Type="http://schemas.openxmlformats.org/officeDocument/2006/relationships/hyperlink" Target="https://db-engines.com/en/system/Lovefield" TargetMode="External"/><Relationship Id="rId123" Type="http://schemas.openxmlformats.org/officeDocument/2006/relationships/hyperlink" Target="https://db-engines.com/en/system/Google+Cloud+Datastore" TargetMode="External"/><Relationship Id="rId244" Type="http://schemas.openxmlformats.org/officeDocument/2006/relationships/hyperlink" Target="https://db-engines.com/en/article/RDBMS" TargetMode="External"/><Relationship Id="rId365" Type="http://schemas.openxmlformats.org/officeDocument/2006/relationships/hyperlink" Target="https://db-engines.com/en/system/Event+Store" TargetMode="External"/><Relationship Id="rId486" Type="http://schemas.openxmlformats.org/officeDocument/2006/relationships/hyperlink" Target="https://db-engines.com/en/article/Key-value+Stores" TargetMode="External"/><Relationship Id="rId122" Type="http://schemas.openxmlformats.org/officeDocument/2006/relationships/hyperlink" Target="https://db-engines.com/en/article/Search+Engines" TargetMode="External"/><Relationship Id="rId243" Type="http://schemas.openxmlformats.org/officeDocument/2006/relationships/hyperlink" Target="https://db-engines.com/en/system/mSQL" TargetMode="External"/><Relationship Id="rId364" Type="http://schemas.openxmlformats.org/officeDocument/2006/relationships/hyperlink" Target="https://db-engines.com/en/system/MapR-DB" TargetMode="External"/><Relationship Id="rId485" Type="http://schemas.openxmlformats.org/officeDocument/2006/relationships/hyperlink" Target="https://db-engines.com/en/system/KeyDB" TargetMode="External"/><Relationship Id="rId95" Type="http://schemas.openxmlformats.org/officeDocument/2006/relationships/hyperlink" Target="https://db-engines.com/en/article/Document+Stores" TargetMode="External"/><Relationship Id="rId94" Type="http://schemas.openxmlformats.org/officeDocument/2006/relationships/hyperlink" Target="https://db-engines.com/en/system/Google+Cloud+Firestore" TargetMode="External"/><Relationship Id="rId97" Type="http://schemas.openxmlformats.org/officeDocument/2006/relationships/hyperlink" Target="https://db-engines.com/en/article/RDBMS" TargetMode="External"/><Relationship Id="rId96" Type="http://schemas.openxmlformats.org/officeDocument/2006/relationships/hyperlink" Target="https://db-engines.com/en/system/H2" TargetMode="External"/><Relationship Id="rId99" Type="http://schemas.openxmlformats.org/officeDocument/2006/relationships/hyperlink" Target="https://db-engines.com/en/article/RDBMS" TargetMode="External"/><Relationship Id="rId480" Type="http://schemas.openxmlformats.org/officeDocument/2006/relationships/hyperlink" Target="https://db-engines.com/en/article/Multivalue+DBMS" TargetMode="External"/><Relationship Id="rId98" Type="http://schemas.openxmlformats.org/officeDocument/2006/relationships/hyperlink" Target="https://db-engines.com/en/system/Interbase" TargetMode="External"/><Relationship Id="rId91" Type="http://schemas.openxmlformats.org/officeDocument/2006/relationships/hyperlink" Target="https://db-engines.com/en/article/Key-value+Stores" TargetMode="External"/><Relationship Id="rId90" Type="http://schemas.openxmlformats.org/officeDocument/2006/relationships/hyperlink" Target="https://db-engines.com/en/system/etcd" TargetMode="External"/><Relationship Id="rId93" Type="http://schemas.openxmlformats.org/officeDocument/2006/relationships/hyperlink" Target="https://db-engines.com/en/article/Key-value+Stores" TargetMode="External"/><Relationship Id="rId92" Type="http://schemas.openxmlformats.org/officeDocument/2006/relationships/hyperlink" Target="https://db-engines.com/en/system/Hazelcast" TargetMode="External"/><Relationship Id="rId118" Type="http://schemas.openxmlformats.org/officeDocument/2006/relationships/hyperlink" Target="https://db-engines.com/en/article/Wide+Column+Stores" TargetMode="External"/><Relationship Id="rId239" Type="http://schemas.openxmlformats.org/officeDocument/2006/relationships/hyperlink" Target="https://db-engines.com/en/system/VoltDB" TargetMode="External"/><Relationship Id="rId117" Type="http://schemas.openxmlformats.org/officeDocument/2006/relationships/hyperlink" Target="https://db-engines.com/en/system/Microsoft+Azure+Table+Storage" TargetMode="External"/><Relationship Id="rId238" Type="http://schemas.openxmlformats.org/officeDocument/2006/relationships/hyperlink" Target="https://db-engines.com/en/article/Native+XML+DBMS" TargetMode="External"/><Relationship Id="rId359" Type="http://schemas.openxmlformats.org/officeDocument/2006/relationships/hyperlink" Target="https://db-engines.com/en/article/RDBMS" TargetMode="External"/><Relationship Id="rId116" Type="http://schemas.openxmlformats.org/officeDocument/2006/relationships/hyperlink" Target="https://db-engines.com/en/article/RDBMS" TargetMode="External"/><Relationship Id="rId237" Type="http://schemas.openxmlformats.org/officeDocument/2006/relationships/hyperlink" Target="https://db-engines.com/en/system/BaseX" TargetMode="External"/><Relationship Id="rId358" Type="http://schemas.openxmlformats.org/officeDocument/2006/relationships/hyperlink" Target="https://db-engines.com/en/system/Splice+Machine" TargetMode="External"/><Relationship Id="rId479" Type="http://schemas.openxmlformats.org/officeDocument/2006/relationships/hyperlink" Target="https://db-engines.com/en/system/OpenQM" TargetMode="External"/><Relationship Id="rId115" Type="http://schemas.openxmlformats.org/officeDocument/2006/relationships/hyperlink" Target="https://db-engines.com/en/system/Ingres" TargetMode="External"/><Relationship Id="rId236" Type="http://schemas.openxmlformats.org/officeDocument/2006/relationships/hyperlink" Target="https://db-engines.com/en/article/Key-value+Stores" TargetMode="External"/><Relationship Id="rId357" Type="http://schemas.openxmlformats.org/officeDocument/2006/relationships/hyperlink" Target="https://db-engines.com/en/system/Blazegraph" TargetMode="External"/><Relationship Id="rId478" Type="http://schemas.openxmlformats.org/officeDocument/2006/relationships/hyperlink" Target="https://db-engines.com/en/article/Key-value+Stores" TargetMode="External"/><Relationship Id="rId599" Type="http://schemas.openxmlformats.org/officeDocument/2006/relationships/hyperlink" Target="https://db-engines.com/en/system/ToroDB" TargetMode="External"/><Relationship Id="rId119" Type="http://schemas.openxmlformats.org/officeDocument/2006/relationships/hyperlink" Target="https://db-engines.com/en/system/Riak+KV" TargetMode="External"/><Relationship Id="rId110" Type="http://schemas.openxmlformats.org/officeDocument/2006/relationships/hyperlink" Target="https://db-engines.com/en/system/Ehcache" TargetMode="External"/><Relationship Id="rId231" Type="http://schemas.openxmlformats.org/officeDocument/2006/relationships/hyperlink" Target="https://db-engines.com/en/system/Tibero" TargetMode="External"/><Relationship Id="rId352" Type="http://schemas.openxmlformats.org/officeDocument/2006/relationships/hyperlink" Target="https://db-engines.com/en/article/Key-value+Stores" TargetMode="External"/><Relationship Id="rId473" Type="http://schemas.openxmlformats.org/officeDocument/2006/relationships/hyperlink" Target="https://db-engines.com/en/system/Riak+TS" TargetMode="External"/><Relationship Id="rId594" Type="http://schemas.openxmlformats.org/officeDocument/2006/relationships/hyperlink" Target="https://db-engines.com/en/article/Graph+DBMS" TargetMode="External"/><Relationship Id="rId230" Type="http://schemas.openxmlformats.org/officeDocument/2006/relationships/hyperlink" Target="https://db-engines.com/en/article/RDBMS" TargetMode="External"/><Relationship Id="rId351" Type="http://schemas.openxmlformats.org/officeDocument/2006/relationships/hyperlink" Target="https://db-engines.com/en/system/WebSphere+eXtreme+Scale" TargetMode="External"/><Relationship Id="rId472" Type="http://schemas.openxmlformats.org/officeDocument/2006/relationships/hyperlink" Target="https://db-engines.com/en/article/Search+Engines" TargetMode="External"/><Relationship Id="rId593" Type="http://schemas.openxmlformats.org/officeDocument/2006/relationships/hyperlink" Target="https://db-engines.com/en/system/TerminusDB" TargetMode="External"/><Relationship Id="rId350" Type="http://schemas.openxmlformats.org/officeDocument/2006/relationships/hyperlink" Target="https://db-engines.com/en/article/Time+Series+DBMS" TargetMode="External"/><Relationship Id="rId471" Type="http://schemas.openxmlformats.org/officeDocument/2006/relationships/hyperlink" Target="https://db-engines.com/en/system/SearchBlox" TargetMode="External"/><Relationship Id="rId592" Type="http://schemas.openxmlformats.org/officeDocument/2006/relationships/hyperlink" Target="https://db-engines.com/en/article/Document+Stores" TargetMode="External"/><Relationship Id="rId470" Type="http://schemas.openxmlformats.org/officeDocument/2006/relationships/hyperlink" Target="https://db-engines.com/en/article/Search+Engines" TargetMode="External"/><Relationship Id="rId591" Type="http://schemas.openxmlformats.org/officeDocument/2006/relationships/hyperlink" Target="https://db-engines.com/en/system/DensoDB" TargetMode="External"/><Relationship Id="rId114" Type="http://schemas.openxmlformats.org/officeDocument/2006/relationships/hyperlink" Target="https://db-engines.com/en/system/ArangoDB" TargetMode="External"/><Relationship Id="rId235" Type="http://schemas.openxmlformats.org/officeDocument/2006/relationships/hyperlink" Target="https://db-engines.com/en/system/Geode" TargetMode="External"/><Relationship Id="rId356" Type="http://schemas.openxmlformats.org/officeDocument/2006/relationships/hyperlink" Target="https://db-engines.com/en/article/RDBMS" TargetMode="External"/><Relationship Id="rId477" Type="http://schemas.openxmlformats.org/officeDocument/2006/relationships/hyperlink" Target="https://db-engines.com/en/system/Kyoto+Cabinet" TargetMode="External"/><Relationship Id="rId598" Type="http://schemas.openxmlformats.org/officeDocument/2006/relationships/hyperlink" Target="https://db-engines.com/en/article/Key-value+Stores" TargetMode="External"/><Relationship Id="rId113" Type="http://schemas.openxmlformats.org/officeDocument/2006/relationships/hyperlink" Target="https://db-engines.com/en/article/RDBMS" TargetMode="External"/><Relationship Id="rId234" Type="http://schemas.openxmlformats.org/officeDocument/2006/relationships/hyperlink" Target="https://db-engines.com/en/article/RDBMS" TargetMode="External"/><Relationship Id="rId355" Type="http://schemas.openxmlformats.org/officeDocument/2006/relationships/hyperlink" Target="https://db-engines.com/en/system/OpenBase" TargetMode="External"/><Relationship Id="rId476" Type="http://schemas.openxmlformats.org/officeDocument/2006/relationships/hyperlink" Target="https://db-engines.com/en/article/Time+Series+DBMS" TargetMode="External"/><Relationship Id="rId597" Type="http://schemas.openxmlformats.org/officeDocument/2006/relationships/hyperlink" Target="https://db-engines.com/en/system/InfinityDB" TargetMode="External"/><Relationship Id="rId112" Type="http://schemas.openxmlformats.org/officeDocument/2006/relationships/hyperlink" Target="https://db-engines.com/en/system/Derby" TargetMode="External"/><Relationship Id="rId233" Type="http://schemas.openxmlformats.org/officeDocument/2006/relationships/hyperlink" Target="https://db-engines.com/en/system/MonetDB" TargetMode="External"/><Relationship Id="rId354" Type="http://schemas.openxmlformats.org/officeDocument/2006/relationships/hyperlink" Target="https://db-engines.com/en/article/Key-value+Stores" TargetMode="External"/><Relationship Id="rId475" Type="http://schemas.openxmlformats.org/officeDocument/2006/relationships/hyperlink" Target="https://db-engines.com/en/system/Axibase" TargetMode="External"/><Relationship Id="rId596" Type="http://schemas.openxmlformats.org/officeDocument/2006/relationships/hyperlink" Target="https://db-engines.com/en/article/Time+Series+DBMS" TargetMode="External"/><Relationship Id="rId111" Type="http://schemas.openxmlformats.org/officeDocument/2006/relationships/hyperlink" Target="https://db-engines.com/en/article/Key-value+Stores" TargetMode="External"/><Relationship Id="rId232" Type="http://schemas.openxmlformats.org/officeDocument/2006/relationships/hyperlink" Target="https://db-engines.com/en/article/RDBMS" TargetMode="External"/><Relationship Id="rId353" Type="http://schemas.openxmlformats.org/officeDocument/2006/relationships/hyperlink" Target="https://db-engines.com/en/system/Tokyo+Cabinet" TargetMode="External"/><Relationship Id="rId474" Type="http://schemas.openxmlformats.org/officeDocument/2006/relationships/hyperlink" Target="https://db-engines.com/en/article/Time+Series+DBMS" TargetMode="External"/><Relationship Id="rId595" Type="http://schemas.openxmlformats.org/officeDocument/2006/relationships/hyperlink" Target="https://db-engines.com/en/system/IRONdb" TargetMode="External"/><Relationship Id="rId305" Type="http://schemas.openxmlformats.org/officeDocument/2006/relationships/hyperlink" Target="https://db-engines.com/en/system/HAWQ" TargetMode="External"/><Relationship Id="rId426" Type="http://schemas.openxmlformats.org/officeDocument/2006/relationships/hyperlink" Target="https://db-engines.com/en/article/RDBMS" TargetMode="External"/><Relationship Id="rId547" Type="http://schemas.openxmlformats.org/officeDocument/2006/relationships/hyperlink" Target="https://db-engines.com/en/article/RDF+Stores" TargetMode="External"/><Relationship Id="rId668" Type="http://schemas.openxmlformats.org/officeDocument/2006/relationships/hyperlink" Target="https://db-engines.com/en/system/SiteWhere" TargetMode="External"/><Relationship Id="rId304" Type="http://schemas.openxmlformats.org/officeDocument/2006/relationships/hyperlink" Target="https://db-engines.com/en/article/Graph+DBMS" TargetMode="External"/><Relationship Id="rId425" Type="http://schemas.openxmlformats.org/officeDocument/2006/relationships/hyperlink" Target="https://db-engines.com/en/system/Alibaba+Cloud+AnalyticDB+for+MySQL" TargetMode="External"/><Relationship Id="rId546" Type="http://schemas.openxmlformats.org/officeDocument/2006/relationships/hyperlink" Target="https://db-engines.com/en/system/Mulgara" TargetMode="External"/><Relationship Id="rId667" Type="http://schemas.openxmlformats.org/officeDocument/2006/relationships/hyperlink" Target="https://db-engines.com/en/article/Object+oriented+DBMS" TargetMode="External"/><Relationship Id="rId303" Type="http://schemas.openxmlformats.org/officeDocument/2006/relationships/hyperlink" Target="https://db-engines.com/en/system/Giraph" TargetMode="External"/><Relationship Id="rId424" Type="http://schemas.openxmlformats.org/officeDocument/2006/relationships/hyperlink" Target="https://db-engines.com/en/article/Object+oriented+DBMS" TargetMode="External"/><Relationship Id="rId545" Type="http://schemas.openxmlformats.org/officeDocument/2006/relationships/hyperlink" Target="https://db-engines.com/en/article/Graph+DBMS" TargetMode="External"/><Relationship Id="rId666" Type="http://schemas.openxmlformats.org/officeDocument/2006/relationships/hyperlink" Target="https://db-engines.com/en/system/Siaqodb" TargetMode="External"/><Relationship Id="rId302" Type="http://schemas.openxmlformats.org/officeDocument/2006/relationships/hyperlink" Target="https://db-engines.com/en/article/RDBMS" TargetMode="External"/><Relationship Id="rId423" Type="http://schemas.openxmlformats.org/officeDocument/2006/relationships/hyperlink" Target="https://db-engines.com/en/system/Starcounter" TargetMode="External"/><Relationship Id="rId544" Type="http://schemas.openxmlformats.org/officeDocument/2006/relationships/hyperlink" Target="https://db-engines.com/en/system/Sparksee" TargetMode="External"/><Relationship Id="rId665" Type="http://schemas.openxmlformats.org/officeDocument/2006/relationships/hyperlink" Target="https://db-engines.com/en/article/Key-value+Stores" TargetMode="External"/><Relationship Id="rId309" Type="http://schemas.openxmlformats.org/officeDocument/2006/relationships/hyperlink" Target="https://db-engines.com/en/system/Objectivity%2FDB" TargetMode="External"/><Relationship Id="rId308" Type="http://schemas.openxmlformats.org/officeDocument/2006/relationships/hyperlink" Target="https://db-engines.com/en/article/Graph+DBMS" TargetMode="External"/><Relationship Id="rId429" Type="http://schemas.openxmlformats.org/officeDocument/2006/relationships/hyperlink" Target="https://db-engines.com/en/system/InfiniteGraph" TargetMode="External"/><Relationship Id="rId307" Type="http://schemas.openxmlformats.org/officeDocument/2006/relationships/hyperlink" Target="https://db-engines.com/en/system/TigerGraph" TargetMode="External"/><Relationship Id="rId428" Type="http://schemas.openxmlformats.org/officeDocument/2006/relationships/hyperlink" Target="https://db-engines.com/en/article/RDBMS" TargetMode="External"/><Relationship Id="rId549" Type="http://schemas.openxmlformats.org/officeDocument/2006/relationships/hyperlink" Target="https://db-engines.com/en/article/Document+Stores" TargetMode="External"/><Relationship Id="rId306" Type="http://schemas.openxmlformats.org/officeDocument/2006/relationships/hyperlink" Target="https://db-engines.com/en/article/RDBMS" TargetMode="External"/><Relationship Id="rId427" Type="http://schemas.openxmlformats.org/officeDocument/2006/relationships/hyperlink" Target="https://db-engines.com/en/system/Raima+Database+Manager" TargetMode="External"/><Relationship Id="rId548" Type="http://schemas.openxmlformats.org/officeDocument/2006/relationships/hyperlink" Target="https://db-engines.com/en/system/SenseiDB" TargetMode="External"/><Relationship Id="rId669" Type="http://schemas.openxmlformats.org/officeDocument/2006/relationships/hyperlink" Target="https://db-engines.com/en/article/Time+Series+DBMS" TargetMode="External"/><Relationship Id="rId660" Type="http://schemas.openxmlformats.org/officeDocument/2006/relationships/hyperlink" Target="https://db-engines.com/en/system/NSDb" TargetMode="External"/><Relationship Id="rId301" Type="http://schemas.openxmlformats.org/officeDocument/2006/relationships/hyperlink" Target="https://db-engines.com/en/system/Infobright" TargetMode="External"/><Relationship Id="rId422" Type="http://schemas.openxmlformats.org/officeDocument/2006/relationships/hyperlink" Target="https://db-engines.com/en/article/RDBMS" TargetMode="External"/><Relationship Id="rId543" Type="http://schemas.openxmlformats.org/officeDocument/2006/relationships/hyperlink" Target="https://db-engines.com/en/article/RDF+Stores" TargetMode="External"/><Relationship Id="rId664" Type="http://schemas.openxmlformats.org/officeDocument/2006/relationships/hyperlink" Target="https://db-engines.com/en/system/ScaleOut+StateServer" TargetMode="External"/><Relationship Id="rId300" Type="http://schemas.openxmlformats.org/officeDocument/2006/relationships/hyperlink" Target="https://db-engines.com/en/article/RDBMS" TargetMode="External"/><Relationship Id="rId421" Type="http://schemas.openxmlformats.org/officeDocument/2006/relationships/hyperlink" Target="https://db-engines.com/en/system/Trafodion" TargetMode="External"/><Relationship Id="rId542" Type="http://schemas.openxmlformats.org/officeDocument/2006/relationships/hyperlink" Target="https://db-engines.com/en/system/Strabon" TargetMode="External"/><Relationship Id="rId663" Type="http://schemas.openxmlformats.org/officeDocument/2006/relationships/hyperlink" Target="https://db-engines.com/en/article/Search+Engines" TargetMode="External"/><Relationship Id="rId420" Type="http://schemas.openxmlformats.org/officeDocument/2006/relationships/hyperlink" Target="https://db-engines.com/en/article/RDF+Stores" TargetMode="External"/><Relationship Id="rId541" Type="http://schemas.openxmlformats.org/officeDocument/2006/relationships/hyperlink" Target="https://db-engines.com/en/article/Key-value+Stores" TargetMode="External"/><Relationship Id="rId662" Type="http://schemas.openxmlformats.org/officeDocument/2006/relationships/hyperlink" Target="https://db-engines.com/en/system/Rizhiyi" TargetMode="External"/><Relationship Id="rId540" Type="http://schemas.openxmlformats.org/officeDocument/2006/relationships/hyperlink" Target="https://db-engines.com/en/system/Badger" TargetMode="External"/><Relationship Id="rId661" Type="http://schemas.openxmlformats.org/officeDocument/2006/relationships/hyperlink" Target="https://db-engines.com/en/article/Time+Series+DBMS" TargetMode="External"/><Relationship Id="rId415" Type="http://schemas.openxmlformats.org/officeDocument/2006/relationships/hyperlink" Target="https://db-engines.com/en/system/Alibaba+Cloud+ApsaraDB+for+PolarDB" TargetMode="External"/><Relationship Id="rId536" Type="http://schemas.openxmlformats.org/officeDocument/2006/relationships/hyperlink" Target="https://db-engines.com/en/system/Blueflood" TargetMode="External"/><Relationship Id="rId657" Type="http://schemas.openxmlformats.org/officeDocument/2006/relationships/hyperlink" Target="https://db-engines.com/en/article/RDBMS" TargetMode="External"/><Relationship Id="rId414" Type="http://schemas.openxmlformats.org/officeDocument/2006/relationships/hyperlink" Target="https://db-engines.com/en/article/RDBMS" TargetMode="External"/><Relationship Id="rId535" Type="http://schemas.openxmlformats.org/officeDocument/2006/relationships/hyperlink" Target="https://db-engines.com/en/article/Time+Series+DBMS" TargetMode="External"/><Relationship Id="rId656" Type="http://schemas.openxmlformats.org/officeDocument/2006/relationships/hyperlink" Target="https://db-engines.com/en/system/K-DB" TargetMode="External"/><Relationship Id="rId413" Type="http://schemas.openxmlformats.org/officeDocument/2006/relationships/hyperlink" Target="https://db-engines.com/en/system/Alibaba+Cloud+MaxCompute" TargetMode="External"/><Relationship Id="rId534" Type="http://schemas.openxmlformats.org/officeDocument/2006/relationships/hyperlink" Target="https://db-engines.com/en/system/Warp+10" TargetMode="External"/><Relationship Id="rId655" Type="http://schemas.openxmlformats.org/officeDocument/2006/relationships/hyperlink" Target="https://db-engines.com/en/system/JSqlDb" TargetMode="External"/><Relationship Id="rId412" Type="http://schemas.openxmlformats.org/officeDocument/2006/relationships/hyperlink" Target="https://db-engines.com/en/article/RDF+Stores" TargetMode="External"/><Relationship Id="rId533" Type="http://schemas.openxmlformats.org/officeDocument/2006/relationships/hyperlink" Target="https://db-engines.com/en/article/Graph+DBMS" TargetMode="External"/><Relationship Id="rId654" Type="http://schemas.openxmlformats.org/officeDocument/2006/relationships/hyperlink" Target="https://db-engines.com/en/article/Document+Stores" TargetMode="External"/><Relationship Id="rId419" Type="http://schemas.openxmlformats.org/officeDocument/2006/relationships/hyperlink" Target="https://db-engines.com/en/system/Redland" TargetMode="External"/><Relationship Id="rId418" Type="http://schemas.openxmlformats.org/officeDocument/2006/relationships/hyperlink" Target="https://db-engines.com/en/article/Document+Stores" TargetMode="External"/><Relationship Id="rId539" Type="http://schemas.openxmlformats.org/officeDocument/2006/relationships/hyperlink" Target="https://db-engines.com/en/article/Object+oriented+DBMS" TargetMode="External"/><Relationship Id="rId417" Type="http://schemas.openxmlformats.org/officeDocument/2006/relationships/hyperlink" Target="https://db-engines.com/en/system/Rockset" TargetMode="External"/><Relationship Id="rId538" Type="http://schemas.openxmlformats.org/officeDocument/2006/relationships/hyperlink" Target="https://db-engines.com/en/system/WakandaDB" TargetMode="External"/><Relationship Id="rId659" Type="http://schemas.openxmlformats.org/officeDocument/2006/relationships/hyperlink" Target="https://db-engines.com/en/article/Time+Series+DBMS" TargetMode="External"/><Relationship Id="rId416" Type="http://schemas.openxmlformats.org/officeDocument/2006/relationships/hyperlink" Target="https://db-engines.com/en/article/RDBMS" TargetMode="External"/><Relationship Id="rId537" Type="http://schemas.openxmlformats.org/officeDocument/2006/relationships/hyperlink" Target="https://db-engines.com/en/article/Time+Series+DBMS" TargetMode="External"/><Relationship Id="rId658" Type="http://schemas.openxmlformats.org/officeDocument/2006/relationships/hyperlink" Target="https://db-engines.com/en/system/Newts" TargetMode="External"/><Relationship Id="rId411" Type="http://schemas.openxmlformats.org/officeDocument/2006/relationships/hyperlink" Target="https://db-engines.com/en/system/RDF4J" TargetMode="External"/><Relationship Id="rId532" Type="http://schemas.openxmlformats.org/officeDocument/2006/relationships/hyperlink" Target="https://db-engines.com/en/system/TinkerGraph" TargetMode="External"/><Relationship Id="rId653" Type="http://schemas.openxmlformats.org/officeDocument/2006/relationships/hyperlink" Target="https://db-engines.com/en/system/JasDB" TargetMode="External"/><Relationship Id="rId410" Type="http://schemas.openxmlformats.org/officeDocument/2006/relationships/hyperlink" Target="https://db-engines.com/en/article/Object+oriented+DBMS" TargetMode="External"/><Relationship Id="rId531" Type="http://schemas.openxmlformats.org/officeDocument/2006/relationships/hyperlink" Target="https://db-engines.com/en/article/Graph+DBMS" TargetMode="External"/><Relationship Id="rId652" Type="http://schemas.openxmlformats.org/officeDocument/2006/relationships/hyperlink" Target="https://db-engines.com/en/article/Key-value+Stores" TargetMode="External"/><Relationship Id="rId530" Type="http://schemas.openxmlformats.org/officeDocument/2006/relationships/hyperlink" Target="https://db-engines.com/en/system/GraphBase" TargetMode="External"/><Relationship Id="rId651" Type="http://schemas.openxmlformats.org/officeDocument/2006/relationships/hyperlink" Target="https://db-engines.com/en/system/JaguarDB" TargetMode="External"/><Relationship Id="rId650" Type="http://schemas.openxmlformats.org/officeDocument/2006/relationships/hyperlink" Target="https://db-engines.com/en/article/Search+Engines" TargetMode="External"/><Relationship Id="rId206" Type="http://schemas.openxmlformats.org/officeDocument/2006/relationships/hyperlink" Target="https://db-engines.com/en/system/Google+Cloud+Spanner" TargetMode="External"/><Relationship Id="rId327" Type="http://schemas.openxmlformats.org/officeDocument/2006/relationships/hyperlink" Target="https://db-engines.com/en/article/RDBMS" TargetMode="External"/><Relationship Id="rId448" Type="http://schemas.openxmlformats.org/officeDocument/2006/relationships/hyperlink" Target="https://db-engines.com/en/system/Elassandra" TargetMode="External"/><Relationship Id="rId569" Type="http://schemas.openxmlformats.org/officeDocument/2006/relationships/hyperlink" Target="https://db-engines.com/en/article/Key-value+Stores" TargetMode="External"/><Relationship Id="rId205" Type="http://schemas.openxmlformats.org/officeDocument/2006/relationships/hyperlink" Target="https://db-engines.com/en/article/RDBMS" TargetMode="External"/><Relationship Id="rId326" Type="http://schemas.openxmlformats.org/officeDocument/2006/relationships/hyperlink" Target="https://db-engines.com/en/system/R%3ABASE" TargetMode="External"/><Relationship Id="rId447" Type="http://schemas.openxmlformats.org/officeDocument/2006/relationships/hyperlink" Target="https://db-engines.com/en/article/Key-value+Stores" TargetMode="External"/><Relationship Id="rId568" Type="http://schemas.openxmlformats.org/officeDocument/2006/relationships/hyperlink" Target="https://db-engines.com/en/system/Resin+Cache" TargetMode="External"/><Relationship Id="rId204" Type="http://schemas.openxmlformats.org/officeDocument/2006/relationships/hyperlink" Target="https://db-engines.com/en/system/TimesTen" TargetMode="External"/><Relationship Id="rId325" Type="http://schemas.openxmlformats.org/officeDocument/2006/relationships/hyperlink" Target="https://db-engines.com/en/article/Document+Stores" TargetMode="External"/><Relationship Id="rId446" Type="http://schemas.openxmlformats.org/officeDocument/2006/relationships/hyperlink" Target="https://db-engines.com/en/system/Hibari" TargetMode="External"/><Relationship Id="rId567" Type="http://schemas.openxmlformats.org/officeDocument/2006/relationships/hyperlink" Target="https://db-engines.com/en/article/Key-value+Stores" TargetMode="External"/><Relationship Id="rId203" Type="http://schemas.openxmlformats.org/officeDocument/2006/relationships/hyperlink" Target="https://db-engines.com/en/article/Key-value+Stores" TargetMode="External"/><Relationship Id="rId324" Type="http://schemas.openxmlformats.org/officeDocument/2006/relationships/hyperlink" Target="https://db-engines.com/en/system/BigchainDB" TargetMode="External"/><Relationship Id="rId445" Type="http://schemas.openxmlformats.org/officeDocument/2006/relationships/hyperlink" Target="https://db-engines.com/en/article/Time+Series+DBMS" TargetMode="External"/><Relationship Id="rId566" Type="http://schemas.openxmlformats.org/officeDocument/2006/relationships/hyperlink" Target="https://db-engines.com/en/system/STSdb" TargetMode="External"/><Relationship Id="rId209" Type="http://schemas.openxmlformats.org/officeDocument/2006/relationships/hyperlink" Target="https://db-engines.com/en/article/Time+Series+DBMS" TargetMode="External"/><Relationship Id="rId208" Type="http://schemas.openxmlformats.org/officeDocument/2006/relationships/hyperlink" Target="https://db-engines.com/en/system/TimescaleDB" TargetMode="External"/><Relationship Id="rId329" Type="http://schemas.openxmlformats.org/officeDocument/2006/relationships/hyperlink" Target="https://db-engines.com/en/article/RDBMS" TargetMode="External"/><Relationship Id="rId207" Type="http://schemas.openxmlformats.org/officeDocument/2006/relationships/hyperlink" Target="https://db-engines.com/en/article/RDBMS" TargetMode="External"/><Relationship Id="rId328" Type="http://schemas.openxmlformats.org/officeDocument/2006/relationships/hyperlink" Target="https://db-engines.com/en/system/Actian+Vector" TargetMode="External"/><Relationship Id="rId449" Type="http://schemas.openxmlformats.org/officeDocument/2006/relationships/hyperlink" Target="https://db-engines.com/en/article/Wide+Column+Stores" TargetMode="External"/><Relationship Id="rId440" Type="http://schemas.openxmlformats.org/officeDocument/2006/relationships/hyperlink" Target="https://db-engines.com/en/system/Amazon+Timestream" TargetMode="External"/><Relationship Id="rId561" Type="http://schemas.openxmlformats.org/officeDocument/2006/relationships/hyperlink" Target="https://db-engines.com/en/article/Document+Stores" TargetMode="External"/><Relationship Id="rId560" Type="http://schemas.openxmlformats.org/officeDocument/2006/relationships/hyperlink" Target="https://db-engines.com/en/system/WhiteDB" TargetMode="External"/><Relationship Id="rId202" Type="http://schemas.openxmlformats.org/officeDocument/2006/relationships/hyperlink" Target="https://db-engines.com/en/system/Amazon+SimpleDB" TargetMode="External"/><Relationship Id="rId323" Type="http://schemas.openxmlformats.org/officeDocument/2006/relationships/hyperlink" Target="https://db-engines.com/en/article/Document+Stores" TargetMode="External"/><Relationship Id="rId444" Type="http://schemas.openxmlformats.org/officeDocument/2006/relationships/hyperlink" Target="https://db-engines.com/en/system/Heroic" TargetMode="External"/><Relationship Id="rId565" Type="http://schemas.openxmlformats.org/officeDocument/2006/relationships/hyperlink" Target="https://db-engines.com/en/article/RDF+Stores" TargetMode="External"/><Relationship Id="rId201" Type="http://schemas.openxmlformats.org/officeDocument/2006/relationships/hyperlink" Target="https://db-engines.com/en/system/Virtuoso" TargetMode="External"/><Relationship Id="rId322" Type="http://schemas.openxmlformats.org/officeDocument/2006/relationships/hyperlink" Target="https://db-engines.com/en/system/Amazon+DocumentDB" TargetMode="External"/><Relationship Id="rId443" Type="http://schemas.openxmlformats.org/officeDocument/2006/relationships/hyperlink" Target="https://db-engines.com/en/article/RDF+Stores" TargetMode="External"/><Relationship Id="rId564" Type="http://schemas.openxmlformats.org/officeDocument/2006/relationships/hyperlink" Target="https://db-engines.com/en/system/Dydra" TargetMode="External"/><Relationship Id="rId200" Type="http://schemas.openxmlformats.org/officeDocument/2006/relationships/hyperlink" Target="https://db-engines.com/en/system/ScyllaDB" TargetMode="External"/><Relationship Id="rId321" Type="http://schemas.openxmlformats.org/officeDocument/2006/relationships/hyperlink" Target="https://db-engines.com/en/article/RDBMS" TargetMode="External"/><Relationship Id="rId442" Type="http://schemas.openxmlformats.org/officeDocument/2006/relationships/hyperlink" Target="https://db-engines.com/en/system/4store" TargetMode="External"/><Relationship Id="rId563" Type="http://schemas.openxmlformats.org/officeDocument/2006/relationships/hyperlink" Target="https://db-engines.com/en/system/VelocityDB" TargetMode="External"/><Relationship Id="rId320" Type="http://schemas.openxmlformats.org/officeDocument/2006/relationships/hyperlink" Target="https://db-engines.com/en/system/GBase" TargetMode="External"/><Relationship Id="rId441" Type="http://schemas.openxmlformats.org/officeDocument/2006/relationships/hyperlink" Target="https://db-engines.com/en/article/Time+Series+DBMS" TargetMode="External"/><Relationship Id="rId562" Type="http://schemas.openxmlformats.org/officeDocument/2006/relationships/hyperlink" Target="https://db-engines.com/en/system/AnzoGraph" TargetMode="External"/><Relationship Id="rId316" Type="http://schemas.openxmlformats.org/officeDocument/2006/relationships/hyperlink" Target="https://db-engines.com/en/system/ZODB" TargetMode="External"/><Relationship Id="rId437" Type="http://schemas.openxmlformats.org/officeDocument/2006/relationships/hyperlink" Target="https://db-engines.com/en/article/Key-value+Stores" TargetMode="External"/><Relationship Id="rId558" Type="http://schemas.openxmlformats.org/officeDocument/2006/relationships/hyperlink" Target="https://db-engines.com/en/system/Memgraph" TargetMode="External"/><Relationship Id="rId315" Type="http://schemas.openxmlformats.org/officeDocument/2006/relationships/hyperlink" Target="https://db-engines.com/en/article/Object+oriented+DBMS" TargetMode="External"/><Relationship Id="rId436" Type="http://schemas.openxmlformats.org/officeDocument/2006/relationships/hyperlink" Target="https://db-engines.com/en/system/Scalaris" TargetMode="External"/><Relationship Id="rId557" Type="http://schemas.openxmlformats.org/officeDocument/2006/relationships/hyperlink" Target="https://db-engines.com/en/article/Key-value+Stores" TargetMode="External"/><Relationship Id="rId314" Type="http://schemas.openxmlformats.org/officeDocument/2006/relationships/hyperlink" Target="https://db-engines.com/en/system/Perst" TargetMode="External"/><Relationship Id="rId435" Type="http://schemas.openxmlformats.org/officeDocument/2006/relationships/hyperlink" Target="https://db-engines.com/en/article/Key-value+Stores" TargetMode="External"/><Relationship Id="rId556" Type="http://schemas.openxmlformats.org/officeDocument/2006/relationships/hyperlink" Target="https://db-engines.com/en/system/Upscaledb" TargetMode="External"/><Relationship Id="rId313" Type="http://schemas.openxmlformats.org/officeDocument/2006/relationships/hyperlink" Target="https://db-engines.com/en/system/FoundationDB" TargetMode="External"/><Relationship Id="rId434" Type="http://schemas.openxmlformats.org/officeDocument/2006/relationships/hyperlink" Target="https://db-engines.com/en/system/Project+Voldemort" TargetMode="External"/><Relationship Id="rId555" Type="http://schemas.openxmlformats.org/officeDocument/2006/relationships/hyperlink" Target="https://db-engines.com/en/article/Event+Stores" TargetMode="External"/><Relationship Id="rId676" Type="http://schemas.openxmlformats.org/officeDocument/2006/relationships/drawing" Target="../drawings/drawing2.xml"/><Relationship Id="rId319" Type="http://schemas.openxmlformats.org/officeDocument/2006/relationships/hyperlink" Target="https://db-engines.com/en/article/RDBMS" TargetMode="External"/><Relationship Id="rId318" Type="http://schemas.openxmlformats.org/officeDocument/2006/relationships/hyperlink" Target="https://db-engines.com/en/system/Kognitio" TargetMode="External"/><Relationship Id="rId439" Type="http://schemas.openxmlformats.org/officeDocument/2006/relationships/hyperlink" Target="https://db-engines.com/en/article/RDBMS" TargetMode="External"/><Relationship Id="rId317" Type="http://schemas.openxmlformats.org/officeDocument/2006/relationships/hyperlink" Target="https://db-engines.com/en/article/Key-value+Stores" TargetMode="External"/><Relationship Id="rId438" Type="http://schemas.openxmlformats.org/officeDocument/2006/relationships/hyperlink" Target="https://db-engines.com/en/system/SnappyData" TargetMode="External"/><Relationship Id="rId559" Type="http://schemas.openxmlformats.org/officeDocument/2006/relationships/hyperlink" Target="https://db-engines.com/en/article/Graph+DBMS" TargetMode="External"/><Relationship Id="rId550" Type="http://schemas.openxmlformats.org/officeDocument/2006/relationships/hyperlink" Target="https://db-engines.com/en/system/RaptorDB" TargetMode="External"/><Relationship Id="rId671" Type="http://schemas.openxmlformats.org/officeDocument/2006/relationships/hyperlink" Target="https://db-engines.com/en/article/RDF+Stores" TargetMode="External"/><Relationship Id="rId670" Type="http://schemas.openxmlformats.org/officeDocument/2006/relationships/hyperlink" Target="https://db-engines.com/en/system/SparkleDB" TargetMode="External"/><Relationship Id="rId312" Type="http://schemas.openxmlformats.org/officeDocument/2006/relationships/hyperlink" Target="https://db-engines.com/en/system/XAP" TargetMode="External"/><Relationship Id="rId433" Type="http://schemas.openxmlformats.org/officeDocument/2006/relationships/hyperlink" Target="https://db-engines.com/en/system/eXtremeDB" TargetMode="External"/><Relationship Id="rId554" Type="http://schemas.openxmlformats.org/officeDocument/2006/relationships/hyperlink" Target="https://db-engines.com/en/system/NEventStore" TargetMode="External"/><Relationship Id="rId675" Type="http://schemas.openxmlformats.org/officeDocument/2006/relationships/hyperlink" Target="https://db-engines.com/en/article/Time+Series+DBMS" TargetMode="External"/><Relationship Id="rId311" Type="http://schemas.openxmlformats.org/officeDocument/2006/relationships/hyperlink" Target="https://db-engines.com/en/system/AllegroGraph" TargetMode="External"/><Relationship Id="rId432" Type="http://schemas.openxmlformats.org/officeDocument/2006/relationships/hyperlink" Target="https://db-engines.com/en/article/RDBMS" TargetMode="External"/><Relationship Id="rId553" Type="http://schemas.openxmlformats.org/officeDocument/2006/relationships/hyperlink" Target="https://db-engines.com/en/article/RDF+Stores" TargetMode="External"/><Relationship Id="rId674" Type="http://schemas.openxmlformats.org/officeDocument/2006/relationships/hyperlink" Target="https://db-engines.com/en/system/Yanza" TargetMode="External"/><Relationship Id="rId310" Type="http://schemas.openxmlformats.org/officeDocument/2006/relationships/hyperlink" Target="https://db-engines.com/en/article/Object+oriented+DBMS" TargetMode="External"/><Relationship Id="rId431" Type="http://schemas.openxmlformats.org/officeDocument/2006/relationships/hyperlink" Target="https://db-engines.com/en/system/Alibaba+Cloud+AnalyticDB+for+PostgreSQL" TargetMode="External"/><Relationship Id="rId552" Type="http://schemas.openxmlformats.org/officeDocument/2006/relationships/hyperlink" Target="https://db-engines.com/en/system/BrightstarDB" TargetMode="External"/><Relationship Id="rId673" Type="http://schemas.openxmlformats.org/officeDocument/2006/relationships/hyperlink" Target="https://db-engines.com/en/article/RDBMS" TargetMode="External"/><Relationship Id="rId430" Type="http://schemas.openxmlformats.org/officeDocument/2006/relationships/hyperlink" Target="https://db-engines.com/en/article/Graph+DBMS" TargetMode="External"/><Relationship Id="rId551" Type="http://schemas.openxmlformats.org/officeDocument/2006/relationships/hyperlink" Target="https://db-engines.com/en/article/Document+Stores" TargetMode="External"/><Relationship Id="rId672" Type="http://schemas.openxmlformats.org/officeDocument/2006/relationships/hyperlink" Target="https://db-engines.com/en/system/Yaacomo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20.71"/>
    <col customWidth="1" min="3" max="3" width="34.29"/>
    <col customWidth="1" min="7" max="7" width="16.86"/>
    <col customWidth="1" min="8" max="8" width="21.57"/>
  </cols>
  <sheetData>
    <row r="1">
      <c r="A1" s="1" t="s">
        <v>0</v>
      </c>
      <c r="B1" s="1" t="s">
        <v>1</v>
      </c>
      <c r="C1" s="1" t="s">
        <v>2</v>
      </c>
      <c r="G1" s="1" t="s">
        <v>3</v>
      </c>
      <c r="H1" s="1" t="s">
        <v>4</v>
      </c>
    </row>
    <row r="2">
      <c r="A2" s="2" t="s">
        <v>5</v>
      </c>
      <c r="B2" s="2" t="s">
        <v>5</v>
      </c>
      <c r="C2" s="2" t="s">
        <v>6</v>
      </c>
      <c r="G2" s="2" t="s">
        <v>6</v>
      </c>
      <c r="H2" s="2" t="s">
        <v>6</v>
      </c>
    </row>
    <row r="3">
      <c r="A3" s="2" t="s">
        <v>7</v>
      </c>
      <c r="B3" s="2" t="s">
        <v>8</v>
      </c>
      <c r="C3" s="2" t="s">
        <v>9</v>
      </c>
      <c r="G3" s="2" t="s">
        <v>10</v>
      </c>
      <c r="H3" s="2" t="s">
        <v>11</v>
      </c>
    </row>
    <row r="4">
      <c r="A4" s="2" t="s">
        <v>12</v>
      </c>
      <c r="B4" s="2" t="s">
        <v>13</v>
      </c>
      <c r="C4" s="2" t="s">
        <v>14</v>
      </c>
      <c r="G4" s="2" t="s">
        <v>15</v>
      </c>
      <c r="H4" s="2" t="s">
        <v>16</v>
      </c>
    </row>
    <row r="5">
      <c r="A5" s="2" t="s">
        <v>17</v>
      </c>
      <c r="B5" s="2" t="s">
        <v>18</v>
      </c>
      <c r="C5" s="2" t="s">
        <v>19</v>
      </c>
      <c r="G5" s="2" t="s">
        <v>20</v>
      </c>
      <c r="H5" s="2" t="s">
        <v>21</v>
      </c>
    </row>
    <row r="6">
      <c r="A6" s="2" t="s">
        <v>22</v>
      </c>
      <c r="B6" s="2" t="s">
        <v>22</v>
      </c>
      <c r="C6" s="2" t="s">
        <v>23</v>
      </c>
      <c r="G6" s="2" t="s">
        <v>24</v>
      </c>
      <c r="H6" s="2" t="s">
        <v>25</v>
      </c>
    </row>
    <row r="7">
      <c r="A7" s="2" t="s">
        <v>26</v>
      </c>
      <c r="B7" s="3"/>
      <c r="C7" s="2" t="s">
        <v>27</v>
      </c>
      <c r="G7" s="2" t="s">
        <v>28</v>
      </c>
      <c r="H7" s="2" t="s">
        <v>29</v>
      </c>
    </row>
    <row r="8">
      <c r="A8" s="2" t="s">
        <v>30</v>
      </c>
      <c r="B8" s="2" t="s">
        <v>30</v>
      </c>
      <c r="C8" s="2" t="s">
        <v>31</v>
      </c>
      <c r="G8" s="1" t="s">
        <v>32</v>
      </c>
    </row>
    <row r="9">
      <c r="G9" s="2" t="s">
        <v>33</v>
      </c>
      <c r="H9" s="2" t="s">
        <v>34</v>
      </c>
    </row>
    <row r="10">
      <c r="G10" s="2" t="s">
        <v>35</v>
      </c>
      <c r="H10" s="2" t="s">
        <v>36</v>
      </c>
    </row>
  </sheetData>
  <mergeCells count="1">
    <mergeCell ref="G8:H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71"/>
    <col customWidth="1" min="5" max="5" width="29.86"/>
  </cols>
  <sheetData>
    <row r="2">
      <c r="A2" s="4" t="s">
        <v>37</v>
      </c>
      <c r="D2" s="5" t="s">
        <v>38</v>
      </c>
      <c r="E2" s="5" t="s">
        <v>39</v>
      </c>
      <c r="F2" s="4" t="s">
        <v>40</v>
      </c>
    </row>
    <row r="3">
      <c r="A3" s="6" t="s">
        <v>41</v>
      </c>
      <c r="B3" s="6" t="s">
        <v>42</v>
      </c>
      <c r="C3" s="6" t="s">
        <v>43</v>
      </c>
      <c r="F3" s="6" t="s">
        <v>41</v>
      </c>
      <c r="G3" s="6" t="s">
        <v>42</v>
      </c>
      <c r="H3" s="6" t="s">
        <v>43</v>
      </c>
    </row>
    <row r="4">
      <c r="A4" s="6">
        <v>1.0</v>
      </c>
      <c r="B4" s="6">
        <v>1.0</v>
      </c>
      <c r="C4" s="6">
        <v>1.0</v>
      </c>
      <c r="D4" s="7" t="s">
        <v>44</v>
      </c>
      <c r="E4" s="7" t="s">
        <v>45</v>
      </c>
      <c r="F4" s="6">
        <v>1340.26</v>
      </c>
      <c r="G4" s="6">
        <v>-3.33</v>
      </c>
      <c r="H4" s="8">
        <f>+19</f>
        <v>19</v>
      </c>
    </row>
    <row r="5">
      <c r="A5" s="6">
        <v>2.0</v>
      </c>
      <c r="B5" s="6">
        <v>2.0</v>
      </c>
      <c r="C5" s="6">
        <v>2.0</v>
      </c>
      <c r="D5" s="7" t="s">
        <v>46</v>
      </c>
      <c r="E5" s="7" t="s">
        <v>45</v>
      </c>
      <c r="F5" s="6">
        <v>1268.51</v>
      </c>
      <c r="G5" s="6">
        <v>-9.38</v>
      </c>
      <c r="H5" s="8">
        <f>+38.99</f>
        <v>38.99</v>
      </c>
    </row>
    <row r="6">
      <c r="A6" s="6">
        <v>3.0</v>
      </c>
      <c r="B6" s="6">
        <v>3.0</v>
      </c>
      <c r="C6" s="6">
        <v>3.0</v>
      </c>
      <c r="D6" s="7" t="s">
        <v>47</v>
      </c>
      <c r="E6" s="7" t="s">
        <v>45</v>
      </c>
      <c r="F6" s="6">
        <v>1059.72</v>
      </c>
      <c r="G6" s="6">
        <v>-7.59</v>
      </c>
      <c r="H6" s="6">
        <v>-31.11</v>
      </c>
    </row>
    <row r="7">
      <c r="A7" s="6">
        <v>4.0</v>
      </c>
      <c r="B7" s="6">
        <v>4.0</v>
      </c>
      <c r="C7" s="6">
        <v>4.0</v>
      </c>
      <c r="D7" s="7" t="s">
        <v>48</v>
      </c>
      <c r="E7" s="7" t="s">
        <v>45</v>
      </c>
      <c r="F7" s="6">
        <v>527.0</v>
      </c>
      <c r="G7" s="8">
        <f>+4.02</f>
        <v>4.02</v>
      </c>
      <c r="H7" s="8">
        <f>+43.73</f>
        <v>43.73</v>
      </c>
    </row>
    <row r="8">
      <c r="A8" s="6">
        <v>5.0</v>
      </c>
      <c r="B8" s="6">
        <v>5.0</v>
      </c>
      <c r="C8" s="6">
        <v>5.0</v>
      </c>
      <c r="D8" s="7" t="s">
        <v>4</v>
      </c>
      <c r="E8" s="7" t="s">
        <v>49</v>
      </c>
      <c r="F8" s="6">
        <v>443.48</v>
      </c>
      <c r="G8" s="8">
        <f>+6.4</f>
        <v>6.4</v>
      </c>
      <c r="H8" s="8">
        <f>+33.55</f>
        <v>33.55</v>
      </c>
    </row>
    <row r="9">
      <c r="A9" s="6">
        <v>6.0</v>
      </c>
      <c r="B9" s="6">
        <v>6.0</v>
      </c>
      <c r="C9" s="6">
        <v>6.0</v>
      </c>
      <c r="D9" s="7" t="s">
        <v>50</v>
      </c>
      <c r="E9" s="7" t="s">
        <v>45</v>
      </c>
      <c r="F9" s="6">
        <v>163.17</v>
      </c>
      <c r="G9" s="8">
        <f>+1.36</f>
        <v>1.36</v>
      </c>
      <c r="H9" s="6">
        <v>-10.97</v>
      </c>
    </row>
    <row r="10">
      <c r="A10" s="6">
        <v>7.0</v>
      </c>
      <c r="B10" s="6">
        <v>7.0</v>
      </c>
      <c r="C10" s="6">
        <v>7.0</v>
      </c>
      <c r="D10" s="7" t="s">
        <v>51</v>
      </c>
      <c r="E10" s="7" t="s">
        <v>52</v>
      </c>
      <c r="F10" s="6">
        <v>151.59</v>
      </c>
      <c r="G10" s="8">
        <f>+1.9</f>
        <v>1.9</v>
      </c>
      <c r="H10" s="8">
        <f>+2.77</f>
        <v>2.77</v>
      </c>
    </row>
    <row r="11">
      <c r="A11" s="6">
        <v>8.0</v>
      </c>
      <c r="B11" s="6">
        <v>8.0</v>
      </c>
      <c r="C11" s="6">
        <v>8.0</v>
      </c>
      <c r="D11" s="7" t="s">
        <v>53</v>
      </c>
      <c r="E11" s="7" t="s">
        <v>54</v>
      </c>
      <c r="F11" s="6">
        <v>150.05</v>
      </c>
      <c r="G11" s="8">
        <f>+4.4</f>
        <v>4.4</v>
      </c>
      <c r="H11" s="8">
        <f>+5.78</f>
        <v>5.78</v>
      </c>
    </row>
    <row r="12">
      <c r="A12" s="6">
        <v>9.0</v>
      </c>
      <c r="B12" s="6">
        <v>9.0</v>
      </c>
      <c r="C12" s="6">
        <v>11.0</v>
      </c>
      <c r="D12" s="7" t="s">
        <v>55</v>
      </c>
      <c r="E12" s="7" t="s">
        <v>56</v>
      </c>
      <c r="F12" s="6">
        <v>127.45</v>
      </c>
      <c r="G12" s="8">
        <f>+2.64</f>
        <v>2.64</v>
      </c>
      <c r="H12" s="8">
        <f>+2.82</f>
        <v>2.82</v>
      </c>
    </row>
    <row r="13">
      <c r="A13" s="6">
        <v>10.0</v>
      </c>
      <c r="B13" s="6">
        <v>10.0</v>
      </c>
      <c r="C13" s="6">
        <v>10.0</v>
      </c>
      <c r="D13" s="7" t="s">
        <v>57</v>
      </c>
      <c r="E13" s="7" t="s">
        <v>58</v>
      </c>
      <c r="F13" s="6">
        <v>121.09</v>
      </c>
      <c r="G13" s="8">
        <f>+2.08</f>
        <v>2.08</v>
      </c>
      <c r="H13" s="6">
        <v>-5.91</v>
      </c>
    </row>
    <row r="14">
      <c r="A14" s="6">
        <v>11.0</v>
      </c>
      <c r="B14" s="6">
        <v>11.0</v>
      </c>
      <c r="C14" s="6">
        <v>9.0</v>
      </c>
      <c r="D14" s="7" t="s">
        <v>59</v>
      </c>
      <c r="E14" s="7" t="s">
        <v>56</v>
      </c>
      <c r="F14" s="6">
        <v>116.54</v>
      </c>
      <c r="G14" s="6">
        <v>-0.64</v>
      </c>
      <c r="H14" s="6">
        <v>-20.77</v>
      </c>
    </row>
    <row r="15">
      <c r="A15" s="6">
        <v>12.0</v>
      </c>
      <c r="B15" s="6">
        <v>12.0</v>
      </c>
      <c r="C15" s="6">
        <v>13.0</v>
      </c>
      <c r="D15" s="7" t="s">
        <v>60</v>
      </c>
      <c r="E15" s="7" t="s">
        <v>45</v>
      </c>
      <c r="F15" s="6">
        <v>91.13</v>
      </c>
      <c r="G15" s="8">
        <f>+1.34</f>
        <v>1.34</v>
      </c>
      <c r="H15" s="8">
        <f>+6.69</f>
        <v>6.69</v>
      </c>
    </row>
    <row r="16">
      <c r="A16" s="6">
        <v>13.0</v>
      </c>
      <c r="B16" s="6">
        <v>13.0</v>
      </c>
      <c r="C16" s="6">
        <v>12.0</v>
      </c>
      <c r="D16" s="7" t="s">
        <v>61</v>
      </c>
      <c r="E16" s="7" t="s">
        <v>62</v>
      </c>
      <c r="F16" s="6">
        <v>88.27</v>
      </c>
      <c r="G16" s="8">
        <f>+0.19</f>
        <v>0.19</v>
      </c>
      <c r="H16" s="8">
        <f>+2.78</f>
        <v>2.78</v>
      </c>
    </row>
    <row r="17">
      <c r="A17" s="6">
        <v>14.0</v>
      </c>
      <c r="B17" s="6">
        <v>14.0</v>
      </c>
      <c r="C17" s="6">
        <v>14.0</v>
      </c>
      <c r="D17" s="7" t="s">
        <v>63</v>
      </c>
      <c r="E17" s="7" t="s">
        <v>56</v>
      </c>
      <c r="F17" s="6">
        <v>76.42</v>
      </c>
      <c r="G17" s="6">
        <v>-2.23</v>
      </c>
      <c r="H17" s="6">
        <v>-4.45</v>
      </c>
    </row>
    <row r="18">
      <c r="A18" s="6">
        <v>15.0</v>
      </c>
      <c r="B18" s="6">
        <v>15.0</v>
      </c>
      <c r="C18" s="6">
        <v>15.0</v>
      </c>
      <c r="D18" s="7" t="s">
        <v>64</v>
      </c>
      <c r="E18" s="7" t="s">
        <v>45</v>
      </c>
      <c r="F18" s="6">
        <v>75.97</v>
      </c>
      <c r="G18" s="8">
        <f>+2.69</f>
        <v>2.69</v>
      </c>
      <c r="H18" s="6">
        <v>-1.85</v>
      </c>
    </row>
    <row r="19">
      <c r="A19" s="6">
        <v>16.0</v>
      </c>
      <c r="B19" s="6">
        <v>16.0</v>
      </c>
      <c r="C19" s="6">
        <v>20.0</v>
      </c>
      <c r="D19" s="7" t="s">
        <v>65</v>
      </c>
      <c r="E19" s="5" t="s">
        <v>66</v>
      </c>
      <c r="F19" s="6">
        <v>64.58</v>
      </c>
      <c r="G19" s="6">
        <v>-0.29</v>
      </c>
      <c r="H19" s="8">
        <f>+8.17</f>
        <v>8.17</v>
      </c>
    </row>
    <row r="20">
      <c r="A20" s="6">
        <v>17.0</v>
      </c>
      <c r="B20" s="6">
        <v>17.0</v>
      </c>
      <c r="C20" s="6">
        <v>19.0</v>
      </c>
      <c r="D20" s="7" t="s">
        <v>67</v>
      </c>
      <c r="E20" s="7" t="s">
        <v>56</v>
      </c>
      <c r="F20" s="6">
        <v>53.87</v>
      </c>
      <c r="G20" s="8">
        <f>+0.78</f>
        <v>0.78</v>
      </c>
      <c r="H20" s="6">
        <v>-2.78</v>
      </c>
    </row>
    <row r="21">
      <c r="A21" s="6">
        <v>18.0</v>
      </c>
      <c r="B21" s="6">
        <v>23.0</v>
      </c>
      <c r="C21" s="6">
        <v>25.0</v>
      </c>
      <c r="D21" s="7" t="s">
        <v>68</v>
      </c>
      <c r="E21" s="7" t="s">
        <v>45</v>
      </c>
      <c r="F21" s="6">
        <v>52.63</v>
      </c>
      <c r="G21" s="8">
        <f>+4.84</f>
        <v>4.84</v>
      </c>
      <c r="H21" s="8">
        <f>+23.97</f>
        <v>23.97</v>
      </c>
    </row>
    <row r="22">
      <c r="A22" s="6">
        <v>19.0</v>
      </c>
      <c r="B22" s="6">
        <v>18.0</v>
      </c>
      <c r="C22" s="6">
        <v>16.0</v>
      </c>
      <c r="D22" s="7" t="s">
        <v>69</v>
      </c>
      <c r="E22" s="7" t="s">
        <v>62</v>
      </c>
      <c r="F22" s="6">
        <v>51.64</v>
      </c>
      <c r="G22" s="8">
        <f>+0.38</f>
        <v>0.38</v>
      </c>
      <c r="H22" s="6">
        <v>-8.0</v>
      </c>
    </row>
    <row r="23">
      <c r="A23" s="6">
        <v>20.0</v>
      </c>
      <c r="B23" s="6">
        <v>19.0</v>
      </c>
      <c r="C23" s="6">
        <v>21.0</v>
      </c>
      <c r="D23" s="7" t="s">
        <v>70</v>
      </c>
      <c r="E23" s="7" t="s">
        <v>45</v>
      </c>
      <c r="F23" s="6">
        <v>51.34</v>
      </c>
      <c r="G23" s="8">
        <f>+0.52</f>
        <v>0.52</v>
      </c>
      <c r="H23" s="6">
        <v>-4.21</v>
      </c>
    </row>
    <row r="24">
      <c r="A24" s="6">
        <v>21.0</v>
      </c>
      <c r="B24" s="6">
        <v>20.0</v>
      </c>
      <c r="C24" s="6">
        <v>17.0</v>
      </c>
      <c r="D24" s="7" t="s">
        <v>71</v>
      </c>
      <c r="E24" s="7" t="s">
        <v>56</v>
      </c>
      <c r="F24" s="6">
        <v>49.45</v>
      </c>
      <c r="G24" s="6">
        <v>-0.71</v>
      </c>
      <c r="H24" s="6">
        <v>-8.45</v>
      </c>
    </row>
    <row r="25">
      <c r="A25" s="6">
        <v>22.0</v>
      </c>
      <c r="B25" s="6">
        <v>22.0</v>
      </c>
      <c r="C25" s="6">
        <v>22.0</v>
      </c>
      <c r="D25" s="7" t="s">
        <v>72</v>
      </c>
      <c r="E25" s="7" t="s">
        <v>73</v>
      </c>
      <c r="F25" s="6">
        <v>48.92</v>
      </c>
      <c r="G25" s="8">
        <f>+0.65</f>
        <v>0.65</v>
      </c>
      <c r="H25" s="6">
        <v>-0.05</v>
      </c>
    </row>
    <row r="26">
      <c r="A26" s="6">
        <v>23.0</v>
      </c>
      <c r="B26" s="6">
        <v>21.0</v>
      </c>
      <c r="C26" s="6">
        <v>18.0</v>
      </c>
      <c r="D26" s="7" t="s">
        <v>74</v>
      </c>
      <c r="E26" s="7" t="s">
        <v>58</v>
      </c>
      <c r="F26" s="6">
        <v>48.66</v>
      </c>
      <c r="G26" s="6">
        <v>-0.07</v>
      </c>
      <c r="H26" s="6">
        <v>-8.88</v>
      </c>
    </row>
    <row r="27">
      <c r="A27" s="6">
        <v>24.0</v>
      </c>
      <c r="B27" s="6">
        <v>24.0</v>
      </c>
      <c r="C27" s="6">
        <v>24.0</v>
      </c>
      <c r="D27" s="7" t="s">
        <v>75</v>
      </c>
      <c r="E27" s="5" t="s">
        <v>66</v>
      </c>
      <c r="F27" s="6">
        <v>30.4</v>
      </c>
      <c r="G27" s="6">
        <v>-0.4</v>
      </c>
      <c r="H27" s="8">
        <f>+1.32</f>
        <v>1.32</v>
      </c>
    </row>
    <row r="28">
      <c r="A28" s="6">
        <v>25.0</v>
      </c>
      <c r="B28" s="6">
        <v>26.0</v>
      </c>
      <c r="C28" s="6">
        <v>28.0</v>
      </c>
      <c r="D28" s="7" t="s">
        <v>76</v>
      </c>
      <c r="E28" s="7" t="s">
        <v>56</v>
      </c>
      <c r="F28" s="6">
        <v>29.65</v>
      </c>
      <c r="G28" s="8">
        <f>+1.36</f>
        <v>1.36</v>
      </c>
      <c r="H28" s="8">
        <f>+5.73</f>
        <v>5.73</v>
      </c>
    </row>
    <row r="29">
      <c r="A29" s="6">
        <v>26.0</v>
      </c>
      <c r="B29" s="6">
        <v>25.0</v>
      </c>
      <c r="C29" s="6">
        <v>23.0</v>
      </c>
      <c r="D29" s="7" t="s">
        <v>77</v>
      </c>
      <c r="E29" s="7" t="s">
        <v>49</v>
      </c>
      <c r="F29" s="6">
        <v>28.71</v>
      </c>
      <c r="G29" s="6">
        <v>-0.44</v>
      </c>
      <c r="H29" s="6">
        <v>-5.01</v>
      </c>
    </row>
    <row r="30">
      <c r="A30" s="6">
        <v>27.0</v>
      </c>
      <c r="B30" s="6">
        <v>27.0</v>
      </c>
      <c r="C30" s="6">
        <v>26.0</v>
      </c>
      <c r="D30" s="7" t="s">
        <v>78</v>
      </c>
      <c r="E30" s="7" t="s">
        <v>79</v>
      </c>
      <c r="F30" s="6">
        <v>25.84</v>
      </c>
      <c r="G30" s="8">
        <f>+1.04</f>
        <v>1.04</v>
      </c>
      <c r="H30" s="6">
        <v>-1.22</v>
      </c>
    </row>
    <row r="31">
      <c r="A31" s="6">
        <v>28.0</v>
      </c>
      <c r="B31" s="6">
        <v>28.0</v>
      </c>
      <c r="C31" s="6">
        <v>27.0</v>
      </c>
      <c r="D31" s="7" t="s">
        <v>80</v>
      </c>
      <c r="E31" s="7" t="s">
        <v>45</v>
      </c>
      <c r="F31" s="6">
        <v>24.65</v>
      </c>
      <c r="G31" s="8">
        <f>+0.26</f>
        <v>0.26</v>
      </c>
      <c r="H31" s="6">
        <v>-1.21</v>
      </c>
    </row>
    <row r="32">
      <c r="A32" s="6">
        <v>29.0</v>
      </c>
      <c r="B32" s="6">
        <v>29.0</v>
      </c>
      <c r="C32" s="6">
        <v>31.0</v>
      </c>
      <c r="D32" s="7" t="s">
        <v>81</v>
      </c>
      <c r="E32" s="7" t="s">
        <v>56</v>
      </c>
      <c r="F32" s="6">
        <v>22.41</v>
      </c>
      <c r="G32" s="8">
        <f>+1.18</f>
        <v>1.18</v>
      </c>
      <c r="H32" s="8">
        <f>+1.48</f>
        <v>1.48</v>
      </c>
    </row>
    <row r="33">
      <c r="A33" s="6">
        <v>30.0</v>
      </c>
      <c r="B33" s="6">
        <v>30.0</v>
      </c>
      <c r="C33" s="6">
        <v>34.0</v>
      </c>
      <c r="D33" s="7" t="s">
        <v>82</v>
      </c>
      <c r="E33" s="7" t="s">
        <v>83</v>
      </c>
      <c r="F33" s="6">
        <v>21.86</v>
      </c>
      <c r="G33" s="8">
        <f>+0.68</f>
        <v>0.68</v>
      </c>
      <c r="H33" s="8">
        <f>+3.86</f>
        <v>3.86</v>
      </c>
    </row>
    <row r="34">
      <c r="A34" s="6">
        <v>31.0</v>
      </c>
      <c r="B34" s="6">
        <v>31.0</v>
      </c>
      <c r="C34" s="6">
        <v>29.0</v>
      </c>
      <c r="D34" s="7" t="s">
        <v>84</v>
      </c>
      <c r="E34" s="7" t="s">
        <v>45</v>
      </c>
      <c r="F34" s="6">
        <v>20.95</v>
      </c>
      <c r="G34" s="6">
        <v>-0.09</v>
      </c>
      <c r="H34" s="6">
        <v>-1.89</v>
      </c>
    </row>
    <row r="35">
      <c r="A35" s="6">
        <v>32.0</v>
      </c>
      <c r="B35" s="6">
        <v>32.0</v>
      </c>
      <c r="C35" s="6">
        <v>30.0</v>
      </c>
      <c r="D35" s="7" t="s">
        <v>85</v>
      </c>
      <c r="E35" s="7" t="s">
        <v>56</v>
      </c>
      <c r="F35" s="6">
        <v>19.53</v>
      </c>
      <c r="G35" s="6">
        <v>-0.38</v>
      </c>
      <c r="H35" s="6">
        <v>-1.86</v>
      </c>
    </row>
    <row r="36">
      <c r="A36" s="6">
        <v>33.0</v>
      </c>
      <c r="B36" s="6">
        <v>33.0</v>
      </c>
      <c r="C36" s="6">
        <v>32.0</v>
      </c>
      <c r="D36" s="7" t="s">
        <v>86</v>
      </c>
      <c r="E36" s="7" t="s">
        <v>56</v>
      </c>
      <c r="F36" s="6">
        <v>19.19</v>
      </c>
      <c r="G36" s="8">
        <f>+0.81</f>
        <v>0.81</v>
      </c>
      <c r="H36" s="6">
        <v>-1.43</v>
      </c>
    </row>
    <row r="37">
      <c r="A37" s="6">
        <v>34.0</v>
      </c>
      <c r="B37" s="6">
        <v>34.0</v>
      </c>
      <c r="C37" s="6">
        <v>35.0</v>
      </c>
      <c r="D37" s="7" t="s">
        <v>87</v>
      </c>
      <c r="E37" s="7" t="s">
        <v>56</v>
      </c>
      <c r="F37" s="6">
        <v>18.4</v>
      </c>
      <c r="G37" s="8">
        <f>+0.5</f>
        <v>0.5</v>
      </c>
      <c r="H37" s="8">
        <f>+1.65</f>
        <v>1.65</v>
      </c>
    </row>
    <row r="38">
      <c r="A38" s="6">
        <v>35.0</v>
      </c>
      <c r="B38" s="6">
        <v>35.0</v>
      </c>
      <c r="C38" s="6">
        <v>33.0</v>
      </c>
      <c r="D38" s="7" t="s">
        <v>88</v>
      </c>
      <c r="E38" s="7" t="s">
        <v>89</v>
      </c>
      <c r="F38" s="6">
        <v>16.68</v>
      </c>
      <c r="G38" s="8">
        <f>+0.6</f>
        <v>0.6</v>
      </c>
      <c r="H38" s="6">
        <v>-3.0</v>
      </c>
    </row>
    <row r="39">
      <c r="A39" s="6">
        <v>36.0</v>
      </c>
      <c r="B39" s="6">
        <v>37.0</v>
      </c>
      <c r="C39" s="6">
        <v>41.0</v>
      </c>
      <c r="D39" s="7" t="s">
        <v>90</v>
      </c>
      <c r="E39" s="7" t="s">
        <v>89</v>
      </c>
      <c r="F39" s="6">
        <v>15.11</v>
      </c>
      <c r="G39" s="8">
        <f>+1.12</f>
        <v>1.12</v>
      </c>
      <c r="H39" s="8">
        <f>+3.83</f>
        <v>3.83</v>
      </c>
    </row>
    <row r="40">
      <c r="A40" s="6">
        <v>37.0</v>
      </c>
      <c r="B40" s="6">
        <v>36.0</v>
      </c>
      <c r="C40" s="6">
        <v>37.0</v>
      </c>
      <c r="D40" s="7" t="s">
        <v>91</v>
      </c>
      <c r="E40" s="7" t="s">
        <v>45</v>
      </c>
      <c r="F40" s="6">
        <v>14.51</v>
      </c>
      <c r="G40" s="8">
        <f>+0.25</f>
        <v>0.25</v>
      </c>
      <c r="H40" s="6">
        <v>-0.35</v>
      </c>
    </row>
    <row r="41">
      <c r="A41" s="6">
        <v>38.0</v>
      </c>
      <c r="B41" s="6">
        <v>38.0</v>
      </c>
      <c r="C41" s="6">
        <v>36.0</v>
      </c>
      <c r="D41" s="7" t="s">
        <v>92</v>
      </c>
      <c r="E41" s="7" t="s">
        <v>56</v>
      </c>
      <c r="F41" s="6">
        <v>14.11</v>
      </c>
      <c r="G41" s="8">
        <f>+0.64</f>
        <v>0.64</v>
      </c>
      <c r="H41" s="6">
        <v>-2.54</v>
      </c>
    </row>
    <row r="42">
      <c r="A42" s="6">
        <v>39.0</v>
      </c>
      <c r="B42" s="6">
        <v>39.0</v>
      </c>
      <c r="C42" s="6">
        <v>39.0</v>
      </c>
      <c r="D42" s="7" t="s">
        <v>93</v>
      </c>
      <c r="E42" s="7" t="s">
        <v>45</v>
      </c>
      <c r="F42" s="6">
        <v>11.77</v>
      </c>
      <c r="G42" s="8">
        <f>+0.17</f>
        <v>0.17</v>
      </c>
      <c r="H42" s="6">
        <v>-0.71</v>
      </c>
    </row>
    <row r="43">
      <c r="A43" s="6">
        <v>40.0</v>
      </c>
      <c r="B43" s="6">
        <v>40.0</v>
      </c>
      <c r="C43" s="6">
        <v>38.0</v>
      </c>
      <c r="D43" s="7" t="s">
        <v>94</v>
      </c>
      <c r="E43" s="5" t="s">
        <v>66</v>
      </c>
      <c r="F43" s="6">
        <v>11.67</v>
      </c>
      <c r="G43" s="8">
        <f>+0.43</f>
        <v>0.43</v>
      </c>
      <c r="H43" s="6">
        <v>-2.14</v>
      </c>
    </row>
    <row r="44">
      <c r="A44" s="6">
        <v>41.0</v>
      </c>
      <c r="B44" s="6">
        <v>41.0</v>
      </c>
      <c r="C44" s="6">
        <v>53.0</v>
      </c>
      <c r="D44" s="7" t="s">
        <v>95</v>
      </c>
      <c r="E44" s="7" t="s">
        <v>56</v>
      </c>
      <c r="F44" s="6">
        <v>11.48</v>
      </c>
      <c r="G44" s="8">
        <f>+1.37</f>
        <v>1.37</v>
      </c>
      <c r="H44" s="8">
        <f>+5.41</f>
        <v>5.41</v>
      </c>
    </row>
    <row r="45">
      <c r="A45" s="6">
        <v>42.0</v>
      </c>
      <c r="B45" s="6">
        <v>42.0</v>
      </c>
      <c r="C45" s="6">
        <v>40.0</v>
      </c>
      <c r="D45" s="7" t="s">
        <v>96</v>
      </c>
      <c r="E45" s="7" t="s">
        <v>56</v>
      </c>
      <c r="F45" s="6">
        <v>9.85</v>
      </c>
      <c r="G45" s="6">
        <v>-0.01</v>
      </c>
      <c r="H45" s="6">
        <v>-1.85</v>
      </c>
    </row>
    <row r="46">
      <c r="A46" s="6">
        <v>43.0</v>
      </c>
      <c r="B46" s="6">
        <v>43.0</v>
      </c>
      <c r="C46" s="6">
        <v>42.0</v>
      </c>
      <c r="D46" s="7" t="s">
        <v>97</v>
      </c>
      <c r="E46" s="7" t="s">
        <v>56</v>
      </c>
      <c r="F46" s="6">
        <v>8.81</v>
      </c>
      <c r="G46" s="6">
        <v>-0.17</v>
      </c>
      <c r="H46" s="6">
        <v>-0.5</v>
      </c>
    </row>
    <row r="47">
      <c r="A47" s="6">
        <v>44.0</v>
      </c>
      <c r="B47" s="6">
        <v>47.0</v>
      </c>
      <c r="C47" s="6">
        <v>43.0</v>
      </c>
      <c r="D47" s="7" t="s">
        <v>98</v>
      </c>
      <c r="E47" s="7" t="s">
        <v>99</v>
      </c>
      <c r="F47" s="6">
        <v>8.67</v>
      </c>
      <c r="G47" s="8">
        <f>+0.32</f>
        <v>0.32</v>
      </c>
      <c r="H47" s="6">
        <v>-0.47</v>
      </c>
    </row>
    <row r="48">
      <c r="A48" s="6">
        <v>45.0</v>
      </c>
      <c r="B48" s="6">
        <v>45.0</v>
      </c>
      <c r="C48" s="6">
        <v>52.0</v>
      </c>
      <c r="D48" s="7" t="s">
        <v>100</v>
      </c>
      <c r="E48" s="7" t="s">
        <v>45</v>
      </c>
      <c r="F48" s="6">
        <v>8.64</v>
      </c>
      <c r="G48" s="8">
        <f>+0.26</f>
        <v>0.26</v>
      </c>
      <c r="H48" s="8">
        <f>+2.22</f>
        <v>2.22</v>
      </c>
    </row>
    <row r="49">
      <c r="A49" s="6">
        <v>46.0</v>
      </c>
      <c r="B49" s="6">
        <v>46.0</v>
      </c>
      <c r="C49" s="6">
        <v>45.0</v>
      </c>
      <c r="D49" s="7" t="s">
        <v>101</v>
      </c>
      <c r="E49" s="7" t="s">
        <v>89</v>
      </c>
      <c r="F49" s="6">
        <v>8.59</v>
      </c>
      <c r="G49" s="8">
        <f>+0.23</f>
        <v>0.23</v>
      </c>
      <c r="H49" s="8">
        <f>+1.16</f>
        <v>1.16</v>
      </c>
    </row>
    <row r="50">
      <c r="A50" s="6">
        <v>47.0</v>
      </c>
      <c r="B50" s="6">
        <v>48.0</v>
      </c>
      <c r="D50" s="7" t="s">
        <v>102</v>
      </c>
      <c r="E50" s="7" t="s">
        <v>79</v>
      </c>
      <c r="F50" s="6">
        <v>8.57</v>
      </c>
      <c r="G50" s="8">
        <f>+0.52</f>
        <v>0.52</v>
      </c>
    </row>
    <row r="51">
      <c r="A51" s="6">
        <v>48.0</v>
      </c>
      <c r="B51" s="6">
        <v>44.0</v>
      </c>
      <c r="C51" s="6">
        <v>44.0</v>
      </c>
      <c r="D51" s="7" t="s">
        <v>103</v>
      </c>
      <c r="E51" s="7" t="s">
        <v>54</v>
      </c>
      <c r="F51" s="6">
        <v>8.45</v>
      </c>
      <c r="G51" s="8">
        <f>+0.04</f>
        <v>0.04</v>
      </c>
      <c r="H51" s="8">
        <f>+0.18</f>
        <v>0.18</v>
      </c>
    </row>
    <row r="52">
      <c r="A52" s="6">
        <v>49.0</v>
      </c>
      <c r="B52" s="6">
        <v>49.0</v>
      </c>
      <c r="C52" s="6">
        <v>59.0</v>
      </c>
      <c r="D52" s="7" t="s">
        <v>104</v>
      </c>
      <c r="E52" s="7" t="s">
        <v>89</v>
      </c>
      <c r="F52" s="6">
        <v>7.83</v>
      </c>
      <c r="G52" s="8">
        <f>+0.31</f>
        <v>0.31</v>
      </c>
      <c r="H52" s="8">
        <f>+2.6</f>
        <v>2.6</v>
      </c>
    </row>
    <row r="53">
      <c r="A53" s="6">
        <v>50.0</v>
      </c>
      <c r="B53" s="6">
        <v>50.0</v>
      </c>
      <c r="C53" s="6">
        <v>50.0</v>
      </c>
      <c r="D53" s="7" t="s">
        <v>105</v>
      </c>
      <c r="E53" s="7" t="s">
        <v>56</v>
      </c>
      <c r="F53" s="6">
        <v>7.61</v>
      </c>
      <c r="G53" s="8">
        <f>+0.32</f>
        <v>0.32</v>
      </c>
      <c r="H53" s="8">
        <f>+1.12</f>
        <v>1.12</v>
      </c>
    </row>
    <row r="54">
      <c r="A54" s="6">
        <v>51.0</v>
      </c>
      <c r="B54" s="6">
        <v>52.0</v>
      </c>
      <c r="C54" s="6">
        <v>47.0</v>
      </c>
      <c r="D54" s="7" t="s">
        <v>106</v>
      </c>
      <c r="E54" s="7" t="s">
        <v>56</v>
      </c>
      <c r="F54" s="6">
        <v>6.97</v>
      </c>
      <c r="G54" s="8">
        <f>+0.41</f>
        <v>0.41</v>
      </c>
      <c r="H54" s="8">
        <f>+0.34</f>
        <v>0.34</v>
      </c>
    </row>
    <row r="55">
      <c r="A55" s="6">
        <v>52.0</v>
      </c>
      <c r="B55" s="6">
        <v>51.0</v>
      </c>
      <c r="C55" s="6">
        <v>48.0</v>
      </c>
      <c r="D55" s="7" t="s">
        <v>107</v>
      </c>
      <c r="E55" s="7" t="s">
        <v>54</v>
      </c>
      <c r="F55" s="6">
        <v>6.82</v>
      </c>
      <c r="G55" s="8">
        <f>+0.15</f>
        <v>0.15</v>
      </c>
      <c r="H55" s="8">
        <f>+0.23</f>
        <v>0.23</v>
      </c>
    </row>
    <row r="56">
      <c r="A56" s="6">
        <v>53.0</v>
      </c>
      <c r="B56" s="6">
        <v>54.0</v>
      </c>
      <c r="C56" s="6">
        <v>57.0</v>
      </c>
      <c r="D56" s="7" t="s">
        <v>108</v>
      </c>
      <c r="E56" s="7" t="s">
        <v>56</v>
      </c>
      <c r="F56" s="6">
        <v>6.6</v>
      </c>
      <c r="G56" s="8">
        <f>+0.27</f>
        <v>0.27</v>
      </c>
      <c r="H56" s="8">
        <f>+0.97</f>
        <v>0.97</v>
      </c>
    </row>
    <row r="57">
      <c r="A57" s="6">
        <v>54.0</v>
      </c>
      <c r="B57" s="6">
        <v>55.0</v>
      </c>
      <c r="C57" s="6">
        <v>51.0</v>
      </c>
      <c r="D57" s="7" t="s">
        <v>109</v>
      </c>
      <c r="E57" s="7" t="s">
        <v>62</v>
      </c>
      <c r="F57" s="6">
        <v>6.55</v>
      </c>
      <c r="G57" s="8">
        <f>+0.25</f>
        <v>0.25</v>
      </c>
      <c r="H57" s="8">
        <f>+0.13</f>
        <v>0.13</v>
      </c>
    </row>
    <row r="58">
      <c r="A58" s="6">
        <v>55.0</v>
      </c>
      <c r="B58" s="6">
        <v>53.0</v>
      </c>
      <c r="C58" s="6">
        <v>46.0</v>
      </c>
      <c r="D58" s="7" t="s">
        <v>110</v>
      </c>
      <c r="E58" s="7" t="s">
        <v>62</v>
      </c>
      <c r="F58" s="6">
        <v>6.54</v>
      </c>
      <c r="G58" s="8">
        <f>+0.19</f>
        <v>0.19</v>
      </c>
      <c r="H58" s="6">
        <v>-0.15</v>
      </c>
    </row>
    <row r="59">
      <c r="A59" s="6">
        <v>56.0</v>
      </c>
      <c r="B59" s="6">
        <v>57.0</v>
      </c>
      <c r="C59" s="6">
        <v>55.0</v>
      </c>
      <c r="D59" s="7" t="s">
        <v>111</v>
      </c>
      <c r="E59" s="7" t="s">
        <v>112</v>
      </c>
      <c r="F59" s="6">
        <v>6.51</v>
      </c>
      <c r="G59" s="8">
        <f>+0.66</f>
        <v>0.66</v>
      </c>
      <c r="H59" s="8">
        <f>+0.64</f>
        <v>0.64</v>
      </c>
    </row>
    <row r="60">
      <c r="A60" s="6">
        <v>57.0</v>
      </c>
      <c r="B60" s="6">
        <v>56.0</v>
      </c>
      <c r="C60" s="6">
        <v>49.0</v>
      </c>
      <c r="D60" s="7" t="s">
        <v>113</v>
      </c>
      <c r="E60" s="7" t="s">
        <v>79</v>
      </c>
      <c r="F60" s="6">
        <v>6.51</v>
      </c>
      <c r="G60" s="8">
        <f>+0.23</f>
        <v>0.23</v>
      </c>
      <c r="H60" s="6">
        <v>-0.05</v>
      </c>
    </row>
    <row r="61">
      <c r="A61" s="6">
        <v>58.0</v>
      </c>
      <c r="B61" s="6">
        <v>58.0</v>
      </c>
      <c r="C61" s="6">
        <v>60.0</v>
      </c>
      <c r="D61" s="7" t="s">
        <v>114</v>
      </c>
      <c r="E61" s="7" t="s">
        <v>56</v>
      </c>
      <c r="F61" s="6">
        <v>6.21</v>
      </c>
      <c r="G61" s="8">
        <f>+0.49</f>
        <v>0.49</v>
      </c>
      <c r="H61" s="8">
        <f>+1.1</f>
        <v>1.1</v>
      </c>
    </row>
    <row r="62">
      <c r="A62" s="6">
        <v>59.0</v>
      </c>
      <c r="B62" s="6">
        <v>60.0</v>
      </c>
      <c r="C62" s="6">
        <v>65.0</v>
      </c>
      <c r="D62" s="7" t="s">
        <v>115</v>
      </c>
      <c r="E62" s="5" t="s">
        <v>66</v>
      </c>
      <c r="F62" s="6">
        <v>5.85</v>
      </c>
      <c r="G62" s="8">
        <f>+0.47</f>
        <v>0.47</v>
      </c>
      <c r="H62" s="8">
        <f>+1.19</f>
        <v>1.19</v>
      </c>
    </row>
    <row r="63">
      <c r="A63" s="6">
        <v>60.0</v>
      </c>
      <c r="B63" s="6">
        <v>59.0</v>
      </c>
      <c r="C63" s="6">
        <v>58.0</v>
      </c>
      <c r="D63" s="7" t="s">
        <v>116</v>
      </c>
      <c r="E63" s="7" t="s">
        <v>56</v>
      </c>
      <c r="F63" s="6">
        <v>5.64</v>
      </c>
      <c r="G63" s="6">
        <v>-0.04</v>
      </c>
      <c r="H63" s="8">
        <f>+0.38</f>
        <v>0.38</v>
      </c>
    </row>
    <row r="64">
      <c r="A64" s="6">
        <v>61.0</v>
      </c>
      <c r="B64" s="6">
        <v>61.0</v>
      </c>
      <c r="C64" s="6">
        <v>67.0</v>
      </c>
      <c r="D64" s="7" t="s">
        <v>117</v>
      </c>
      <c r="E64" s="7" t="s">
        <v>58</v>
      </c>
      <c r="F64" s="6">
        <v>5.51</v>
      </c>
      <c r="G64" s="8">
        <f>+0.24</f>
        <v>0.24</v>
      </c>
      <c r="H64" s="8">
        <f>+1.08</f>
        <v>1.08</v>
      </c>
    </row>
    <row r="65">
      <c r="A65" s="6">
        <v>62.0</v>
      </c>
      <c r="B65" s="6">
        <v>63.0</v>
      </c>
      <c r="C65" s="6">
        <v>54.0</v>
      </c>
      <c r="D65" s="7" t="s">
        <v>118</v>
      </c>
      <c r="E65" s="7" t="s">
        <v>79</v>
      </c>
      <c r="F65" s="6">
        <v>5.41</v>
      </c>
      <c r="G65" s="8">
        <f>+0.42</f>
        <v>0.42</v>
      </c>
      <c r="H65" s="6">
        <v>-0.65</v>
      </c>
    </row>
    <row r="66">
      <c r="A66" s="6">
        <v>63.0</v>
      </c>
      <c r="B66" s="6">
        <v>69.0</v>
      </c>
      <c r="C66" s="6">
        <v>63.0</v>
      </c>
      <c r="D66" s="7" t="s">
        <v>119</v>
      </c>
      <c r="E66" s="7" t="s">
        <v>62</v>
      </c>
      <c r="F66" s="6">
        <v>5.39</v>
      </c>
      <c r="G66" s="8">
        <f>+0.61</f>
        <v>0.61</v>
      </c>
      <c r="H66" s="8">
        <f>+0.63</f>
        <v>0.63</v>
      </c>
    </row>
    <row r="67">
      <c r="A67" s="6">
        <v>64.0</v>
      </c>
      <c r="B67" s="6">
        <v>62.0</v>
      </c>
      <c r="C67" s="6">
        <v>61.0</v>
      </c>
      <c r="D67" s="7" t="s">
        <v>120</v>
      </c>
      <c r="E67" s="7" t="s">
        <v>89</v>
      </c>
      <c r="F67" s="6">
        <v>5.34</v>
      </c>
      <c r="G67" s="8">
        <f>+0.19</f>
        <v>0.19</v>
      </c>
      <c r="H67" s="8">
        <f>+0.32</f>
        <v>0.32</v>
      </c>
    </row>
    <row r="68">
      <c r="A68" s="6">
        <v>65.0</v>
      </c>
      <c r="B68" s="6">
        <v>67.0</v>
      </c>
      <c r="C68" s="6">
        <v>86.0</v>
      </c>
      <c r="D68" s="7" t="s">
        <v>121</v>
      </c>
      <c r="E68" s="7" t="s">
        <v>56</v>
      </c>
      <c r="F68" s="6">
        <v>5.31</v>
      </c>
      <c r="G68" s="8">
        <f>+0.45</f>
        <v>0.45</v>
      </c>
      <c r="H68" s="8">
        <f>+2.21</f>
        <v>2.21</v>
      </c>
    </row>
    <row r="69">
      <c r="A69" s="6">
        <v>66.0</v>
      </c>
      <c r="B69" s="6">
        <v>64.0</v>
      </c>
      <c r="C69" s="6">
        <v>74.0</v>
      </c>
      <c r="D69" s="7" t="s">
        <v>122</v>
      </c>
      <c r="E69" s="7" t="s">
        <v>45</v>
      </c>
      <c r="F69" s="6">
        <v>5.29</v>
      </c>
      <c r="G69" s="8">
        <f>+0.34</f>
        <v>0.34</v>
      </c>
      <c r="H69" s="8">
        <f>+1.39</f>
        <v>1.39</v>
      </c>
    </row>
    <row r="70">
      <c r="A70" s="6">
        <v>67.0</v>
      </c>
      <c r="B70" s="6">
        <v>65.0</v>
      </c>
      <c r="C70" s="6">
        <v>62.0</v>
      </c>
      <c r="D70" s="7" t="s">
        <v>123</v>
      </c>
      <c r="E70" s="7" t="s">
        <v>56</v>
      </c>
      <c r="F70" s="6">
        <v>5.14</v>
      </c>
      <c r="G70" s="8">
        <f>+0.24</f>
        <v>0.24</v>
      </c>
      <c r="H70" s="8">
        <f>+0.15</f>
        <v>0.15</v>
      </c>
    </row>
    <row r="71">
      <c r="A71" s="6">
        <v>68.0</v>
      </c>
      <c r="B71" s="6">
        <v>74.0</v>
      </c>
      <c r="C71" s="6">
        <v>89.0</v>
      </c>
      <c r="D71" s="7" t="s">
        <v>124</v>
      </c>
      <c r="E71" s="7" t="s">
        <v>56</v>
      </c>
      <c r="F71" s="6">
        <v>4.97</v>
      </c>
      <c r="G71" s="8">
        <f>+0.4</f>
        <v>0.4</v>
      </c>
      <c r="H71" s="8">
        <f>+2.1</f>
        <v>2.1</v>
      </c>
    </row>
    <row r="72">
      <c r="A72" s="6">
        <v>69.0</v>
      </c>
      <c r="B72" s="6">
        <v>66.0</v>
      </c>
      <c r="C72" s="6">
        <v>70.0</v>
      </c>
      <c r="D72" s="7" t="s">
        <v>125</v>
      </c>
      <c r="E72" s="5" t="s">
        <v>66</v>
      </c>
      <c r="F72" s="6">
        <v>4.95</v>
      </c>
      <c r="G72" s="8">
        <f>+0.08</f>
        <v>0.08</v>
      </c>
      <c r="H72" s="8">
        <f>+0.67</f>
        <v>0.67</v>
      </c>
    </row>
    <row r="73">
      <c r="A73" s="6">
        <v>70.0</v>
      </c>
      <c r="B73" s="6">
        <v>73.0</v>
      </c>
      <c r="C73" s="6">
        <v>64.0</v>
      </c>
      <c r="D73" s="7" t="s">
        <v>126</v>
      </c>
      <c r="E73" s="7" t="s">
        <v>56</v>
      </c>
      <c r="F73" s="6">
        <v>4.93</v>
      </c>
      <c r="G73" s="8">
        <f>+0.36</f>
        <v>0.36</v>
      </c>
      <c r="H73" s="8">
        <f>+0.24</f>
        <v>0.24</v>
      </c>
    </row>
    <row r="74">
      <c r="A74" s="6">
        <v>71.0</v>
      </c>
      <c r="B74" s="6">
        <v>68.0</v>
      </c>
      <c r="C74" s="6">
        <v>56.0</v>
      </c>
      <c r="D74" s="7" t="s">
        <v>127</v>
      </c>
      <c r="E74" s="5" t="s">
        <v>66</v>
      </c>
      <c r="F74" s="6">
        <v>4.88</v>
      </c>
      <c r="G74" s="8">
        <f>+0.06</f>
        <v>0.06</v>
      </c>
      <c r="H74" s="6">
        <v>-0.81</v>
      </c>
    </row>
    <row r="75">
      <c r="A75" s="6">
        <v>72.0</v>
      </c>
      <c r="B75" s="6">
        <v>72.0</v>
      </c>
      <c r="C75" s="6">
        <v>77.0</v>
      </c>
      <c r="D75" s="7" t="s">
        <v>128</v>
      </c>
      <c r="E75" s="7" t="s">
        <v>83</v>
      </c>
      <c r="F75" s="6">
        <v>4.86</v>
      </c>
      <c r="G75" s="8">
        <f>+0.27</f>
        <v>0.27</v>
      </c>
      <c r="H75" s="8">
        <f>+1.4</f>
        <v>1.4</v>
      </c>
    </row>
    <row r="76">
      <c r="A76" s="6">
        <v>73.0</v>
      </c>
      <c r="B76" s="6">
        <v>70.0</v>
      </c>
      <c r="C76" s="6">
        <v>69.0</v>
      </c>
      <c r="D76" s="7" t="s">
        <v>129</v>
      </c>
      <c r="E76" s="7" t="s">
        <v>130</v>
      </c>
      <c r="F76" s="6">
        <v>4.65</v>
      </c>
      <c r="G76" s="6">
        <v>0.0</v>
      </c>
      <c r="H76" s="8">
        <f>+0.32</f>
        <v>0.32</v>
      </c>
    </row>
    <row r="77">
      <c r="A77" s="6">
        <v>74.0</v>
      </c>
      <c r="B77" s="6">
        <v>75.0</v>
      </c>
      <c r="C77" s="6">
        <v>76.0</v>
      </c>
      <c r="D77" s="7" t="s">
        <v>131</v>
      </c>
      <c r="E77" s="7" t="s">
        <v>56</v>
      </c>
      <c r="F77" s="6">
        <v>4.6</v>
      </c>
      <c r="G77" s="8">
        <f>+0.31</f>
        <v>0.31</v>
      </c>
      <c r="H77" s="8">
        <f>+0.83</f>
        <v>0.83</v>
      </c>
    </row>
    <row r="78">
      <c r="A78" s="6">
        <v>75.0</v>
      </c>
      <c r="B78" s="6">
        <v>76.0</v>
      </c>
      <c r="C78" s="6">
        <v>68.0</v>
      </c>
      <c r="D78" s="7" t="s">
        <v>132</v>
      </c>
      <c r="E78" s="7" t="s">
        <v>133</v>
      </c>
      <c r="F78" s="6">
        <v>4.51</v>
      </c>
      <c r="G78" s="8">
        <f>+0.26</f>
        <v>0.26</v>
      </c>
      <c r="H78" s="8">
        <f>+0.12</f>
        <v>0.12</v>
      </c>
    </row>
    <row r="79">
      <c r="A79" s="6">
        <v>76.0</v>
      </c>
      <c r="B79" s="6">
        <v>71.0</v>
      </c>
      <c r="C79" s="6">
        <v>72.0</v>
      </c>
      <c r="D79" s="7" t="s">
        <v>134</v>
      </c>
      <c r="E79" s="7" t="s">
        <v>56</v>
      </c>
      <c r="F79" s="6">
        <v>4.5</v>
      </c>
      <c r="G79" s="6">
        <v>-0.12</v>
      </c>
      <c r="H79" s="8">
        <f>+0.43</f>
        <v>0.43</v>
      </c>
    </row>
    <row r="80">
      <c r="A80" s="6">
        <v>77.0</v>
      </c>
      <c r="B80" s="6">
        <v>77.0</v>
      </c>
      <c r="C80" s="6">
        <v>78.0</v>
      </c>
      <c r="D80" s="7" t="s">
        <v>135</v>
      </c>
      <c r="E80" s="7" t="s">
        <v>54</v>
      </c>
      <c r="F80" s="6">
        <v>4.42</v>
      </c>
      <c r="G80" s="8">
        <f>+0.2</f>
        <v>0.2</v>
      </c>
      <c r="H80" s="8">
        <f>+0.96</f>
        <v>0.96</v>
      </c>
    </row>
    <row r="81">
      <c r="A81" s="6">
        <v>78.0</v>
      </c>
      <c r="B81" s="6">
        <v>81.0</v>
      </c>
      <c r="C81" s="6">
        <v>66.0</v>
      </c>
      <c r="D81" s="7" t="s">
        <v>136</v>
      </c>
      <c r="E81" s="7" t="s">
        <v>49</v>
      </c>
      <c r="F81" s="6">
        <v>4.14</v>
      </c>
      <c r="G81" s="8">
        <f>+0.32</f>
        <v>0.32</v>
      </c>
      <c r="H81" s="6">
        <v>-0.35</v>
      </c>
    </row>
    <row r="82">
      <c r="A82" s="6">
        <v>79.0</v>
      </c>
      <c r="B82" s="6">
        <v>79.0</v>
      </c>
      <c r="C82" s="6">
        <v>71.0</v>
      </c>
      <c r="D82" s="7" t="s">
        <v>137</v>
      </c>
      <c r="E82" s="7" t="s">
        <v>58</v>
      </c>
      <c r="F82" s="6">
        <v>3.97</v>
      </c>
      <c r="G82" s="8">
        <f>+0.12</f>
        <v>0.12</v>
      </c>
      <c r="H82" s="6">
        <v>-0.17</v>
      </c>
    </row>
    <row r="83">
      <c r="A83" s="6">
        <v>80.0</v>
      </c>
      <c r="B83" s="6">
        <v>78.0</v>
      </c>
      <c r="C83" s="6">
        <v>73.0</v>
      </c>
      <c r="D83" s="7" t="s">
        <v>138</v>
      </c>
      <c r="E83" s="7" t="s">
        <v>89</v>
      </c>
      <c r="F83" s="6">
        <v>3.91</v>
      </c>
      <c r="G83" s="8">
        <f>+0.05</f>
        <v>0.05</v>
      </c>
      <c r="H83" s="6">
        <v>-0.09</v>
      </c>
    </row>
    <row r="84">
      <c r="A84" s="6">
        <v>81.0</v>
      </c>
      <c r="B84" s="6">
        <v>80.0</v>
      </c>
      <c r="C84" s="6">
        <v>83.0</v>
      </c>
      <c r="D84" s="7" t="s">
        <v>139</v>
      </c>
      <c r="E84" s="7" t="s">
        <v>130</v>
      </c>
      <c r="F84" s="6">
        <v>3.87</v>
      </c>
      <c r="G84" s="8">
        <f>+0.03</f>
        <v>0.03</v>
      </c>
      <c r="H84" s="8">
        <f>+0.62</f>
        <v>0.62</v>
      </c>
    </row>
    <row r="85">
      <c r="A85" s="6">
        <v>82.0</v>
      </c>
      <c r="B85" s="6">
        <v>82.0</v>
      </c>
      <c r="C85" s="6">
        <v>75.0</v>
      </c>
      <c r="D85" s="7" t="s">
        <v>140</v>
      </c>
      <c r="E85" s="7" t="s">
        <v>89</v>
      </c>
      <c r="F85" s="6">
        <v>3.85</v>
      </c>
      <c r="G85" s="8">
        <f>+0.17</f>
        <v>0.17</v>
      </c>
      <c r="H85" s="8">
        <f>+0.04</f>
        <v>0.04</v>
      </c>
    </row>
    <row r="86">
      <c r="A86" s="6">
        <v>83.0</v>
      </c>
      <c r="B86" s="6">
        <v>83.0</v>
      </c>
      <c r="C86" s="6">
        <v>79.0</v>
      </c>
      <c r="D86" s="7" t="s">
        <v>141</v>
      </c>
      <c r="E86" s="7" t="s">
        <v>83</v>
      </c>
      <c r="F86" s="6">
        <v>3.83</v>
      </c>
      <c r="G86" s="8">
        <f>+0.21</f>
        <v>0.21</v>
      </c>
      <c r="H86" s="8">
        <f>+0.4</f>
        <v>0.4</v>
      </c>
    </row>
    <row r="87">
      <c r="A87" s="6">
        <v>84.0</v>
      </c>
      <c r="B87" s="6">
        <v>85.0</v>
      </c>
      <c r="C87" s="6">
        <v>118.0</v>
      </c>
      <c r="D87" s="7" t="s">
        <v>142</v>
      </c>
      <c r="E87" s="7" t="s">
        <v>45</v>
      </c>
      <c r="F87" s="6">
        <v>3.58</v>
      </c>
      <c r="G87" s="8">
        <f>+0.13</f>
        <v>0.13</v>
      </c>
      <c r="H87" s="8">
        <f>+1.86</f>
        <v>1.86</v>
      </c>
    </row>
    <row r="88">
      <c r="A88" s="6">
        <v>85.0</v>
      </c>
      <c r="B88" s="6">
        <v>84.0</v>
      </c>
      <c r="C88" s="6">
        <v>81.0</v>
      </c>
      <c r="D88" s="7" t="s">
        <v>143</v>
      </c>
      <c r="E88" s="5" t="s">
        <v>66</v>
      </c>
      <c r="F88" s="6">
        <v>3.44</v>
      </c>
      <c r="G88" s="6">
        <v>-0.02</v>
      </c>
      <c r="H88" s="8">
        <f>+0.14</f>
        <v>0.14</v>
      </c>
    </row>
    <row r="89">
      <c r="A89" s="6">
        <v>86.0</v>
      </c>
      <c r="B89" s="6">
        <v>86.0</v>
      </c>
      <c r="C89" s="6">
        <v>87.0</v>
      </c>
      <c r="D89" s="7" t="s">
        <v>144</v>
      </c>
      <c r="E89" s="5" t="s">
        <v>66</v>
      </c>
      <c r="F89" s="6">
        <v>3.4</v>
      </c>
      <c r="G89" s="8">
        <f>+0.2</f>
        <v>0.2</v>
      </c>
      <c r="H89" s="8">
        <f>+0.36</f>
        <v>0.36</v>
      </c>
    </row>
    <row r="90">
      <c r="A90" s="6">
        <v>87.0</v>
      </c>
      <c r="D90" s="7" t="s">
        <v>145</v>
      </c>
      <c r="E90" s="7" t="s">
        <v>79</v>
      </c>
      <c r="F90" s="6">
        <v>3.35</v>
      </c>
    </row>
    <row r="91">
      <c r="A91" s="6">
        <v>88.0</v>
      </c>
      <c r="B91" s="6">
        <v>89.0</v>
      </c>
      <c r="C91" s="6">
        <v>80.0</v>
      </c>
      <c r="D91" s="7" t="s">
        <v>146</v>
      </c>
      <c r="E91" s="7" t="s">
        <v>56</v>
      </c>
      <c r="F91" s="6">
        <v>3.28</v>
      </c>
      <c r="G91" s="8">
        <f>+0.27</f>
        <v>0.27</v>
      </c>
      <c r="H91" s="6">
        <v>-0.08</v>
      </c>
    </row>
    <row r="92">
      <c r="A92" s="6">
        <v>89.0</v>
      </c>
      <c r="B92" s="6">
        <v>87.0</v>
      </c>
      <c r="C92" s="6">
        <v>84.0</v>
      </c>
      <c r="D92" s="7" t="s">
        <v>147</v>
      </c>
      <c r="E92" s="7" t="s">
        <v>89</v>
      </c>
      <c r="F92" s="6">
        <v>3.2</v>
      </c>
      <c r="G92" s="8">
        <f>+0.06</f>
        <v>0.06</v>
      </c>
      <c r="H92" s="8">
        <f>+0.07</f>
        <v>0.07</v>
      </c>
    </row>
    <row r="93">
      <c r="A93" s="6">
        <v>90.0</v>
      </c>
      <c r="B93" s="6">
        <v>91.0</v>
      </c>
      <c r="C93" s="6">
        <v>109.0</v>
      </c>
      <c r="D93" s="7" t="s">
        <v>148</v>
      </c>
      <c r="E93" s="7" t="s">
        <v>58</v>
      </c>
      <c r="F93" s="6">
        <v>3.16</v>
      </c>
      <c r="G93" s="8">
        <f>+0.22</f>
        <v>0.22</v>
      </c>
      <c r="H93" s="8">
        <f>+1.15</f>
        <v>1.15</v>
      </c>
    </row>
    <row r="94">
      <c r="A94" s="6">
        <v>91.0</v>
      </c>
      <c r="B94" s="6">
        <v>95.0</v>
      </c>
      <c r="C94" s="6">
        <v>94.0</v>
      </c>
      <c r="D94" s="7" t="s">
        <v>149</v>
      </c>
      <c r="E94" s="7" t="s">
        <v>79</v>
      </c>
      <c r="F94" s="6">
        <v>3.11</v>
      </c>
      <c r="G94" s="8">
        <f>+0.25</f>
        <v>0.25</v>
      </c>
      <c r="H94" s="8">
        <f t="shared" ref="H94:H95" si="1">+0.46</f>
        <v>0.46</v>
      </c>
    </row>
    <row r="95">
      <c r="A95" s="6">
        <v>92.0</v>
      </c>
      <c r="B95" s="6">
        <v>90.0</v>
      </c>
      <c r="C95" s="6">
        <v>95.0</v>
      </c>
      <c r="D95" s="7" t="s">
        <v>150</v>
      </c>
      <c r="E95" s="7" t="s">
        <v>56</v>
      </c>
      <c r="F95" s="6">
        <v>3.09</v>
      </c>
      <c r="G95" s="8">
        <f>+0.09</f>
        <v>0.09</v>
      </c>
      <c r="H95" s="8">
        <f t="shared" si="1"/>
        <v>0.46</v>
      </c>
    </row>
    <row r="96">
      <c r="A96" s="6">
        <v>93.0</v>
      </c>
      <c r="B96" s="6">
        <v>88.0</v>
      </c>
      <c r="C96" s="6">
        <v>82.0</v>
      </c>
      <c r="D96" s="7" t="s">
        <v>151</v>
      </c>
      <c r="E96" s="7" t="s">
        <v>79</v>
      </c>
      <c r="F96" s="6">
        <v>3.06</v>
      </c>
      <c r="G96" s="6">
        <v>-0.01</v>
      </c>
      <c r="H96" s="6">
        <v>-0.23</v>
      </c>
    </row>
    <row r="97">
      <c r="A97" s="6">
        <v>94.0</v>
      </c>
      <c r="B97" s="6">
        <v>92.0</v>
      </c>
      <c r="C97" s="6">
        <v>92.0</v>
      </c>
      <c r="D97" s="7" t="s">
        <v>152</v>
      </c>
      <c r="E97" s="7" t="s">
        <v>83</v>
      </c>
      <c r="F97" s="6">
        <v>3.05</v>
      </c>
      <c r="G97" s="8">
        <f t="shared" ref="G97:G98" si="2">+0.15</f>
        <v>0.15</v>
      </c>
      <c r="H97" s="8">
        <f>+0.28</f>
        <v>0.28</v>
      </c>
    </row>
    <row r="98">
      <c r="A98" s="6">
        <v>95.0</v>
      </c>
      <c r="B98" s="6">
        <v>93.0</v>
      </c>
      <c r="C98" s="6">
        <v>90.0</v>
      </c>
      <c r="D98" s="7" t="s">
        <v>153</v>
      </c>
      <c r="E98" s="5" t="s">
        <v>66</v>
      </c>
      <c r="F98" s="6">
        <v>3.02</v>
      </c>
      <c r="G98" s="8">
        <f t="shared" si="2"/>
        <v>0.15</v>
      </c>
      <c r="H98" s="8">
        <f>+0.16</f>
        <v>0.16</v>
      </c>
    </row>
    <row r="99">
      <c r="A99" s="6">
        <v>96.0</v>
      </c>
      <c r="B99" s="6">
        <v>94.0</v>
      </c>
      <c r="C99" s="6">
        <v>97.0</v>
      </c>
      <c r="D99" s="7" t="s">
        <v>154</v>
      </c>
      <c r="E99" s="7" t="s">
        <v>79</v>
      </c>
      <c r="F99" s="6">
        <v>2.96</v>
      </c>
      <c r="G99" s="8">
        <f>+0.09</f>
        <v>0.09</v>
      </c>
      <c r="H99" s="8">
        <f>+0.37</f>
        <v>0.37</v>
      </c>
    </row>
    <row r="100">
      <c r="A100" s="6">
        <v>97.0</v>
      </c>
      <c r="B100" s="6">
        <v>104.0</v>
      </c>
      <c r="C100" s="6">
        <v>101.0</v>
      </c>
      <c r="D100" s="7" t="s">
        <v>155</v>
      </c>
      <c r="E100" s="7" t="s">
        <v>79</v>
      </c>
      <c r="F100" s="6">
        <v>2.79</v>
      </c>
      <c r="G100" s="8">
        <f>+0.32</f>
        <v>0.32</v>
      </c>
      <c r="H100" s="8">
        <f>+0.25</f>
        <v>0.25</v>
      </c>
    </row>
    <row r="101">
      <c r="A101" s="6">
        <v>98.0</v>
      </c>
      <c r="B101" s="6">
        <v>97.0</v>
      </c>
      <c r="C101" s="6">
        <v>107.0</v>
      </c>
      <c r="D101" s="7" t="s">
        <v>156</v>
      </c>
      <c r="E101" s="7" t="s">
        <v>157</v>
      </c>
      <c r="F101" s="6">
        <v>2.78</v>
      </c>
      <c r="G101" s="8">
        <f>+0.09</f>
        <v>0.09</v>
      </c>
      <c r="H101" s="8">
        <f>+0.5</f>
        <v>0.5</v>
      </c>
    </row>
    <row r="102">
      <c r="A102" s="6">
        <v>99.0</v>
      </c>
      <c r="B102" s="6">
        <v>103.0</v>
      </c>
      <c r="C102" s="6">
        <v>103.0</v>
      </c>
      <c r="D102" s="7" t="s">
        <v>158</v>
      </c>
      <c r="E102" s="7" t="s">
        <v>159</v>
      </c>
      <c r="F102" s="6">
        <v>2.77</v>
      </c>
      <c r="G102" s="8">
        <f>+0.26</f>
        <v>0.26</v>
      </c>
      <c r="H102" s="8">
        <f>+0.35</f>
        <v>0.35</v>
      </c>
    </row>
    <row r="103">
      <c r="A103" s="6">
        <v>100.0</v>
      </c>
      <c r="B103" s="6">
        <v>98.0</v>
      </c>
      <c r="C103" s="6">
        <v>100.0</v>
      </c>
      <c r="D103" s="7" t="s">
        <v>160</v>
      </c>
      <c r="E103" s="7" t="s">
        <v>89</v>
      </c>
      <c r="F103" s="6">
        <v>2.73</v>
      </c>
      <c r="G103" s="8">
        <f>+0.15</f>
        <v>0.15</v>
      </c>
      <c r="H103" s="8">
        <f>+0.2</f>
        <v>0.2</v>
      </c>
    </row>
    <row r="104">
      <c r="A104" s="6">
        <v>101.0</v>
      </c>
      <c r="B104" s="6">
        <v>101.0</v>
      </c>
      <c r="C104" s="6">
        <v>91.0</v>
      </c>
      <c r="D104" s="7" t="s">
        <v>161</v>
      </c>
      <c r="E104" s="7" t="s">
        <v>56</v>
      </c>
      <c r="F104" s="6">
        <v>2.73</v>
      </c>
      <c r="G104" s="8">
        <f>+0.2</f>
        <v>0.2</v>
      </c>
      <c r="H104" s="6">
        <v>-0.05</v>
      </c>
    </row>
    <row r="105">
      <c r="A105" s="6">
        <v>102.0</v>
      </c>
      <c r="B105" s="6">
        <v>100.0</v>
      </c>
      <c r="C105" s="6">
        <v>93.0</v>
      </c>
      <c r="D105" s="7" t="s">
        <v>162</v>
      </c>
      <c r="E105" s="7" t="s">
        <v>62</v>
      </c>
      <c r="F105" s="6">
        <v>2.67</v>
      </c>
      <c r="G105" s="8">
        <f>+0.13</f>
        <v>0.13</v>
      </c>
      <c r="H105" s="6">
        <v>-0.07</v>
      </c>
    </row>
    <row r="106">
      <c r="A106" s="6">
        <v>103.0</v>
      </c>
      <c r="B106" s="6">
        <v>102.0</v>
      </c>
      <c r="C106" s="6">
        <v>96.0</v>
      </c>
      <c r="D106" s="7" t="s">
        <v>163</v>
      </c>
      <c r="E106" s="7" t="s">
        <v>56</v>
      </c>
      <c r="F106" s="6">
        <v>2.66</v>
      </c>
      <c r="G106" s="8">
        <f>+0.14</f>
        <v>0.14</v>
      </c>
      <c r="H106" s="8">
        <f>+0.05</f>
        <v>0.05</v>
      </c>
    </row>
    <row r="107">
      <c r="A107" s="6">
        <v>104.0</v>
      </c>
      <c r="B107" s="6">
        <v>99.0</v>
      </c>
      <c r="C107" s="6">
        <v>102.0</v>
      </c>
      <c r="D107" s="7" t="s">
        <v>164</v>
      </c>
      <c r="E107" s="7" t="s">
        <v>56</v>
      </c>
      <c r="F107" s="6">
        <v>2.64</v>
      </c>
      <c r="G107" s="8">
        <f>+0.08</f>
        <v>0.08</v>
      </c>
      <c r="H107" s="8">
        <f>+0.2</f>
        <v>0.2</v>
      </c>
    </row>
    <row r="108">
      <c r="A108" s="6">
        <v>105.0</v>
      </c>
      <c r="B108" s="6">
        <v>96.0</v>
      </c>
      <c r="C108" s="6">
        <v>119.0</v>
      </c>
      <c r="D108" s="7" t="s">
        <v>165</v>
      </c>
      <c r="E108" s="5" t="s">
        <v>66</v>
      </c>
      <c r="F108" s="6">
        <v>2.56</v>
      </c>
      <c r="G108" s="6">
        <v>-0.15</v>
      </c>
      <c r="H108" s="8">
        <f>+0.87</f>
        <v>0.87</v>
      </c>
    </row>
    <row r="109">
      <c r="A109" s="6">
        <v>106.0</v>
      </c>
      <c r="B109" s="6">
        <v>106.0</v>
      </c>
      <c r="C109" s="6">
        <v>85.0</v>
      </c>
      <c r="D109" s="7" t="s">
        <v>166</v>
      </c>
      <c r="E109" s="5" t="s">
        <v>66</v>
      </c>
      <c r="F109" s="6">
        <v>2.44</v>
      </c>
      <c r="G109" s="8">
        <f>+0.16</f>
        <v>0.16</v>
      </c>
      <c r="H109" s="6">
        <v>-0.69</v>
      </c>
    </row>
    <row r="110">
      <c r="A110" s="6">
        <v>107.0</v>
      </c>
      <c r="B110" s="6">
        <v>105.0</v>
      </c>
      <c r="C110" s="6">
        <v>99.0</v>
      </c>
      <c r="D110" s="7" t="s">
        <v>167</v>
      </c>
      <c r="E110" s="7" t="s">
        <v>79</v>
      </c>
      <c r="F110" s="6">
        <v>2.43</v>
      </c>
      <c r="G110" s="8">
        <f>+0.05</f>
        <v>0.05</v>
      </c>
      <c r="H110" s="6">
        <v>-0.13</v>
      </c>
    </row>
    <row r="111">
      <c r="A111" s="6">
        <v>108.0</v>
      </c>
      <c r="B111" s="6">
        <v>107.0</v>
      </c>
      <c r="C111" s="6">
        <v>106.0</v>
      </c>
      <c r="D111" s="7" t="s">
        <v>168</v>
      </c>
      <c r="E111" s="7" t="s">
        <v>56</v>
      </c>
      <c r="F111" s="6">
        <v>2.38</v>
      </c>
      <c r="G111" s="8">
        <f>+0.13</f>
        <v>0.13</v>
      </c>
      <c r="H111" s="8">
        <f>+0.09</f>
        <v>0.09</v>
      </c>
    </row>
    <row r="112">
      <c r="A112" s="6">
        <v>109.0</v>
      </c>
      <c r="B112" s="6">
        <v>108.0</v>
      </c>
      <c r="C112" s="6">
        <v>117.0</v>
      </c>
      <c r="D112" s="7" t="s">
        <v>169</v>
      </c>
      <c r="E112" s="7" t="s">
        <v>56</v>
      </c>
      <c r="F112" s="6">
        <v>2.37</v>
      </c>
      <c r="G112" s="8">
        <f>+0.12</f>
        <v>0.12</v>
      </c>
      <c r="H112" s="8">
        <f>+0.57</f>
        <v>0.57</v>
      </c>
    </row>
    <row r="113">
      <c r="A113" s="6">
        <v>110.0</v>
      </c>
      <c r="B113" s="6">
        <v>110.0</v>
      </c>
      <c r="C113" s="6">
        <v>133.0</v>
      </c>
      <c r="D113" s="7" t="s">
        <v>170</v>
      </c>
      <c r="E113" s="7" t="s">
        <v>112</v>
      </c>
      <c r="F113" s="6">
        <v>2.32</v>
      </c>
      <c r="G113" s="8">
        <f>+0.14</f>
        <v>0.14</v>
      </c>
      <c r="H113" s="8">
        <f>+1.06</f>
        <v>1.06</v>
      </c>
    </row>
    <row r="114">
      <c r="A114" s="6">
        <v>111.0</v>
      </c>
      <c r="B114" s="6">
        <v>109.0</v>
      </c>
      <c r="C114" s="6">
        <v>122.0</v>
      </c>
      <c r="D114" s="7" t="s">
        <v>171</v>
      </c>
      <c r="E114" s="7" t="s">
        <v>130</v>
      </c>
      <c r="F114" s="6">
        <v>2.3</v>
      </c>
      <c r="G114" s="8">
        <f>+0.08</f>
        <v>0.08</v>
      </c>
      <c r="H114" s="8">
        <f>+0.67</f>
        <v>0.67</v>
      </c>
    </row>
    <row r="115">
      <c r="A115" s="6">
        <v>112.0</v>
      </c>
      <c r="B115" s="6">
        <v>113.0</v>
      </c>
      <c r="C115" s="6">
        <v>104.0</v>
      </c>
      <c r="D115" s="7" t="s">
        <v>172</v>
      </c>
      <c r="E115" s="7" t="s">
        <v>45</v>
      </c>
      <c r="F115" s="6">
        <v>2.28</v>
      </c>
      <c r="G115" s="8">
        <f>+0.19</f>
        <v>0.19</v>
      </c>
      <c r="H115" s="6">
        <v>-0.04</v>
      </c>
    </row>
    <row r="116">
      <c r="A116" s="6">
        <v>113.0</v>
      </c>
      <c r="B116" s="6">
        <v>111.0</v>
      </c>
      <c r="C116" s="6">
        <v>130.0</v>
      </c>
      <c r="D116" s="7" t="s">
        <v>173</v>
      </c>
      <c r="E116" s="5" t="s">
        <v>66</v>
      </c>
      <c r="F116" s="6">
        <v>2.21</v>
      </c>
      <c r="G116" s="8">
        <f>+0.04</f>
        <v>0.04</v>
      </c>
      <c r="H116" s="8">
        <f>+0.82</f>
        <v>0.82</v>
      </c>
    </row>
    <row r="117">
      <c r="A117" s="6">
        <v>114.0</v>
      </c>
      <c r="B117" s="6">
        <v>112.0</v>
      </c>
      <c r="C117" s="6">
        <v>108.0</v>
      </c>
      <c r="D117" s="7" t="s">
        <v>174</v>
      </c>
      <c r="E117" s="7" t="s">
        <v>56</v>
      </c>
      <c r="F117" s="6">
        <v>2.21</v>
      </c>
      <c r="G117" s="8">
        <f>+0.1</f>
        <v>0.1</v>
      </c>
      <c r="H117" s="8">
        <f>+0.12</f>
        <v>0.12</v>
      </c>
    </row>
    <row r="118">
      <c r="A118" s="6">
        <v>115.0</v>
      </c>
      <c r="B118" s="6">
        <v>118.0</v>
      </c>
      <c r="C118" s="6">
        <v>116.0</v>
      </c>
      <c r="D118" s="7" t="s">
        <v>175</v>
      </c>
      <c r="E118" s="7" t="s">
        <v>56</v>
      </c>
      <c r="F118" s="6">
        <v>2.19</v>
      </c>
      <c r="G118" s="8">
        <f>+0.21</f>
        <v>0.21</v>
      </c>
      <c r="H118" s="8">
        <f>+0.39</f>
        <v>0.39</v>
      </c>
    </row>
    <row r="119">
      <c r="A119" s="6">
        <v>116.0</v>
      </c>
      <c r="B119" s="6">
        <v>120.0</v>
      </c>
      <c r="C119" s="6">
        <v>113.0</v>
      </c>
      <c r="D119" s="7" t="s">
        <v>176</v>
      </c>
      <c r="E119" s="5" t="s">
        <v>66</v>
      </c>
      <c r="F119" s="6">
        <v>2.16</v>
      </c>
      <c r="G119" s="8">
        <f>+0.23</f>
        <v>0.23</v>
      </c>
      <c r="H119" s="8">
        <f>+0.34</f>
        <v>0.34</v>
      </c>
    </row>
    <row r="120">
      <c r="A120" s="6">
        <v>117.0</v>
      </c>
      <c r="B120" s="6">
        <v>116.0</v>
      </c>
      <c r="C120" s="6">
        <v>111.0</v>
      </c>
      <c r="D120" s="7" t="s">
        <v>177</v>
      </c>
      <c r="E120" s="7" t="s">
        <v>178</v>
      </c>
      <c r="F120" s="6">
        <v>2.15</v>
      </c>
      <c r="G120" s="8">
        <f>+0.14</f>
        <v>0.14</v>
      </c>
      <c r="H120" s="8">
        <f>+0.31</f>
        <v>0.31</v>
      </c>
    </row>
    <row r="121">
      <c r="A121" s="6">
        <v>118.0</v>
      </c>
      <c r="B121" s="6">
        <v>114.0</v>
      </c>
      <c r="C121" s="6">
        <v>105.0</v>
      </c>
      <c r="D121" s="7" t="s">
        <v>179</v>
      </c>
      <c r="E121" s="7" t="s">
        <v>83</v>
      </c>
      <c r="F121" s="6">
        <v>2.1</v>
      </c>
      <c r="G121" s="8">
        <f>+0.06</f>
        <v>0.06</v>
      </c>
      <c r="H121" s="6">
        <v>-0.2</v>
      </c>
    </row>
    <row r="122">
      <c r="A122" s="6">
        <v>119.0</v>
      </c>
      <c r="B122" s="6">
        <v>121.0</v>
      </c>
      <c r="C122" s="6">
        <v>120.0</v>
      </c>
      <c r="D122" s="7" t="s">
        <v>180</v>
      </c>
      <c r="E122" s="7" t="s">
        <v>45</v>
      </c>
      <c r="F122" s="6">
        <v>2.05</v>
      </c>
      <c r="G122" s="8">
        <f>+0.23</f>
        <v>0.23</v>
      </c>
      <c r="H122" s="8">
        <f>+0.38</f>
        <v>0.38</v>
      </c>
    </row>
    <row r="123">
      <c r="A123" s="6">
        <v>120.0</v>
      </c>
      <c r="B123" s="6">
        <v>119.0</v>
      </c>
      <c r="C123" s="6">
        <v>110.0</v>
      </c>
      <c r="D123" s="7" t="s">
        <v>181</v>
      </c>
      <c r="E123" s="5" t="s">
        <v>66</v>
      </c>
      <c r="F123" s="6">
        <v>2.05</v>
      </c>
      <c r="G123" s="8">
        <f>+0.1</f>
        <v>0.1</v>
      </c>
      <c r="H123" s="8">
        <f>+0.2</f>
        <v>0.2</v>
      </c>
    </row>
    <row r="124">
      <c r="A124" s="6">
        <v>121.0</v>
      </c>
      <c r="B124" s="6">
        <v>115.0</v>
      </c>
      <c r="C124" s="6">
        <v>121.0</v>
      </c>
      <c r="D124" s="7" t="s">
        <v>182</v>
      </c>
      <c r="E124" s="7" t="s">
        <v>73</v>
      </c>
      <c r="F124" s="6">
        <v>2.02</v>
      </c>
      <c r="G124" s="8">
        <f>+0.01</f>
        <v>0.01</v>
      </c>
      <c r="H124" s="8">
        <f>+0.35</f>
        <v>0.35</v>
      </c>
    </row>
    <row r="125">
      <c r="A125" s="6">
        <v>122.0</v>
      </c>
      <c r="B125" s="6">
        <v>117.0</v>
      </c>
      <c r="C125" s="6">
        <v>98.0</v>
      </c>
      <c r="D125" s="7" t="s">
        <v>183</v>
      </c>
      <c r="E125" s="7" t="s">
        <v>56</v>
      </c>
      <c r="F125" s="6">
        <v>1.98</v>
      </c>
      <c r="G125" s="6">
        <v>0.0</v>
      </c>
      <c r="H125" s="6">
        <v>-0.58</v>
      </c>
    </row>
    <row r="126">
      <c r="A126" s="6">
        <v>123.0</v>
      </c>
      <c r="B126" s="6">
        <v>122.0</v>
      </c>
      <c r="C126" s="6">
        <v>125.0</v>
      </c>
      <c r="D126" s="7" t="s">
        <v>184</v>
      </c>
      <c r="E126" s="7" t="s">
        <v>56</v>
      </c>
      <c r="F126" s="6">
        <v>1.9</v>
      </c>
      <c r="G126" s="8">
        <f>+0.09</f>
        <v>0.09</v>
      </c>
      <c r="H126" s="8">
        <f>+0.33</f>
        <v>0.33</v>
      </c>
    </row>
    <row r="127">
      <c r="A127" s="6">
        <v>124.0</v>
      </c>
      <c r="B127" s="6">
        <v>123.0</v>
      </c>
      <c r="C127" s="6">
        <v>112.0</v>
      </c>
      <c r="D127" s="7" t="s">
        <v>185</v>
      </c>
      <c r="E127" s="7" t="s">
        <v>45</v>
      </c>
      <c r="F127" s="6">
        <v>1.89</v>
      </c>
      <c r="G127" s="8">
        <f>+0.12</f>
        <v>0.12</v>
      </c>
      <c r="H127" s="8">
        <f>+0.07</f>
        <v>0.07</v>
      </c>
    </row>
    <row r="128">
      <c r="A128" s="6">
        <v>125.0</v>
      </c>
      <c r="B128" s="6">
        <v>126.0</v>
      </c>
      <c r="C128" s="6">
        <v>123.0</v>
      </c>
      <c r="D128" s="7" t="s">
        <v>186</v>
      </c>
      <c r="E128" s="7" t="s">
        <v>79</v>
      </c>
      <c r="F128" s="6">
        <v>1.82</v>
      </c>
      <c r="G128" s="8">
        <f t="shared" ref="G128:H128" si="3">+0.23</f>
        <v>0.23</v>
      </c>
      <c r="H128" s="8">
        <f t="shared" si="3"/>
        <v>0.23</v>
      </c>
    </row>
    <row r="129">
      <c r="A129" s="6">
        <v>126.0</v>
      </c>
      <c r="B129" s="6">
        <v>124.0</v>
      </c>
      <c r="C129" s="6">
        <v>124.0</v>
      </c>
      <c r="D129" s="7" t="s">
        <v>187</v>
      </c>
      <c r="E129" s="7" t="s">
        <v>188</v>
      </c>
      <c r="F129" s="6">
        <v>1.78</v>
      </c>
      <c r="G129" s="8">
        <f>+0.1</f>
        <v>0.1</v>
      </c>
      <c r="H129" s="8">
        <f>+0.2</f>
        <v>0.2</v>
      </c>
    </row>
    <row r="130">
      <c r="A130" s="6">
        <v>127.0</v>
      </c>
      <c r="B130" s="6">
        <v>127.0</v>
      </c>
      <c r="C130" s="6">
        <v>114.0</v>
      </c>
      <c r="D130" s="7" t="s">
        <v>189</v>
      </c>
      <c r="E130" s="7" t="s">
        <v>56</v>
      </c>
      <c r="F130" s="6">
        <v>1.76</v>
      </c>
      <c r="G130" s="8">
        <f>+0.19</f>
        <v>0.19</v>
      </c>
      <c r="H130" s="6">
        <v>-0.04</v>
      </c>
    </row>
    <row r="131">
      <c r="A131" s="6">
        <v>128.0</v>
      </c>
      <c r="B131" s="6">
        <v>125.0</v>
      </c>
      <c r="C131" s="6">
        <v>127.0</v>
      </c>
      <c r="D131" s="7" t="s">
        <v>190</v>
      </c>
      <c r="E131" s="7" t="s">
        <v>178</v>
      </c>
      <c r="F131" s="6">
        <v>1.64</v>
      </c>
      <c r="G131" s="8">
        <f>+0.05</f>
        <v>0.05</v>
      </c>
      <c r="H131" s="8">
        <f>+0.17</f>
        <v>0.17</v>
      </c>
    </row>
    <row r="132">
      <c r="A132" s="6">
        <v>129.0</v>
      </c>
      <c r="B132" s="6">
        <v>128.0</v>
      </c>
      <c r="C132" s="6">
        <v>126.0</v>
      </c>
      <c r="D132" s="7" t="s">
        <v>191</v>
      </c>
      <c r="E132" s="7" t="s">
        <v>56</v>
      </c>
      <c r="F132" s="6">
        <v>1.6</v>
      </c>
      <c r="G132" s="8">
        <f>+0.08</f>
        <v>0.08</v>
      </c>
      <c r="H132" s="8">
        <f>+0.1</f>
        <v>0.1</v>
      </c>
    </row>
    <row r="133">
      <c r="A133" s="6">
        <v>130.0</v>
      </c>
      <c r="B133" s="6">
        <v>135.0</v>
      </c>
      <c r="C133" s="6">
        <v>156.0</v>
      </c>
      <c r="D133" s="7" t="s">
        <v>192</v>
      </c>
      <c r="E133" s="7" t="s">
        <v>73</v>
      </c>
      <c r="F133" s="6">
        <v>1.55</v>
      </c>
      <c r="G133" s="8">
        <f>+0.15</f>
        <v>0.15</v>
      </c>
      <c r="H133" s="8">
        <f>+0.6</f>
        <v>0.6</v>
      </c>
    </row>
    <row r="134">
      <c r="A134" s="6">
        <v>131.0</v>
      </c>
      <c r="B134" s="6">
        <v>133.0</v>
      </c>
      <c r="C134" s="6">
        <v>135.0</v>
      </c>
      <c r="D134" s="7" t="s">
        <v>193</v>
      </c>
      <c r="E134" s="7" t="s">
        <v>56</v>
      </c>
      <c r="F134" s="6">
        <v>1.54</v>
      </c>
      <c r="G134" s="8">
        <f>+0.11</f>
        <v>0.11</v>
      </c>
      <c r="H134" s="8">
        <f>+0.37</f>
        <v>0.37</v>
      </c>
    </row>
    <row r="135">
      <c r="A135" s="6">
        <v>132.0</v>
      </c>
      <c r="B135" s="6">
        <v>129.0</v>
      </c>
      <c r="C135" s="6">
        <v>131.0</v>
      </c>
      <c r="D135" s="7" t="s">
        <v>194</v>
      </c>
      <c r="E135" s="7" t="s">
        <v>89</v>
      </c>
      <c r="F135" s="6">
        <v>1.51</v>
      </c>
      <c r="G135" s="8">
        <f>+0.02</f>
        <v>0.02</v>
      </c>
      <c r="H135" s="8">
        <f>+0.14</f>
        <v>0.14</v>
      </c>
    </row>
    <row r="136">
      <c r="A136" s="6">
        <v>133.0</v>
      </c>
      <c r="B136" s="6">
        <v>134.0</v>
      </c>
      <c r="C136" s="6">
        <v>132.0</v>
      </c>
      <c r="D136" s="7" t="s">
        <v>195</v>
      </c>
      <c r="E136" s="7" t="s">
        <v>56</v>
      </c>
      <c r="F136" s="6">
        <v>1.5</v>
      </c>
      <c r="G136" s="8">
        <f>+0.08</f>
        <v>0.08</v>
      </c>
      <c r="H136" s="8">
        <f>+0.2</f>
        <v>0.2</v>
      </c>
    </row>
    <row r="137">
      <c r="A137" s="6">
        <v>134.0</v>
      </c>
      <c r="B137" s="6">
        <v>138.0</v>
      </c>
      <c r="C137" s="6">
        <v>137.0</v>
      </c>
      <c r="D137" s="7" t="s">
        <v>196</v>
      </c>
      <c r="E137" s="7" t="s">
        <v>56</v>
      </c>
      <c r="F137" s="6">
        <v>1.49</v>
      </c>
      <c r="G137" s="8">
        <f>+0.17</f>
        <v>0.17</v>
      </c>
      <c r="H137" s="8">
        <f>+0.36</f>
        <v>0.36</v>
      </c>
    </row>
    <row r="138">
      <c r="A138" s="6">
        <v>135.0</v>
      </c>
      <c r="B138" s="6">
        <v>131.0</v>
      </c>
      <c r="C138" s="6">
        <v>129.0</v>
      </c>
      <c r="D138" s="7" t="s">
        <v>197</v>
      </c>
      <c r="E138" s="7" t="s">
        <v>178</v>
      </c>
      <c r="F138" s="6">
        <v>1.48</v>
      </c>
      <c r="G138" s="8">
        <f>+0.04</f>
        <v>0.04</v>
      </c>
      <c r="H138" s="8">
        <f>+0.08</f>
        <v>0.08</v>
      </c>
    </row>
    <row r="139">
      <c r="A139" s="6">
        <v>136.0</v>
      </c>
      <c r="B139" s="6">
        <v>143.0</v>
      </c>
      <c r="C139" s="6">
        <v>232.0</v>
      </c>
      <c r="D139" s="7" t="s">
        <v>198</v>
      </c>
      <c r="E139" s="5" t="s">
        <v>66</v>
      </c>
      <c r="F139" s="6">
        <v>1.48</v>
      </c>
      <c r="G139" s="8">
        <f>+0.28</f>
        <v>0.28</v>
      </c>
      <c r="H139" s="8">
        <f>+1.14</f>
        <v>1.14</v>
      </c>
    </row>
    <row r="140">
      <c r="A140" s="6">
        <v>137.0</v>
      </c>
      <c r="B140" s="6">
        <v>139.0</v>
      </c>
      <c r="C140" s="6">
        <v>138.0</v>
      </c>
      <c r="D140" s="7" t="s">
        <v>199</v>
      </c>
      <c r="E140" s="7" t="s">
        <v>56</v>
      </c>
      <c r="F140" s="6">
        <v>1.45</v>
      </c>
      <c r="G140" s="8">
        <f>+0.16</f>
        <v>0.16</v>
      </c>
      <c r="H140" s="8">
        <f>+0.33</f>
        <v>0.33</v>
      </c>
    </row>
    <row r="141">
      <c r="A141" s="6">
        <v>138.0</v>
      </c>
      <c r="B141" s="6">
        <v>136.0</v>
      </c>
      <c r="C141" s="6">
        <v>154.0</v>
      </c>
      <c r="D141" s="7" t="s">
        <v>200</v>
      </c>
      <c r="E141" s="7" t="s">
        <v>89</v>
      </c>
      <c r="F141" s="6">
        <v>1.45</v>
      </c>
      <c r="G141" s="8">
        <f>+0.1</f>
        <v>0.1</v>
      </c>
      <c r="H141" s="8">
        <f>+0.49</f>
        <v>0.49</v>
      </c>
    </row>
    <row r="142">
      <c r="A142" s="6">
        <v>139.0</v>
      </c>
      <c r="B142" s="6">
        <v>132.0</v>
      </c>
      <c r="C142" s="6">
        <v>144.0</v>
      </c>
      <c r="D142" s="7" t="s">
        <v>201</v>
      </c>
      <c r="E142" s="7" t="s">
        <v>130</v>
      </c>
      <c r="F142" s="6">
        <v>1.4</v>
      </c>
      <c r="G142" s="6">
        <v>-0.03</v>
      </c>
      <c r="H142" s="8">
        <f>+0.38</f>
        <v>0.38</v>
      </c>
    </row>
    <row r="143">
      <c r="A143" s="6">
        <v>140.0</v>
      </c>
      <c r="B143" s="6">
        <v>137.0</v>
      </c>
      <c r="C143" s="6">
        <v>128.0</v>
      </c>
      <c r="D143" s="7" t="s">
        <v>202</v>
      </c>
      <c r="E143" s="7" t="s">
        <v>56</v>
      </c>
      <c r="F143" s="6">
        <v>1.39</v>
      </c>
      <c r="G143" s="8">
        <f>+0.06</f>
        <v>0.06</v>
      </c>
      <c r="H143" s="6">
        <v>-0.04</v>
      </c>
    </row>
    <row r="144">
      <c r="A144" s="6">
        <v>141.0</v>
      </c>
      <c r="B144" s="6">
        <v>130.0</v>
      </c>
      <c r="C144" s="6">
        <v>136.0</v>
      </c>
      <c r="D144" s="7" t="s">
        <v>203</v>
      </c>
      <c r="E144" s="7" t="s">
        <v>89</v>
      </c>
      <c r="F144" s="6">
        <v>1.37</v>
      </c>
      <c r="G144" s="6">
        <v>-0.1</v>
      </c>
      <c r="H144" s="8">
        <f>+0.21</f>
        <v>0.21</v>
      </c>
    </row>
    <row r="145">
      <c r="A145" s="6">
        <v>142.0</v>
      </c>
      <c r="B145" s="6">
        <v>141.0</v>
      </c>
      <c r="C145" s="6">
        <v>180.0</v>
      </c>
      <c r="D145" s="7" t="s">
        <v>204</v>
      </c>
      <c r="E145" s="5" t="s">
        <v>66</v>
      </c>
      <c r="F145" s="6">
        <v>1.34</v>
      </c>
      <c r="G145" s="8">
        <f>+0.11</f>
        <v>0.11</v>
      </c>
      <c r="H145" s="8">
        <f>+0.65</f>
        <v>0.65</v>
      </c>
    </row>
    <row r="146">
      <c r="A146" s="6">
        <v>143.0</v>
      </c>
      <c r="B146" s="6">
        <v>147.0</v>
      </c>
      <c r="C146" s="6">
        <v>141.0</v>
      </c>
      <c r="D146" s="7" t="s">
        <v>205</v>
      </c>
      <c r="E146" s="7" t="s">
        <v>56</v>
      </c>
      <c r="F146" s="6">
        <v>1.34</v>
      </c>
      <c r="G146" s="8">
        <f>+0.26</f>
        <v>0.26</v>
      </c>
      <c r="H146" s="8">
        <f>+0.27</f>
        <v>0.27</v>
      </c>
    </row>
    <row r="147">
      <c r="A147" s="6">
        <v>144.0</v>
      </c>
      <c r="B147" s="6">
        <v>140.0</v>
      </c>
      <c r="C147" s="6">
        <v>139.0</v>
      </c>
      <c r="D147" s="7" t="s">
        <v>206</v>
      </c>
      <c r="E147" s="5" t="s">
        <v>66</v>
      </c>
      <c r="F147" s="6">
        <v>1.32</v>
      </c>
      <c r="G147" s="8">
        <f>+0.07</f>
        <v>0.07</v>
      </c>
      <c r="H147" s="8">
        <f>+0.2</f>
        <v>0.2</v>
      </c>
    </row>
    <row r="148">
      <c r="A148" s="6">
        <v>145.0</v>
      </c>
      <c r="B148" s="6">
        <v>148.0</v>
      </c>
      <c r="C148" s="6">
        <v>148.0</v>
      </c>
      <c r="D148" s="7" t="s">
        <v>207</v>
      </c>
      <c r="E148" s="7" t="s">
        <v>130</v>
      </c>
      <c r="F148" s="6">
        <v>1.29</v>
      </c>
      <c r="G148" s="8">
        <f>+0.22</f>
        <v>0.22</v>
      </c>
      <c r="H148" s="8">
        <f>+0.33</f>
        <v>0.33</v>
      </c>
    </row>
    <row r="149">
      <c r="A149" s="6">
        <v>146.0</v>
      </c>
      <c r="B149" s="6">
        <v>144.0</v>
      </c>
      <c r="C149" s="6">
        <v>140.0</v>
      </c>
      <c r="D149" s="7" t="s">
        <v>208</v>
      </c>
      <c r="E149" s="7" t="s">
        <v>54</v>
      </c>
      <c r="F149" s="6">
        <v>1.29</v>
      </c>
      <c r="G149" s="8">
        <f>+0.12</f>
        <v>0.12</v>
      </c>
      <c r="H149" s="8">
        <f>+0.2</f>
        <v>0.2</v>
      </c>
    </row>
    <row r="150">
      <c r="A150" s="6">
        <v>147.0</v>
      </c>
      <c r="B150" s="6">
        <v>142.0</v>
      </c>
      <c r="C150" s="6">
        <v>134.0</v>
      </c>
      <c r="D150" s="7" t="s">
        <v>209</v>
      </c>
      <c r="E150" s="7" t="s">
        <v>178</v>
      </c>
      <c r="F150" s="6">
        <v>1.29</v>
      </c>
      <c r="G150" s="8">
        <f>+0.07</f>
        <v>0.07</v>
      </c>
      <c r="H150" s="8">
        <f>+0.03</f>
        <v>0.03</v>
      </c>
    </row>
    <row r="151">
      <c r="A151" s="6">
        <v>148.0</v>
      </c>
      <c r="B151" s="6">
        <v>145.0</v>
      </c>
      <c r="C151" s="6">
        <v>175.0</v>
      </c>
      <c r="D151" s="7" t="s">
        <v>210</v>
      </c>
      <c r="E151" s="5" t="s">
        <v>66</v>
      </c>
      <c r="F151" s="6">
        <v>1.26</v>
      </c>
      <c r="G151" s="8">
        <f>+0.11</f>
        <v>0.11</v>
      </c>
      <c r="H151" s="8">
        <f>+0.53</f>
        <v>0.53</v>
      </c>
    </row>
    <row r="152">
      <c r="A152" s="6">
        <v>149.0</v>
      </c>
      <c r="B152" s="6">
        <v>146.0</v>
      </c>
      <c r="C152" s="6">
        <v>152.0</v>
      </c>
      <c r="D152" s="7" t="s">
        <v>211</v>
      </c>
      <c r="E152" s="7" t="s">
        <v>45</v>
      </c>
      <c r="F152" s="6">
        <v>1.17</v>
      </c>
      <c r="G152" s="8">
        <f>+0.08</f>
        <v>0.08</v>
      </c>
      <c r="H152" s="8">
        <f>+0.21</f>
        <v>0.21</v>
      </c>
    </row>
    <row r="153">
      <c r="A153" s="6">
        <v>150.0</v>
      </c>
      <c r="B153" s="6">
        <v>151.0</v>
      </c>
      <c r="C153" s="6">
        <v>159.0</v>
      </c>
      <c r="D153" s="7" t="s">
        <v>212</v>
      </c>
      <c r="E153" s="7" t="s">
        <v>159</v>
      </c>
      <c r="F153" s="6">
        <v>1.14</v>
      </c>
      <c r="G153" s="8">
        <f>+0.11</f>
        <v>0.11</v>
      </c>
      <c r="H153" s="8">
        <f>+0.26</f>
        <v>0.26</v>
      </c>
    </row>
    <row r="154">
      <c r="A154" s="6">
        <v>151.0</v>
      </c>
      <c r="B154" s="6">
        <v>158.0</v>
      </c>
      <c r="C154" s="6">
        <v>145.0</v>
      </c>
      <c r="D154" s="7" t="s">
        <v>213</v>
      </c>
      <c r="E154" s="7" t="s">
        <v>79</v>
      </c>
      <c r="F154" s="6">
        <v>1.13</v>
      </c>
      <c r="G154" s="8">
        <f>+0.18</f>
        <v>0.18</v>
      </c>
      <c r="H154" s="8">
        <f>+0.12</f>
        <v>0.12</v>
      </c>
    </row>
    <row r="155">
      <c r="A155" s="6">
        <v>152.0</v>
      </c>
      <c r="B155" s="6">
        <v>150.0</v>
      </c>
      <c r="C155" s="6">
        <v>157.0</v>
      </c>
      <c r="D155" s="7" t="s">
        <v>214</v>
      </c>
      <c r="E155" s="7" t="s">
        <v>56</v>
      </c>
      <c r="F155" s="6">
        <v>1.11</v>
      </c>
      <c r="G155" s="8">
        <f>+0.06</f>
        <v>0.06</v>
      </c>
      <c r="H155" s="8">
        <f>+0.19</f>
        <v>0.19</v>
      </c>
    </row>
    <row r="156">
      <c r="A156" s="6">
        <v>153.0</v>
      </c>
      <c r="B156" s="6">
        <v>149.0</v>
      </c>
      <c r="C156" s="6">
        <v>149.0</v>
      </c>
      <c r="D156" s="7" t="s">
        <v>215</v>
      </c>
      <c r="E156" s="7" t="s">
        <v>56</v>
      </c>
      <c r="F156" s="6">
        <v>1.09</v>
      </c>
      <c r="G156" s="8">
        <f>+0.04</f>
        <v>0.04</v>
      </c>
      <c r="H156" s="8">
        <f>+0.13</f>
        <v>0.13</v>
      </c>
    </row>
    <row r="157">
      <c r="A157" s="6">
        <v>154.0</v>
      </c>
      <c r="B157" s="6">
        <v>157.0</v>
      </c>
      <c r="C157" s="6">
        <v>147.0</v>
      </c>
      <c r="D157" s="7" t="s">
        <v>216</v>
      </c>
      <c r="E157" s="7" t="s">
        <v>54</v>
      </c>
      <c r="F157" s="6">
        <v>1.09</v>
      </c>
      <c r="G157" s="8">
        <f>+0.14</f>
        <v>0.14</v>
      </c>
      <c r="H157" s="8">
        <f>+0.11</f>
        <v>0.11</v>
      </c>
    </row>
    <row r="158">
      <c r="A158" s="6">
        <v>155.0</v>
      </c>
      <c r="B158" s="6">
        <v>154.0</v>
      </c>
      <c r="C158" s="6">
        <v>150.0</v>
      </c>
      <c r="D158" s="7" t="s">
        <v>217</v>
      </c>
      <c r="E158" s="7" t="s">
        <v>56</v>
      </c>
      <c r="F158" s="6">
        <v>1.08</v>
      </c>
      <c r="G158" s="8">
        <f>+0.08</f>
        <v>0.08</v>
      </c>
      <c r="H158" s="8">
        <f>+0.12</f>
        <v>0.12</v>
      </c>
    </row>
    <row r="159">
      <c r="A159" s="6">
        <v>156.0</v>
      </c>
      <c r="B159" s="6">
        <v>161.0</v>
      </c>
      <c r="C159" s="6">
        <v>146.0</v>
      </c>
      <c r="D159" s="7" t="s">
        <v>218</v>
      </c>
      <c r="E159" s="7" t="s">
        <v>56</v>
      </c>
      <c r="F159" s="6">
        <v>1.07</v>
      </c>
      <c r="G159" s="8">
        <f>+0.17</f>
        <v>0.17</v>
      </c>
      <c r="H159" s="8">
        <f>+0.08</f>
        <v>0.08</v>
      </c>
    </row>
    <row r="160">
      <c r="A160" s="6">
        <v>157.0</v>
      </c>
      <c r="B160" s="6">
        <v>152.0</v>
      </c>
      <c r="C160" s="6">
        <v>153.0</v>
      </c>
      <c r="D160" s="7" t="s">
        <v>219</v>
      </c>
      <c r="E160" s="7" t="s">
        <v>79</v>
      </c>
      <c r="F160" s="6">
        <v>1.05</v>
      </c>
      <c r="G160" s="8">
        <f>+0.03</f>
        <v>0.03</v>
      </c>
      <c r="H160" s="8">
        <f>+0.1</f>
        <v>0.1</v>
      </c>
    </row>
    <row r="161">
      <c r="A161" s="6">
        <v>158.0</v>
      </c>
      <c r="B161" s="6">
        <v>155.0</v>
      </c>
      <c r="C161" s="6">
        <v>158.0</v>
      </c>
      <c r="D161" s="7" t="s">
        <v>220</v>
      </c>
      <c r="E161" s="7" t="s">
        <v>188</v>
      </c>
      <c r="F161" s="6">
        <v>1.05</v>
      </c>
      <c r="G161" s="8">
        <f>+0.07</f>
        <v>0.07</v>
      </c>
      <c r="H161" s="8">
        <f>+0.14</f>
        <v>0.14</v>
      </c>
    </row>
    <row r="162">
      <c r="A162" s="6">
        <v>159.0</v>
      </c>
      <c r="B162" s="6">
        <v>166.0</v>
      </c>
      <c r="C162" s="6">
        <v>213.0</v>
      </c>
      <c r="D162" s="7" t="s">
        <v>221</v>
      </c>
      <c r="E162" s="7" t="s">
        <v>45</v>
      </c>
      <c r="F162" s="6">
        <v>1.04</v>
      </c>
      <c r="G162" s="8">
        <f>+0.16</f>
        <v>0.16</v>
      </c>
      <c r="H162" s="8">
        <f>+0.63</f>
        <v>0.63</v>
      </c>
    </row>
    <row r="163">
      <c r="A163" s="6">
        <v>160.0</v>
      </c>
      <c r="B163" s="6">
        <v>153.0</v>
      </c>
      <c r="C163" s="6">
        <v>143.0</v>
      </c>
      <c r="D163" s="7" t="s">
        <v>222</v>
      </c>
      <c r="E163" s="7" t="s">
        <v>56</v>
      </c>
      <c r="F163" s="6">
        <v>1.02</v>
      </c>
      <c r="G163" s="8">
        <f>+0.01</f>
        <v>0.01</v>
      </c>
      <c r="H163" s="6">
        <v>-0.01</v>
      </c>
    </row>
    <row r="164">
      <c r="A164" s="6">
        <v>161.0</v>
      </c>
      <c r="B164" s="6">
        <v>156.0</v>
      </c>
      <c r="C164" s="6">
        <v>142.0</v>
      </c>
      <c r="D164" s="7" t="s">
        <v>223</v>
      </c>
      <c r="E164" s="7" t="s">
        <v>73</v>
      </c>
      <c r="F164" s="6">
        <v>1.02</v>
      </c>
      <c r="G164" s="8">
        <f>+0.05</f>
        <v>0.05</v>
      </c>
      <c r="H164" s="6">
        <v>-0.03</v>
      </c>
    </row>
    <row r="165">
      <c r="A165" s="6">
        <v>162.0</v>
      </c>
      <c r="B165" s="6">
        <v>163.0</v>
      </c>
      <c r="C165" s="6">
        <v>151.0</v>
      </c>
      <c r="D165" s="7" t="s">
        <v>224</v>
      </c>
      <c r="E165" s="7" t="s">
        <v>56</v>
      </c>
      <c r="F165" s="6">
        <v>0.97</v>
      </c>
      <c r="G165" s="8">
        <f>+0.08</f>
        <v>0.08</v>
      </c>
      <c r="H165" s="8">
        <f>+0.01</f>
        <v>0.01</v>
      </c>
    </row>
    <row r="166">
      <c r="A166" s="6">
        <v>163.0</v>
      </c>
      <c r="B166" s="6">
        <v>162.0</v>
      </c>
      <c r="C166" s="6">
        <v>168.0</v>
      </c>
      <c r="D166" s="7" t="s">
        <v>225</v>
      </c>
      <c r="E166" s="7" t="s">
        <v>73</v>
      </c>
      <c r="F166" s="6">
        <v>0.93</v>
      </c>
      <c r="G166" s="8">
        <f>+0.04</f>
        <v>0.04</v>
      </c>
      <c r="H166" s="8">
        <f>+0.18</f>
        <v>0.18</v>
      </c>
    </row>
    <row r="167">
      <c r="A167" s="6">
        <v>164.0</v>
      </c>
      <c r="B167" s="6">
        <v>172.0</v>
      </c>
      <c r="C167" s="6">
        <v>163.0</v>
      </c>
      <c r="D167" s="7" t="s">
        <v>226</v>
      </c>
      <c r="E167" s="7" t="s">
        <v>178</v>
      </c>
      <c r="F167" s="6">
        <v>0.92</v>
      </c>
      <c r="G167" s="8">
        <f>+0.09</f>
        <v>0.09</v>
      </c>
      <c r="H167" s="8">
        <f>+0.11</f>
        <v>0.11</v>
      </c>
    </row>
    <row r="168">
      <c r="A168" s="6">
        <v>165.0</v>
      </c>
      <c r="B168" s="6">
        <v>165.0</v>
      </c>
      <c r="C168" s="6">
        <v>155.0</v>
      </c>
      <c r="D168" s="7" t="s">
        <v>227</v>
      </c>
      <c r="E168" s="5" t="s">
        <v>66</v>
      </c>
      <c r="F168" s="6">
        <v>0.92</v>
      </c>
      <c r="G168" s="8">
        <f>+0.04</f>
        <v>0.04</v>
      </c>
      <c r="H168" s="6">
        <v>-0.03</v>
      </c>
    </row>
    <row r="169">
      <c r="A169" s="6">
        <v>166.0</v>
      </c>
      <c r="B169" s="6">
        <v>169.0</v>
      </c>
      <c r="C169" s="6">
        <v>162.0</v>
      </c>
      <c r="D169" s="7" t="s">
        <v>228</v>
      </c>
      <c r="E169" s="5" t="s">
        <v>66</v>
      </c>
      <c r="F169" s="6">
        <v>0.92</v>
      </c>
      <c r="G169" s="8">
        <f>+0.07</f>
        <v>0.07</v>
      </c>
      <c r="H169" s="8">
        <f>+0.08</f>
        <v>0.08</v>
      </c>
    </row>
    <row r="170">
      <c r="A170" s="6">
        <v>167.0</v>
      </c>
      <c r="B170" s="6">
        <v>160.0</v>
      </c>
      <c r="C170" s="6">
        <v>160.0</v>
      </c>
      <c r="D170" s="7" t="s">
        <v>229</v>
      </c>
      <c r="E170" s="5" t="s">
        <v>66</v>
      </c>
      <c r="F170" s="6">
        <v>0.91</v>
      </c>
      <c r="G170" s="6">
        <v>0.0</v>
      </c>
      <c r="H170" s="8">
        <f>+0.04</f>
        <v>0.04</v>
      </c>
    </row>
    <row r="171">
      <c r="A171" s="6">
        <v>168.0</v>
      </c>
      <c r="B171" s="6">
        <v>168.0</v>
      </c>
      <c r="C171" s="6">
        <v>203.0</v>
      </c>
      <c r="D171" s="7" t="s">
        <v>230</v>
      </c>
      <c r="E171" s="7" t="s">
        <v>178</v>
      </c>
      <c r="F171" s="6">
        <v>0.91</v>
      </c>
      <c r="G171" s="8">
        <f t="shared" ref="G171:G172" si="4">+0.06</f>
        <v>0.06</v>
      </c>
      <c r="H171" s="8">
        <f>+0.43</f>
        <v>0.43</v>
      </c>
    </row>
    <row r="172">
      <c r="A172" s="6">
        <v>169.0</v>
      </c>
      <c r="B172" s="6">
        <v>167.0</v>
      </c>
      <c r="C172" s="6">
        <v>164.0</v>
      </c>
      <c r="D172" s="7" t="s">
        <v>231</v>
      </c>
      <c r="E172" s="7" t="s">
        <v>79</v>
      </c>
      <c r="F172" s="6">
        <v>0.91</v>
      </c>
      <c r="G172" s="8">
        <f t="shared" si="4"/>
        <v>0.06</v>
      </c>
      <c r="H172" s="8">
        <f t="shared" ref="H172:H173" si="5">+0.1</f>
        <v>0.1</v>
      </c>
    </row>
    <row r="173">
      <c r="A173" s="6">
        <v>170.0</v>
      </c>
      <c r="B173" s="6">
        <v>171.0</v>
      </c>
      <c r="C173" s="6">
        <v>165.0</v>
      </c>
      <c r="D173" s="7" t="s">
        <v>232</v>
      </c>
      <c r="E173" s="7" t="s">
        <v>56</v>
      </c>
      <c r="F173" s="6">
        <v>0.9</v>
      </c>
      <c r="G173" s="8">
        <f t="shared" ref="G173:G174" si="6">+0.07</f>
        <v>0.07</v>
      </c>
      <c r="H173" s="8">
        <f t="shared" si="5"/>
        <v>0.1</v>
      </c>
    </row>
    <row r="174">
      <c r="A174" s="6">
        <v>171.0</v>
      </c>
      <c r="B174" s="6">
        <v>173.0</v>
      </c>
      <c r="C174" s="6">
        <v>166.0</v>
      </c>
      <c r="D174" s="7" t="s">
        <v>233</v>
      </c>
      <c r="E174" s="7" t="s">
        <v>56</v>
      </c>
      <c r="F174" s="6">
        <v>0.89</v>
      </c>
      <c r="G174" s="8">
        <f t="shared" si="6"/>
        <v>0.07</v>
      </c>
      <c r="H174" s="8">
        <f>+0.11</f>
        <v>0.11</v>
      </c>
    </row>
    <row r="175">
      <c r="A175" s="6">
        <v>172.0</v>
      </c>
      <c r="B175" s="6">
        <v>164.0</v>
      </c>
      <c r="C175" s="6">
        <v>216.0</v>
      </c>
      <c r="D175" s="7" t="s">
        <v>234</v>
      </c>
      <c r="E175" s="7" t="s">
        <v>89</v>
      </c>
      <c r="F175" s="6">
        <v>0.89</v>
      </c>
      <c r="G175" s="8">
        <f>+0.01</f>
        <v>0.01</v>
      </c>
      <c r="H175" s="8">
        <f>+0.5</f>
        <v>0.5</v>
      </c>
    </row>
    <row r="176">
      <c r="A176" s="6">
        <v>173.0</v>
      </c>
      <c r="B176" s="6">
        <v>183.0</v>
      </c>
      <c r="C176" s="6">
        <v>173.0</v>
      </c>
      <c r="D176" s="7" t="s">
        <v>235</v>
      </c>
      <c r="E176" s="7" t="s">
        <v>89</v>
      </c>
      <c r="F176" s="6">
        <v>0.87</v>
      </c>
      <c r="G176" s="8">
        <f>+0.15</f>
        <v>0.15</v>
      </c>
      <c r="H176" s="8">
        <f>+0.14</f>
        <v>0.14</v>
      </c>
    </row>
    <row r="177">
      <c r="A177" s="6">
        <v>174.0</v>
      </c>
      <c r="B177" s="6">
        <v>170.0</v>
      </c>
      <c r="C177" s="6">
        <v>169.0</v>
      </c>
      <c r="D177" s="7" t="s">
        <v>236</v>
      </c>
      <c r="E177" s="7" t="s">
        <v>56</v>
      </c>
      <c r="F177" s="6">
        <v>0.86</v>
      </c>
      <c r="G177" s="8">
        <f>+0.02</f>
        <v>0.02</v>
      </c>
      <c r="H177" s="8">
        <f>+0.11</f>
        <v>0.11</v>
      </c>
    </row>
    <row r="178">
      <c r="A178" s="6">
        <v>175.0</v>
      </c>
      <c r="B178" s="6">
        <v>176.0</v>
      </c>
      <c r="C178" s="6">
        <v>177.0</v>
      </c>
      <c r="D178" s="7" t="s">
        <v>237</v>
      </c>
      <c r="E178" s="7" t="s">
        <v>56</v>
      </c>
      <c r="F178" s="6">
        <v>0.84</v>
      </c>
      <c r="G178" s="8">
        <f>+0.06</f>
        <v>0.06</v>
      </c>
      <c r="H178" s="8">
        <f>+0.12</f>
        <v>0.12</v>
      </c>
    </row>
    <row r="179">
      <c r="A179" s="6">
        <v>176.0</v>
      </c>
      <c r="B179" s="6">
        <v>159.0</v>
      </c>
      <c r="C179" s="6">
        <v>161.0</v>
      </c>
      <c r="D179" s="7" t="s">
        <v>238</v>
      </c>
      <c r="E179" s="7" t="s">
        <v>56</v>
      </c>
      <c r="F179" s="6">
        <v>0.84</v>
      </c>
      <c r="G179" s="6">
        <v>-0.08</v>
      </c>
      <c r="H179" s="6">
        <v>-0.03</v>
      </c>
    </row>
    <row r="180">
      <c r="A180" s="6">
        <v>177.0</v>
      </c>
      <c r="B180" s="6">
        <v>174.0</v>
      </c>
      <c r="C180" s="6">
        <v>178.0</v>
      </c>
      <c r="D180" s="7" t="s">
        <v>239</v>
      </c>
      <c r="E180" s="7" t="s">
        <v>56</v>
      </c>
      <c r="F180" s="6">
        <v>0.83</v>
      </c>
      <c r="G180" s="8">
        <f t="shared" ref="G180:G181" si="7">+0.03</f>
        <v>0.03</v>
      </c>
      <c r="H180" s="8">
        <f>+0.11</f>
        <v>0.11</v>
      </c>
    </row>
    <row r="181">
      <c r="A181" s="6">
        <v>178.0</v>
      </c>
      <c r="B181" s="6">
        <v>175.0</v>
      </c>
      <c r="C181" s="6">
        <v>167.0</v>
      </c>
      <c r="D181" s="7" t="s">
        <v>240</v>
      </c>
      <c r="E181" s="7" t="s">
        <v>56</v>
      </c>
      <c r="F181" s="6">
        <v>0.82</v>
      </c>
      <c r="G181" s="8">
        <f t="shared" si="7"/>
        <v>0.03</v>
      </c>
      <c r="H181" s="8">
        <f>+0.05</f>
        <v>0.05</v>
      </c>
    </row>
    <row r="182">
      <c r="A182" s="6">
        <v>179.0</v>
      </c>
      <c r="B182" s="6">
        <v>177.0</v>
      </c>
      <c r="C182" s="6">
        <v>171.0</v>
      </c>
      <c r="D182" s="7" t="s">
        <v>241</v>
      </c>
      <c r="E182" s="7" t="s">
        <v>56</v>
      </c>
      <c r="F182" s="6">
        <v>0.8</v>
      </c>
      <c r="G182" s="8">
        <f>+0.04</f>
        <v>0.04</v>
      </c>
      <c r="H182" s="8">
        <f t="shared" ref="H182:H183" si="8">+0.06</f>
        <v>0.06</v>
      </c>
    </row>
    <row r="183">
      <c r="A183" s="6">
        <v>180.0</v>
      </c>
      <c r="B183" s="6">
        <v>179.0</v>
      </c>
      <c r="C183" s="6">
        <v>174.0</v>
      </c>
      <c r="D183" s="7" t="s">
        <v>242</v>
      </c>
      <c r="E183" s="7" t="s">
        <v>62</v>
      </c>
      <c r="F183" s="6">
        <v>0.79</v>
      </c>
      <c r="G183" s="8">
        <f t="shared" ref="G183:G184" si="9">+0.05</f>
        <v>0.05</v>
      </c>
      <c r="H183" s="8">
        <f t="shared" si="8"/>
        <v>0.06</v>
      </c>
    </row>
    <row r="184">
      <c r="A184" s="6">
        <v>181.0</v>
      </c>
      <c r="B184" s="6">
        <v>182.0</v>
      </c>
      <c r="C184" s="6">
        <v>179.0</v>
      </c>
      <c r="D184" s="7" t="s">
        <v>243</v>
      </c>
      <c r="E184" s="7" t="s">
        <v>56</v>
      </c>
      <c r="F184" s="6">
        <v>0.78</v>
      </c>
      <c r="G184" s="8">
        <f t="shared" si="9"/>
        <v>0.05</v>
      </c>
      <c r="H184" s="8">
        <f>+0.07</f>
        <v>0.07</v>
      </c>
    </row>
    <row r="185">
      <c r="A185" s="6">
        <v>182.0</v>
      </c>
      <c r="B185" s="6">
        <v>181.0</v>
      </c>
      <c r="C185" s="6">
        <v>170.0</v>
      </c>
      <c r="D185" s="7" t="s">
        <v>244</v>
      </c>
      <c r="E185" s="7" t="s">
        <v>56</v>
      </c>
      <c r="F185" s="6">
        <v>0.77</v>
      </c>
      <c r="G185" s="8">
        <f>+0.04</f>
        <v>0.04</v>
      </c>
      <c r="H185" s="8">
        <f>+0.02</f>
        <v>0.02</v>
      </c>
    </row>
    <row r="186">
      <c r="A186" s="6">
        <v>183.0</v>
      </c>
      <c r="B186" s="6">
        <v>184.0</v>
      </c>
      <c r="C186" s="6">
        <v>183.0</v>
      </c>
      <c r="D186" s="7" t="s">
        <v>245</v>
      </c>
      <c r="E186" s="7" t="s">
        <v>188</v>
      </c>
      <c r="F186" s="6">
        <v>0.75</v>
      </c>
      <c r="G186" s="8">
        <f t="shared" ref="G186:G187" si="10">+0.05</f>
        <v>0.05</v>
      </c>
      <c r="H186" s="8">
        <f>+0.1</f>
        <v>0.1</v>
      </c>
    </row>
    <row r="187">
      <c r="A187" s="6">
        <v>184.0</v>
      </c>
      <c r="B187" s="6">
        <v>186.0</v>
      </c>
      <c r="C187" s="6">
        <v>188.0</v>
      </c>
      <c r="D187" s="7" t="s">
        <v>246</v>
      </c>
      <c r="E187" s="7" t="s">
        <v>178</v>
      </c>
      <c r="F187" s="6">
        <v>0.74</v>
      </c>
      <c r="G187" s="8">
        <f t="shared" si="10"/>
        <v>0.05</v>
      </c>
      <c r="H187" s="8">
        <f>+0.13</f>
        <v>0.13</v>
      </c>
    </row>
    <row r="188">
      <c r="A188" s="6">
        <v>185.0</v>
      </c>
      <c r="B188" s="6">
        <v>180.0</v>
      </c>
      <c r="C188" s="6">
        <v>172.0</v>
      </c>
      <c r="D188" s="7" t="s">
        <v>247</v>
      </c>
      <c r="E188" s="5" t="s">
        <v>66</v>
      </c>
      <c r="F188" s="6">
        <v>0.73</v>
      </c>
      <c r="G188" s="8">
        <f t="shared" ref="G188:H188" si="11">+0</f>
        <v>0</v>
      </c>
      <c r="H188" s="8">
        <f t="shared" si="11"/>
        <v>0</v>
      </c>
    </row>
    <row r="189">
      <c r="A189" s="6">
        <v>186.0</v>
      </c>
      <c r="B189" s="6">
        <v>195.0</v>
      </c>
      <c r="C189" s="6">
        <v>199.0</v>
      </c>
      <c r="D189" s="7" t="s">
        <v>248</v>
      </c>
      <c r="E189" s="7" t="s">
        <v>83</v>
      </c>
      <c r="F189" s="6">
        <v>0.73</v>
      </c>
      <c r="G189" s="8">
        <f>+0.12</f>
        <v>0.12</v>
      </c>
      <c r="H189" s="8">
        <f>+0.2</f>
        <v>0.2</v>
      </c>
    </row>
    <row r="190">
      <c r="A190" s="6">
        <v>187.0</v>
      </c>
      <c r="B190" s="6">
        <v>185.0</v>
      </c>
      <c r="C190" s="6">
        <v>181.0</v>
      </c>
      <c r="D190" s="7" t="s">
        <v>249</v>
      </c>
      <c r="E190" s="7" t="s">
        <v>79</v>
      </c>
      <c r="F190" s="6">
        <v>0.72</v>
      </c>
      <c r="G190" s="8">
        <f t="shared" ref="G190:G191" si="12">+0.02</f>
        <v>0.02</v>
      </c>
      <c r="H190" s="8">
        <f>+0.03</f>
        <v>0.03</v>
      </c>
    </row>
    <row r="191">
      <c r="A191" s="6">
        <v>188.0</v>
      </c>
      <c r="B191" s="6">
        <v>188.0</v>
      </c>
      <c r="C191" s="6">
        <v>191.0</v>
      </c>
      <c r="D191" s="7" t="s">
        <v>250</v>
      </c>
      <c r="E191" s="7" t="s">
        <v>79</v>
      </c>
      <c r="F191" s="6">
        <v>0.7</v>
      </c>
      <c r="G191" s="8">
        <f t="shared" si="12"/>
        <v>0.02</v>
      </c>
      <c r="H191" s="8">
        <f>+0.11</f>
        <v>0.11</v>
      </c>
    </row>
    <row r="192">
      <c r="A192" s="6">
        <v>189.0</v>
      </c>
      <c r="B192" s="6">
        <v>192.0</v>
      </c>
      <c r="C192" s="6">
        <v>187.0</v>
      </c>
      <c r="D192" s="7" t="s">
        <v>251</v>
      </c>
      <c r="E192" s="7" t="s">
        <v>56</v>
      </c>
      <c r="F192" s="6">
        <v>0.7</v>
      </c>
      <c r="G192" s="8">
        <f>+0.06</f>
        <v>0.06</v>
      </c>
      <c r="H192" s="8">
        <f>+0.08</f>
        <v>0.08</v>
      </c>
    </row>
    <row r="193">
      <c r="A193" s="6">
        <v>190.0</v>
      </c>
      <c r="B193" s="6">
        <v>189.0</v>
      </c>
      <c r="C193" s="6">
        <v>193.0</v>
      </c>
      <c r="D193" s="7" t="s">
        <v>252</v>
      </c>
      <c r="E193" s="5" t="s">
        <v>66</v>
      </c>
      <c r="F193" s="6">
        <v>0.7</v>
      </c>
      <c r="G193" s="8">
        <f>+0.03</f>
        <v>0.03</v>
      </c>
      <c r="H193" s="8">
        <f>+0.13</f>
        <v>0.13</v>
      </c>
    </row>
    <row r="194">
      <c r="A194" s="6">
        <v>191.0</v>
      </c>
      <c r="B194" s="6">
        <v>178.0</v>
      </c>
      <c r="C194" s="6">
        <v>176.0</v>
      </c>
      <c r="D194" s="7" t="s">
        <v>253</v>
      </c>
      <c r="E194" s="7" t="s">
        <v>56</v>
      </c>
      <c r="F194" s="6">
        <v>0.7</v>
      </c>
      <c r="G194" s="6">
        <v>-0.05</v>
      </c>
      <c r="H194" s="6">
        <v>-0.03</v>
      </c>
    </row>
    <row r="195">
      <c r="A195" s="6">
        <v>192.0</v>
      </c>
      <c r="B195" s="6">
        <v>196.0</v>
      </c>
      <c r="C195" s="6">
        <v>198.0</v>
      </c>
      <c r="D195" s="7" t="s">
        <v>254</v>
      </c>
      <c r="E195" s="7" t="s">
        <v>178</v>
      </c>
      <c r="F195" s="6">
        <v>0.69</v>
      </c>
      <c r="G195" s="8">
        <f>+0.08</f>
        <v>0.08</v>
      </c>
      <c r="H195" s="8">
        <f>+0.16</f>
        <v>0.16</v>
      </c>
    </row>
    <row r="196">
      <c r="A196" s="6">
        <v>193.0</v>
      </c>
      <c r="B196" s="6">
        <v>191.0</v>
      </c>
      <c r="C196" s="6">
        <v>184.0</v>
      </c>
      <c r="D196" s="7" t="s">
        <v>255</v>
      </c>
      <c r="E196" s="7" t="s">
        <v>130</v>
      </c>
      <c r="F196" s="6">
        <v>0.69</v>
      </c>
      <c r="G196" s="8">
        <f t="shared" ref="G196:G197" si="13">+0.05</f>
        <v>0.05</v>
      </c>
      <c r="H196" s="8">
        <f t="shared" ref="H196:H197" si="14">+0.04</f>
        <v>0.04</v>
      </c>
    </row>
    <row r="197">
      <c r="A197" s="6">
        <v>194.0</v>
      </c>
      <c r="B197" s="6">
        <v>193.0</v>
      </c>
      <c r="C197" s="6">
        <v>185.0</v>
      </c>
      <c r="D197" s="7" t="s">
        <v>256</v>
      </c>
      <c r="E197" s="5" t="s">
        <v>66</v>
      </c>
      <c r="F197" s="6">
        <v>0.68</v>
      </c>
      <c r="G197" s="8">
        <f t="shared" si="13"/>
        <v>0.05</v>
      </c>
      <c r="H197" s="8">
        <f t="shared" si="14"/>
        <v>0.04</v>
      </c>
    </row>
    <row r="198">
      <c r="A198" s="6">
        <v>195.0</v>
      </c>
      <c r="B198" s="6">
        <v>187.0</v>
      </c>
      <c r="C198" s="6">
        <v>182.0</v>
      </c>
      <c r="D198" s="7" t="s">
        <v>257</v>
      </c>
      <c r="E198" s="7" t="s">
        <v>258</v>
      </c>
      <c r="F198" s="6">
        <v>0.68</v>
      </c>
      <c r="G198" s="6">
        <v>0.0</v>
      </c>
      <c r="H198" s="8">
        <f>+0.01</f>
        <v>0.01</v>
      </c>
    </row>
    <row r="199">
      <c r="A199" s="6">
        <v>196.0</v>
      </c>
      <c r="B199" s="6">
        <v>197.0</v>
      </c>
      <c r="C199" s="6">
        <v>195.0</v>
      </c>
      <c r="D199" s="7" t="s">
        <v>259</v>
      </c>
      <c r="E199" s="7" t="s">
        <v>56</v>
      </c>
      <c r="F199" s="6">
        <v>0.67</v>
      </c>
      <c r="G199" s="8">
        <f>+0.06</f>
        <v>0.06</v>
      </c>
      <c r="H199" s="8">
        <f>+0.11</f>
        <v>0.11</v>
      </c>
    </row>
    <row r="200">
      <c r="A200" s="6">
        <v>197.0</v>
      </c>
      <c r="B200" s="6">
        <v>194.0</v>
      </c>
      <c r="C200" s="6">
        <v>189.0</v>
      </c>
      <c r="D200" s="7" t="s">
        <v>260</v>
      </c>
      <c r="E200" s="7" t="s">
        <v>79</v>
      </c>
      <c r="F200" s="6">
        <v>0.65</v>
      </c>
      <c r="G200" s="8">
        <f>+0.03</f>
        <v>0.03</v>
      </c>
      <c r="H200" s="8">
        <f>+0.05</f>
        <v>0.05</v>
      </c>
    </row>
    <row r="201">
      <c r="A201" s="6">
        <v>198.0</v>
      </c>
      <c r="B201" s="6">
        <v>205.0</v>
      </c>
      <c r="C201" s="6">
        <v>215.0</v>
      </c>
      <c r="D201" s="7" t="s">
        <v>261</v>
      </c>
      <c r="E201" s="7" t="s">
        <v>262</v>
      </c>
      <c r="F201" s="6">
        <v>0.64</v>
      </c>
      <c r="G201" s="8">
        <f>+0.11</f>
        <v>0.11</v>
      </c>
      <c r="H201" s="8">
        <f>+0.25</f>
        <v>0.25</v>
      </c>
    </row>
    <row r="202">
      <c r="A202" s="6">
        <v>199.0</v>
      </c>
      <c r="B202" s="6">
        <v>190.0</v>
      </c>
      <c r="C202" s="6">
        <v>186.0</v>
      </c>
      <c r="D202" s="7" t="s">
        <v>263</v>
      </c>
      <c r="E202" s="7" t="s">
        <v>56</v>
      </c>
      <c r="F202" s="6">
        <v>0.64</v>
      </c>
      <c r="G202" s="6">
        <v>-0.02</v>
      </c>
      <c r="H202" s="8">
        <f>+0.03</f>
        <v>0.03</v>
      </c>
    </row>
    <row r="203">
      <c r="A203" s="6">
        <v>200.0</v>
      </c>
      <c r="B203" s="6">
        <v>200.0</v>
      </c>
      <c r="C203" s="6">
        <v>190.0</v>
      </c>
      <c r="D203" s="7" t="s">
        <v>264</v>
      </c>
      <c r="E203" s="7" t="s">
        <v>56</v>
      </c>
      <c r="F203" s="6">
        <v>0.64</v>
      </c>
      <c r="G203" s="8">
        <f>+0.05</f>
        <v>0.05</v>
      </c>
      <c r="H203" s="8">
        <f>+0.04</f>
        <v>0.04</v>
      </c>
    </row>
    <row r="204">
      <c r="A204" s="6">
        <v>201.0</v>
      </c>
      <c r="B204" s="6">
        <v>198.0</v>
      </c>
      <c r="C204" s="6">
        <v>194.0</v>
      </c>
      <c r="D204" s="7" t="s">
        <v>265</v>
      </c>
      <c r="E204" s="7" t="s">
        <v>56</v>
      </c>
      <c r="F204" s="6">
        <v>0.63</v>
      </c>
      <c r="G204" s="8">
        <f>+0.04</f>
        <v>0.04</v>
      </c>
      <c r="H204" s="8">
        <f>+0.08</f>
        <v>0.08</v>
      </c>
    </row>
    <row r="205">
      <c r="A205" s="6">
        <v>202.0</v>
      </c>
      <c r="B205" s="6">
        <v>208.0</v>
      </c>
      <c r="D205" s="7" t="s">
        <v>266</v>
      </c>
      <c r="E205" s="7" t="s">
        <v>56</v>
      </c>
      <c r="F205" s="6">
        <v>0.63</v>
      </c>
      <c r="G205" s="8">
        <f>+0.12</f>
        <v>0.12</v>
      </c>
    </row>
    <row r="206">
      <c r="A206" s="6">
        <v>203.0</v>
      </c>
      <c r="B206" s="6">
        <v>201.0</v>
      </c>
      <c r="C206" s="6">
        <v>201.0</v>
      </c>
      <c r="D206" s="7" t="s">
        <v>267</v>
      </c>
      <c r="E206" s="7" t="s">
        <v>89</v>
      </c>
      <c r="F206" s="6">
        <v>0.62</v>
      </c>
      <c r="G206" s="8">
        <f t="shared" ref="G206:G207" si="15">+0.04</f>
        <v>0.04</v>
      </c>
      <c r="H206" s="8">
        <f>+0.11</f>
        <v>0.11</v>
      </c>
    </row>
    <row r="207">
      <c r="A207" s="6">
        <v>204.0</v>
      </c>
      <c r="B207" s="6">
        <v>202.0</v>
      </c>
      <c r="C207" s="6">
        <v>197.0</v>
      </c>
      <c r="D207" s="7" t="s">
        <v>268</v>
      </c>
      <c r="E207" s="5" t="s">
        <v>66</v>
      </c>
      <c r="F207" s="6">
        <v>0.61</v>
      </c>
      <c r="G207" s="8">
        <f t="shared" si="15"/>
        <v>0.04</v>
      </c>
      <c r="H207" s="8">
        <f>+0.08</f>
        <v>0.08</v>
      </c>
    </row>
    <row r="208">
      <c r="A208" s="6">
        <v>205.0</v>
      </c>
      <c r="B208" s="6">
        <v>219.0</v>
      </c>
      <c r="C208" s="6">
        <v>222.0</v>
      </c>
      <c r="D208" s="7" t="s">
        <v>269</v>
      </c>
      <c r="E208" s="7" t="s">
        <v>112</v>
      </c>
      <c r="F208" s="6">
        <v>0.61</v>
      </c>
      <c r="G208" s="8">
        <f>+0.15</f>
        <v>0.15</v>
      </c>
      <c r="H208" s="8">
        <f>+0.24</f>
        <v>0.24</v>
      </c>
    </row>
    <row r="209">
      <c r="A209" s="6">
        <v>206.0</v>
      </c>
      <c r="B209" s="6">
        <v>199.0</v>
      </c>
      <c r="C209" s="6">
        <v>257.0</v>
      </c>
      <c r="D209" s="7" t="s">
        <v>270</v>
      </c>
      <c r="E209" s="5" t="s">
        <v>66</v>
      </c>
      <c r="F209" s="6">
        <v>0.6</v>
      </c>
      <c r="G209" s="8">
        <f>+0.01</f>
        <v>0.01</v>
      </c>
      <c r="H209" s="8">
        <f>+0.42</f>
        <v>0.42</v>
      </c>
    </row>
    <row r="210">
      <c r="A210" s="6">
        <v>207.0</v>
      </c>
      <c r="B210" s="6">
        <v>204.0</v>
      </c>
      <c r="C210" s="6">
        <v>211.0</v>
      </c>
      <c r="D210" s="7" t="s">
        <v>271</v>
      </c>
      <c r="E210" s="7" t="s">
        <v>56</v>
      </c>
      <c r="F210" s="6">
        <v>0.6</v>
      </c>
      <c r="G210" s="8">
        <f>+0.06</f>
        <v>0.06</v>
      </c>
      <c r="H210" s="8">
        <f>+0.17</f>
        <v>0.17</v>
      </c>
    </row>
    <row r="211">
      <c r="A211" s="6">
        <v>208.0</v>
      </c>
      <c r="B211" s="6">
        <v>203.0</v>
      </c>
      <c r="C211" s="6">
        <v>200.0</v>
      </c>
      <c r="D211" s="7" t="s">
        <v>272</v>
      </c>
      <c r="E211" s="7" t="s">
        <v>130</v>
      </c>
      <c r="F211" s="6">
        <v>0.59</v>
      </c>
      <c r="G211" s="8">
        <f>+0.02</f>
        <v>0.02</v>
      </c>
      <c r="H211" s="8">
        <f>+0.07</f>
        <v>0.07</v>
      </c>
    </row>
    <row r="212">
      <c r="A212" s="6">
        <v>209.0</v>
      </c>
      <c r="B212" s="6">
        <v>212.0</v>
      </c>
      <c r="C212" s="6">
        <v>202.0</v>
      </c>
      <c r="D212" s="7" t="s">
        <v>273</v>
      </c>
      <c r="E212" s="7" t="s">
        <v>79</v>
      </c>
      <c r="F212" s="6">
        <v>0.58</v>
      </c>
      <c r="G212" s="8">
        <f>+0.08</f>
        <v>0.08</v>
      </c>
      <c r="H212" s="8">
        <f>+0.09</f>
        <v>0.09</v>
      </c>
    </row>
    <row r="213">
      <c r="A213" s="6">
        <v>210.0</v>
      </c>
      <c r="B213" s="6">
        <v>207.0</v>
      </c>
      <c r="C213" s="6">
        <v>196.0</v>
      </c>
      <c r="D213" s="7" t="s">
        <v>274</v>
      </c>
      <c r="E213" s="7" t="s">
        <v>130</v>
      </c>
      <c r="F213" s="6">
        <v>0.57</v>
      </c>
      <c r="G213" s="8">
        <f>+0.05</f>
        <v>0.05</v>
      </c>
      <c r="H213" s="8">
        <f>+0.03</f>
        <v>0.03</v>
      </c>
    </row>
    <row r="214">
      <c r="A214" s="6">
        <v>211.0</v>
      </c>
      <c r="B214" s="6">
        <v>217.0</v>
      </c>
      <c r="C214" s="6">
        <v>271.0</v>
      </c>
      <c r="D214" s="7" t="s">
        <v>275</v>
      </c>
      <c r="E214" s="7" t="s">
        <v>83</v>
      </c>
      <c r="F214" s="6">
        <v>0.56</v>
      </c>
      <c r="G214" s="8">
        <f>+0.09</f>
        <v>0.09</v>
      </c>
      <c r="H214" s="8">
        <f>+0.44</f>
        <v>0.44</v>
      </c>
    </row>
    <row r="215">
      <c r="A215" s="6">
        <v>212.0</v>
      </c>
      <c r="B215" s="6">
        <v>216.0</v>
      </c>
      <c r="C215" s="6">
        <v>220.0</v>
      </c>
      <c r="D215" s="7" t="s">
        <v>276</v>
      </c>
      <c r="E215" s="7" t="s">
        <v>178</v>
      </c>
      <c r="F215" s="6">
        <v>0.55</v>
      </c>
      <c r="G215" s="8">
        <f>+0.08</f>
        <v>0.08</v>
      </c>
      <c r="H215" s="8">
        <f>+0.17</f>
        <v>0.17</v>
      </c>
    </row>
    <row r="216">
      <c r="A216" s="6">
        <v>213.0</v>
      </c>
      <c r="B216" s="6">
        <v>210.0</v>
      </c>
      <c r="C216" s="6">
        <v>204.0</v>
      </c>
      <c r="D216" s="7" t="s">
        <v>277</v>
      </c>
      <c r="E216" s="5" t="s">
        <v>66</v>
      </c>
      <c r="F216" s="6">
        <v>0.55</v>
      </c>
      <c r="G216" s="8">
        <f>+0.04</f>
        <v>0.04</v>
      </c>
      <c r="H216" s="8">
        <f>+0.07</f>
        <v>0.07</v>
      </c>
    </row>
    <row r="217">
      <c r="A217" s="6">
        <v>214.0</v>
      </c>
      <c r="B217" s="6">
        <v>209.0</v>
      </c>
      <c r="C217" s="6">
        <v>208.0</v>
      </c>
      <c r="D217" s="7" t="s">
        <v>278</v>
      </c>
      <c r="E217" s="5" t="s">
        <v>66</v>
      </c>
      <c r="F217" s="6">
        <v>0.54</v>
      </c>
      <c r="G217" s="8">
        <f>+0.02</f>
        <v>0.02</v>
      </c>
      <c r="H217" s="8">
        <f t="shared" ref="H217:H218" si="16">+0.09</f>
        <v>0.09</v>
      </c>
    </row>
    <row r="218">
      <c r="A218" s="6">
        <v>215.0</v>
      </c>
      <c r="B218" s="6">
        <v>206.0</v>
      </c>
      <c r="C218" s="6">
        <v>209.0</v>
      </c>
      <c r="D218" s="7" t="s">
        <v>279</v>
      </c>
      <c r="E218" s="7" t="s">
        <v>45</v>
      </c>
      <c r="F218" s="6">
        <v>0.53</v>
      </c>
      <c r="G218" s="8">
        <f>+0</f>
        <v>0</v>
      </c>
      <c r="H218" s="8">
        <f t="shared" si="16"/>
        <v>0.09</v>
      </c>
    </row>
    <row r="219">
      <c r="A219" s="6">
        <v>216.0</v>
      </c>
      <c r="B219" s="6">
        <v>213.0</v>
      </c>
      <c r="C219" s="6">
        <v>206.0</v>
      </c>
      <c r="D219" s="7" t="s">
        <v>280</v>
      </c>
      <c r="E219" s="7" t="s">
        <v>130</v>
      </c>
      <c r="F219" s="6">
        <v>0.53</v>
      </c>
      <c r="G219" s="8">
        <f>+0.03</f>
        <v>0.03</v>
      </c>
      <c r="H219" s="8">
        <f t="shared" ref="H219:H220" si="17">+0.06</f>
        <v>0.06</v>
      </c>
    </row>
    <row r="220">
      <c r="A220" s="6">
        <v>217.0</v>
      </c>
      <c r="B220" s="6">
        <v>211.0</v>
      </c>
      <c r="C220" s="6">
        <v>207.0</v>
      </c>
      <c r="D220" s="7" t="s">
        <v>281</v>
      </c>
      <c r="E220" s="7" t="s">
        <v>79</v>
      </c>
      <c r="F220" s="6">
        <v>0.52</v>
      </c>
      <c r="G220" s="8">
        <f>+0.01</f>
        <v>0.01</v>
      </c>
      <c r="H220" s="8">
        <f t="shared" si="17"/>
        <v>0.06</v>
      </c>
    </row>
    <row r="221">
      <c r="A221" s="6">
        <v>218.0</v>
      </c>
      <c r="B221" s="6">
        <v>220.0</v>
      </c>
      <c r="C221" s="6">
        <v>233.0</v>
      </c>
      <c r="D221" s="7" t="s">
        <v>282</v>
      </c>
      <c r="E221" s="7" t="s">
        <v>89</v>
      </c>
      <c r="F221" s="6">
        <v>0.51</v>
      </c>
      <c r="G221" s="8">
        <f>+0.05</f>
        <v>0.05</v>
      </c>
      <c r="H221" s="8">
        <f>+0.17</f>
        <v>0.17</v>
      </c>
    </row>
    <row r="222">
      <c r="A222" s="6">
        <v>219.0</v>
      </c>
      <c r="B222" s="6">
        <v>218.0</v>
      </c>
      <c r="D222" s="7" t="s">
        <v>283</v>
      </c>
      <c r="E222" s="7" t="s">
        <v>178</v>
      </c>
      <c r="F222" s="6">
        <v>0.5</v>
      </c>
      <c r="G222" s="8">
        <f>+0.03</f>
        <v>0.03</v>
      </c>
    </row>
    <row r="223">
      <c r="A223" s="6">
        <v>220.0</v>
      </c>
      <c r="B223" s="6">
        <v>215.0</v>
      </c>
      <c r="C223" s="6">
        <v>223.0</v>
      </c>
      <c r="D223" s="7" t="s">
        <v>284</v>
      </c>
      <c r="E223" s="7" t="s">
        <v>157</v>
      </c>
      <c r="F223" s="6">
        <v>0.48</v>
      </c>
      <c r="G223" s="8">
        <f>+0</f>
        <v>0</v>
      </c>
      <c r="H223" s="8">
        <f>+0.11</f>
        <v>0.11</v>
      </c>
    </row>
    <row r="224">
      <c r="A224" s="6">
        <v>221.0</v>
      </c>
      <c r="B224" s="6">
        <v>214.0</v>
      </c>
      <c r="C224" s="6">
        <v>226.0</v>
      </c>
      <c r="D224" s="7" t="s">
        <v>285</v>
      </c>
      <c r="E224" s="7" t="s">
        <v>56</v>
      </c>
      <c r="F224" s="6">
        <v>0.46</v>
      </c>
      <c r="G224" s="6">
        <v>-0.03</v>
      </c>
      <c r="H224" s="8">
        <f>+0.1</f>
        <v>0.1</v>
      </c>
    </row>
    <row r="225">
      <c r="A225" s="6">
        <v>222.0</v>
      </c>
      <c r="B225" s="6">
        <v>221.0</v>
      </c>
      <c r="D225" s="7" t="s">
        <v>286</v>
      </c>
      <c r="E225" s="7" t="s">
        <v>56</v>
      </c>
      <c r="F225" s="6">
        <v>0.46</v>
      </c>
      <c r="G225" s="8">
        <f>+0.02</f>
        <v>0.02</v>
      </c>
    </row>
    <row r="226">
      <c r="A226" s="6">
        <v>223.0</v>
      </c>
      <c r="B226" s="6">
        <v>223.0</v>
      </c>
      <c r="D226" s="7" t="s">
        <v>287</v>
      </c>
      <c r="E226" s="7" t="s">
        <v>49</v>
      </c>
      <c r="F226" s="6">
        <v>0.46</v>
      </c>
      <c r="G226" s="8">
        <f>+0.03</f>
        <v>0.03</v>
      </c>
    </row>
    <row r="227">
      <c r="A227" s="6">
        <v>224.0</v>
      </c>
      <c r="B227" s="6">
        <v>222.0</v>
      </c>
      <c r="C227" s="6">
        <v>205.0</v>
      </c>
      <c r="D227" s="7" t="s">
        <v>288</v>
      </c>
      <c r="E227" s="7" t="s">
        <v>157</v>
      </c>
      <c r="F227" s="6">
        <v>0.45</v>
      </c>
      <c r="G227" s="8">
        <f t="shared" ref="G227:G228" si="18">+0.02</f>
        <v>0.02</v>
      </c>
      <c r="H227" s="6">
        <v>-0.02</v>
      </c>
    </row>
    <row r="228">
      <c r="A228" s="6">
        <v>225.0</v>
      </c>
      <c r="B228" s="6">
        <v>224.0</v>
      </c>
      <c r="C228" s="6">
        <v>210.0</v>
      </c>
      <c r="D228" s="7" t="s">
        <v>289</v>
      </c>
      <c r="E228" s="7" t="s">
        <v>56</v>
      </c>
      <c r="F228" s="6">
        <v>0.45</v>
      </c>
      <c r="G228" s="8">
        <f t="shared" si="18"/>
        <v>0.02</v>
      </c>
      <c r="H228" s="8">
        <f>+0.01</f>
        <v>0.01</v>
      </c>
    </row>
    <row r="229">
      <c r="A229" s="6">
        <v>226.0</v>
      </c>
      <c r="B229" s="6">
        <v>225.0</v>
      </c>
      <c r="C229" s="6">
        <v>214.0</v>
      </c>
      <c r="D229" s="7" t="s">
        <v>290</v>
      </c>
      <c r="E229" s="7" t="s">
        <v>178</v>
      </c>
      <c r="F229" s="6">
        <v>0.44</v>
      </c>
      <c r="G229" s="8">
        <f>+0.03</f>
        <v>0.03</v>
      </c>
      <c r="H229" s="8">
        <f>+0.04</f>
        <v>0.04</v>
      </c>
    </row>
    <row r="230">
      <c r="A230" s="6">
        <v>227.0</v>
      </c>
      <c r="B230" s="6">
        <v>228.0</v>
      </c>
      <c r="D230" s="7" t="s">
        <v>291</v>
      </c>
      <c r="E230" s="7" t="s">
        <v>45</v>
      </c>
      <c r="F230" s="6">
        <v>0.44</v>
      </c>
      <c r="G230" s="8">
        <f>+0.04</f>
        <v>0.04</v>
      </c>
    </row>
    <row r="231">
      <c r="A231" s="6">
        <v>228.0</v>
      </c>
      <c r="B231" s="6">
        <v>233.0</v>
      </c>
      <c r="C231" s="6">
        <v>230.0</v>
      </c>
      <c r="D231" s="7" t="s">
        <v>292</v>
      </c>
      <c r="E231" s="7" t="s">
        <v>56</v>
      </c>
      <c r="F231" s="6">
        <v>0.42</v>
      </c>
      <c r="G231" s="8">
        <f>+0.05</f>
        <v>0.05</v>
      </c>
      <c r="H231" s="8">
        <f>+0.07</f>
        <v>0.07</v>
      </c>
    </row>
    <row r="232">
      <c r="A232" s="6">
        <v>229.0</v>
      </c>
      <c r="B232" s="6">
        <v>230.0</v>
      </c>
      <c r="C232" s="6">
        <v>221.0</v>
      </c>
      <c r="D232" s="7" t="s">
        <v>293</v>
      </c>
      <c r="E232" s="7" t="s">
        <v>73</v>
      </c>
      <c r="F232" s="6">
        <v>0.41</v>
      </c>
      <c r="G232" s="8">
        <f t="shared" ref="G232:G233" si="19">+0.02</f>
        <v>0.02</v>
      </c>
      <c r="H232" s="8">
        <f>+0.03</f>
        <v>0.03</v>
      </c>
    </row>
    <row r="233">
      <c r="A233" s="6">
        <v>230.0</v>
      </c>
      <c r="B233" s="6">
        <v>231.0</v>
      </c>
      <c r="C233" s="6">
        <v>244.0</v>
      </c>
      <c r="D233" s="7" t="s">
        <v>294</v>
      </c>
      <c r="E233" s="7" t="s">
        <v>56</v>
      </c>
      <c r="F233" s="6">
        <v>0.41</v>
      </c>
      <c r="G233" s="8">
        <f t="shared" si="19"/>
        <v>0.02</v>
      </c>
      <c r="H233" s="8">
        <f>+0.15</f>
        <v>0.15</v>
      </c>
    </row>
    <row r="234">
      <c r="A234" s="6">
        <v>231.0</v>
      </c>
      <c r="B234" s="6">
        <v>227.0</v>
      </c>
      <c r="C234" s="6">
        <v>212.0</v>
      </c>
      <c r="D234" s="7" t="s">
        <v>295</v>
      </c>
      <c r="E234" s="5" t="s">
        <v>66</v>
      </c>
      <c r="F234" s="6">
        <v>0.41</v>
      </c>
      <c r="G234" s="8">
        <f>+0.01</f>
        <v>0.01</v>
      </c>
      <c r="H234" s="6">
        <v>-0.02</v>
      </c>
    </row>
    <row r="235">
      <c r="A235" s="6">
        <v>232.0</v>
      </c>
      <c r="B235" s="6">
        <v>235.0</v>
      </c>
      <c r="C235" s="6">
        <v>224.0</v>
      </c>
      <c r="D235" s="7" t="s">
        <v>296</v>
      </c>
      <c r="E235" s="7" t="s">
        <v>79</v>
      </c>
      <c r="F235" s="6">
        <v>0.4</v>
      </c>
      <c r="G235" s="8">
        <f t="shared" ref="G235:H235" si="20">+0.04</f>
        <v>0.04</v>
      </c>
      <c r="H235" s="8">
        <f t="shared" si="20"/>
        <v>0.04</v>
      </c>
    </row>
    <row r="236">
      <c r="A236" s="6">
        <v>233.0</v>
      </c>
      <c r="B236" s="6">
        <v>232.0</v>
      </c>
      <c r="C236" s="6">
        <v>228.0</v>
      </c>
      <c r="D236" s="7" t="s">
        <v>297</v>
      </c>
      <c r="E236" s="7" t="s">
        <v>79</v>
      </c>
      <c r="F236" s="6">
        <v>0.4</v>
      </c>
      <c r="G236" s="8">
        <f>+0.02</f>
        <v>0.02</v>
      </c>
      <c r="H236" s="8">
        <f>+0.05</f>
        <v>0.05</v>
      </c>
    </row>
    <row r="237">
      <c r="A237" s="6">
        <v>234.0</v>
      </c>
      <c r="B237" s="6">
        <v>226.0</v>
      </c>
      <c r="C237" s="6">
        <v>217.0</v>
      </c>
      <c r="D237" s="7" t="s">
        <v>298</v>
      </c>
      <c r="E237" s="7" t="s">
        <v>56</v>
      </c>
      <c r="F237" s="6">
        <v>0.39</v>
      </c>
      <c r="G237" s="6">
        <v>-0.01</v>
      </c>
      <c r="H237" s="6">
        <v>0.0</v>
      </c>
    </row>
    <row r="238">
      <c r="A238" s="6">
        <v>235.0</v>
      </c>
      <c r="B238" s="6">
        <v>229.0</v>
      </c>
      <c r="C238" s="6">
        <v>245.0</v>
      </c>
      <c r="D238" s="7" t="s">
        <v>299</v>
      </c>
      <c r="E238" s="7" t="s">
        <v>83</v>
      </c>
      <c r="F238" s="6">
        <v>0.38</v>
      </c>
      <c r="G238" s="6">
        <v>-0.01</v>
      </c>
      <c r="H238" s="8">
        <f>+0.14</f>
        <v>0.14</v>
      </c>
    </row>
    <row r="239">
      <c r="A239" s="6">
        <v>236.0</v>
      </c>
      <c r="B239" s="6">
        <v>234.0</v>
      </c>
      <c r="C239" s="6">
        <v>234.0</v>
      </c>
      <c r="D239" s="7" t="s">
        <v>300</v>
      </c>
      <c r="E239" s="7" t="s">
        <v>157</v>
      </c>
      <c r="F239" s="6">
        <v>0.38</v>
      </c>
      <c r="G239" s="8">
        <f>+0.02</f>
        <v>0.02</v>
      </c>
      <c r="H239" s="8">
        <f>+0.05</f>
        <v>0.05</v>
      </c>
    </row>
    <row r="240">
      <c r="A240" s="6">
        <v>237.0</v>
      </c>
      <c r="B240" s="6">
        <v>250.0</v>
      </c>
      <c r="C240" s="6">
        <v>219.0</v>
      </c>
      <c r="D240" s="7" t="s">
        <v>301</v>
      </c>
      <c r="E240" s="7" t="s">
        <v>83</v>
      </c>
      <c r="F240" s="6">
        <v>0.37</v>
      </c>
      <c r="G240" s="8">
        <f>+0.09</f>
        <v>0.09</v>
      </c>
      <c r="H240" s="6">
        <v>-0.02</v>
      </c>
    </row>
    <row r="241">
      <c r="A241" s="6">
        <v>238.0</v>
      </c>
      <c r="B241" s="6">
        <v>240.0</v>
      </c>
      <c r="C241" s="6">
        <v>225.0</v>
      </c>
      <c r="D241" s="7" t="s">
        <v>302</v>
      </c>
      <c r="E241" s="7" t="s">
        <v>79</v>
      </c>
      <c r="F241" s="6">
        <v>0.37</v>
      </c>
      <c r="G241" s="8">
        <f>+0.03</f>
        <v>0.03</v>
      </c>
      <c r="H241" s="8">
        <f>+0.01</f>
        <v>0.01</v>
      </c>
    </row>
    <row r="242">
      <c r="A242" s="6">
        <v>239.0</v>
      </c>
      <c r="B242" s="6">
        <v>253.0</v>
      </c>
      <c r="D242" s="7" t="s">
        <v>303</v>
      </c>
      <c r="E242" s="7" t="s">
        <v>99</v>
      </c>
      <c r="F242" s="6">
        <v>0.36</v>
      </c>
      <c r="G242" s="8">
        <f>+0.08</f>
        <v>0.08</v>
      </c>
    </row>
    <row r="243">
      <c r="A243" s="6">
        <v>240.0</v>
      </c>
      <c r="B243" s="6">
        <v>237.0</v>
      </c>
      <c r="D243" s="7" t="s">
        <v>304</v>
      </c>
      <c r="E243" s="7" t="s">
        <v>83</v>
      </c>
      <c r="F243" s="6">
        <v>0.35</v>
      </c>
      <c r="G243" s="6">
        <v>0.0</v>
      </c>
    </row>
    <row r="244">
      <c r="A244" s="6">
        <v>241.0</v>
      </c>
      <c r="B244" s="6">
        <v>238.0</v>
      </c>
      <c r="C244" s="6">
        <v>231.0</v>
      </c>
      <c r="D244" s="7" t="s">
        <v>305</v>
      </c>
      <c r="E244" s="7" t="s">
        <v>133</v>
      </c>
      <c r="F244" s="6">
        <v>0.35</v>
      </c>
      <c r="G244" s="8">
        <f t="shared" ref="G244:H244" si="21">+0.01</f>
        <v>0.01</v>
      </c>
      <c r="H244" s="8">
        <f t="shared" si="21"/>
        <v>0.01</v>
      </c>
    </row>
    <row r="245">
      <c r="A245" s="6">
        <v>242.0</v>
      </c>
      <c r="B245" s="6">
        <v>236.0</v>
      </c>
      <c r="C245" s="6">
        <v>249.0</v>
      </c>
      <c r="D245" s="7" t="s">
        <v>306</v>
      </c>
      <c r="E245" s="7" t="s">
        <v>58</v>
      </c>
      <c r="F245" s="6">
        <v>0.35</v>
      </c>
      <c r="G245" s="6">
        <v>-0.01</v>
      </c>
      <c r="H245" s="8">
        <f>+0.12</f>
        <v>0.12</v>
      </c>
    </row>
    <row r="246">
      <c r="A246" s="6">
        <v>243.0</v>
      </c>
      <c r="B246" s="6">
        <v>239.0</v>
      </c>
      <c r="C246" s="6">
        <v>218.0</v>
      </c>
      <c r="D246" s="7" t="s">
        <v>307</v>
      </c>
      <c r="E246" s="5" t="s">
        <v>66</v>
      </c>
      <c r="F246" s="6">
        <v>0.33</v>
      </c>
      <c r="G246" s="6">
        <v>0.0</v>
      </c>
      <c r="H246" s="6">
        <v>-0.06</v>
      </c>
    </row>
    <row r="247">
      <c r="A247" s="6">
        <v>244.0</v>
      </c>
      <c r="B247" s="6">
        <v>245.0</v>
      </c>
      <c r="C247" s="6">
        <v>238.0</v>
      </c>
      <c r="D247" s="7" t="s">
        <v>308</v>
      </c>
      <c r="E247" s="7" t="s">
        <v>56</v>
      </c>
      <c r="F247" s="6">
        <v>0.33</v>
      </c>
      <c r="G247" s="8">
        <f>+0.03</f>
        <v>0.03</v>
      </c>
      <c r="H247" s="8">
        <f>+0.05</f>
        <v>0.05</v>
      </c>
    </row>
    <row r="248">
      <c r="A248" s="6">
        <v>245.0</v>
      </c>
      <c r="B248" s="6">
        <v>242.0</v>
      </c>
      <c r="C248" s="6">
        <v>229.0</v>
      </c>
      <c r="D248" s="7" t="s">
        <v>309</v>
      </c>
      <c r="E248" s="7" t="s">
        <v>56</v>
      </c>
      <c r="F248" s="6">
        <v>0.32</v>
      </c>
      <c r="G248" s="8">
        <f>+0.01</f>
        <v>0.01</v>
      </c>
      <c r="H248" s="6">
        <v>-0.03</v>
      </c>
    </row>
    <row r="249">
      <c r="A249" s="6">
        <v>246.0</v>
      </c>
      <c r="B249" s="6">
        <v>252.0</v>
      </c>
      <c r="C249" s="6">
        <v>252.0</v>
      </c>
      <c r="D249" s="7" t="s">
        <v>310</v>
      </c>
      <c r="E249" s="5" t="s">
        <v>66</v>
      </c>
      <c r="F249" s="6">
        <v>0.32</v>
      </c>
      <c r="G249" s="8">
        <f>+0.04</f>
        <v>0.04</v>
      </c>
      <c r="H249" s="8">
        <f>+0.1</f>
        <v>0.1</v>
      </c>
    </row>
    <row r="250">
      <c r="A250" s="6">
        <v>247.0</v>
      </c>
      <c r="B250" s="6">
        <v>241.0</v>
      </c>
      <c r="C250" s="6">
        <v>235.0</v>
      </c>
      <c r="D250" s="7" t="s">
        <v>311</v>
      </c>
      <c r="E250" s="7" t="s">
        <v>56</v>
      </c>
      <c r="F250" s="6">
        <v>0.32</v>
      </c>
      <c r="G250" s="6">
        <v>0.0</v>
      </c>
      <c r="H250" s="6">
        <v>-0.01</v>
      </c>
    </row>
    <row r="251">
      <c r="A251" s="6">
        <v>248.0</v>
      </c>
      <c r="B251" s="6">
        <v>248.0</v>
      </c>
      <c r="C251" s="6">
        <v>343.0</v>
      </c>
      <c r="D251" s="7" t="s">
        <v>312</v>
      </c>
      <c r="E251" s="7" t="s">
        <v>73</v>
      </c>
      <c r="F251" s="6">
        <v>0.31</v>
      </c>
      <c r="G251" s="8">
        <f>+0.02</f>
        <v>0.02</v>
      </c>
      <c r="H251" s="8">
        <f>+0.31</f>
        <v>0.31</v>
      </c>
    </row>
    <row r="252">
      <c r="A252" s="6">
        <v>249.0</v>
      </c>
      <c r="B252" s="6">
        <v>246.0</v>
      </c>
      <c r="C252" s="6">
        <v>237.0</v>
      </c>
      <c r="D252" s="7" t="s">
        <v>313</v>
      </c>
      <c r="E252" s="5" t="s">
        <v>66</v>
      </c>
      <c r="F252" s="6">
        <v>0.31</v>
      </c>
      <c r="G252" s="8">
        <f>+0.01</f>
        <v>0.01</v>
      </c>
      <c r="H252" s="6">
        <v>0.0</v>
      </c>
    </row>
    <row r="253">
      <c r="A253" s="6">
        <v>250.0</v>
      </c>
      <c r="B253" s="6">
        <v>256.0</v>
      </c>
      <c r="D253" s="7" t="s">
        <v>314</v>
      </c>
      <c r="E253" s="7" t="s">
        <v>73</v>
      </c>
      <c r="F253" s="6">
        <v>0.3</v>
      </c>
      <c r="G253" s="8">
        <f>+0.05</f>
        <v>0.05</v>
      </c>
    </row>
    <row r="254">
      <c r="A254" s="6">
        <v>251.0</v>
      </c>
      <c r="B254" s="6">
        <v>251.0</v>
      </c>
      <c r="D254" s="7" t="s">
        <v>315</v>
      </c>
      <c r="E254" s="7" t="s">
        <v>62</v>
      </c>
      <c r="F254" s="6">
        <v>0.3</v>
      </c>
      <c r="G254" s="8">
        <f>+0.02</f>
        <v>0.02</v>
      </c>
    </row>
    <row r="255">
      <c r="A255" s="6">
        <v>252.0</v>
      </c>
      <c r="B255" s="6">
        <v>244.0</v>
      </c>
      <c r="C255" s="6">
        <v>240.0</v>
      </c>
      <c r="D255" s="7" t="s">
        <v>316</v>
      </c>
      <c r="E255" s="7" t="s">
        <v>62</v>
      </c>
      <c r="F255" s="6">
        <v>0.3</v>
      </c>
      <c r="G255" s="8">
        <f>+0</f>
        <v>0</v>
      </c>
      <c r="H255" s="8">
        <f>+0.03</f>
        <v>0.03</v>
      </c>
    </row>
    <row r="256">
      <c r="A256" s="6">
        <v>253.0</v>
      </c>
      <c r="B256" s="6">
        <v>249.0</v>
      </c>
      <c r="C256" s="6">
        <v>246.0</v>
      </c>
      <c r="D256" s="7" t="s">
        <v>317</v>
      </c>
      <c r="E256" s="7" t="s">
        <v>83</v>
      </c>
      <c r="F256" s="6">
        <v>0.3</v>
      </c>
      <c r="G256" s="8">
        <f>+0.01</f>
        <v>0.01</v>
      </c>
      <c r="H256" s="8">
        <f>+0.06</f>
        <v>0.06</v>
      </c>
    </row>
    <row r="257">
      <c r="A257" s="6">
        <v>254.0</v>
      </c>
      <c r="B257" s="6">
        <v>255.0</v>
      </c>
      <c r="C257" s="6">
        <v>243.0</v>
      </c>
      <c r="D257" s="7" t="s">
        <v>318</v>
      </c>
      <c r="E257" s="7" t="s">
        <v>83</v>
      </c>
      <c r="F257" s="6">
        <v>0.29</v>
      </c>
      <c r="G257" s="8">
        <f t="shared" ref="G257:H257" si="22">+0.03</f>
        <v>0.03</v>
      </c>
      <c r="H257" s="8">
        <f t="shared" si="22"/>
        <v>0.03</v>
      </c>
    </row>
    <row r="258">
      <c r="A258" s="6">
        <v>255.0</v>
      </c>
      <c r="B258" s="6">
        <v>243.0</v>
      </c>
      <c r="C258" s="6">
        <v>242.0</v>
      </c>
      <c r="D258" s="7" t="s">
        <v>319</v>
      </c>
      <c r="E258" s="7" t="s">
        <v>79</v>
      </c>
      <c r="F258" s="6">
        <v>0.29</v>
      </c>
      <c r="G258" s="6">
        <v>-0.01</v>
      </c>
      <c r="H258" s="8">
        <f>+0.03</f>
        <v>0.03</v>
      </c>
    </row>
    <row r="259">
      <c r="A259" s="6">
        <v>256.0</v>
      </c>
      <c r="B259" s="6">
        <v>247.0</v>
      </c>
      <c r="C259" s="6">
        <v>241.0</v>
      </c>
      <c r="D259" s="7" t="s">
        <v>320</v>
      </c>
      <c r="E259" s="7" t="s">
        <v>130</v>
      </c>
      <c r="F259" s="6">
        <v>0.29</v>
      </c>
      <c r="G259" s="6">
        <v>0.0</v>
      </c>
      <c r="H259" s="8">
        <f>+0.02</f>
        <v>0.02</v>
      </c>
    </row>
    <row r="260">
      <c r="A260" s="6">
        <v>257.0</v>
      </c>
      <c r="B260" s="6">
        <v>254.0</v>
      </c>
      <c r="C260" s="6">
        <v>239.0</v>
      </c>
      <c r="D260" s="7" t="s">
        <v>321</v>
      </c>
      <c r="E260" s="7" t="s">
        <v>73</v>
      </c>
      <c r="F260" s="6">
        <v>0.28</v>
      </c>
      <c r="G260" s="8">
        <f t="shared" ref="G260:H260" si="23">+0</f>
        <v>0</v>
      </c>
      <c r="H260" s="8">
        <f t="shared" si="23"/>
        <v>0</v>
      </c>
    </row>
    <row r="261">
      <c r="A261" s="6">
        <v>258.0</v>
      </c>
      <c r="B261" s="6">
        <v>257.0</v>
      </c>
      <c r="C261" s="6">
        <v>248.0</v>
      </c>
      <c r="D261" s="7" t="s">
        <v>322</v>
      </c>
      <c r="E261" s="7" t="s">
        <v>56</v>
      </c>
      <c r="F261" s="6">
        <v>0.27</v>
      </c>
      <c r="G261" s="8">
        <f>+0.02</f>
        <v>0.02</v>
      </c>
      <c r="H261" s="8">
        <f>+0.04</f>
        <v>0.04</v>
      </c>
    </row>
    <row r="262">
      <c r="A262" s="6">
        <v>259.0</v>
      </c>
      <c r="B262" s="6">
        <v>267.0</v>
      </c>
      <c r="D262" s="7" t="s">
        <v>323</v>
      </c>
      <c r="E262" s="7" t="s">
        <v>79</v>
      </c>
      <c r="F262" s="6">
        <v>0.26</v>
      </c>
      <c r="G262" s="8">
        <f>+0.09</f>
        <v>0.09</v>
      </c>
    </row>
    <row r="263">
      <c r="A263" s="6">
        <v>260.0</v>
      </c>
      <c r="B263" s="6">
        <v>258.0</v>
      </c>
      <c r="C263" s="6">
        <v>254.0</v>
      </c>
      <c r="D263" s="7" t="s">
        <v>324</v>
      </c>
      <c r="E263" s="7" t="s">
        <v>56</v>
      </c>
      <c r="F263" s="6">
        <v>0.26</v>
      </c>
      <c r="G263" s="8">
        <f>+0.03</f>
        <v>0.03</v>
      </c>
      <c r="H263" s="8">
        <f>+0.06</f>
        <v>0.06</v>
      </c>
    </row>
    <row r="264">
      <c r="A264" s="6">
        <v>261.0</v>
      </c>
      <c r="B264" s="6">
        <v>263.0</v>
      </c>
      <c r="C264" s="6">
        <v>260.0</v>
      </c>
      <c r="D264" s="7" t="s">
        <v>325</v>
      </c>
      <c r="E264" s="7" t="s">
        <v>56</v>
      </c>
      <c r="F264" s="6">
        <v>0.25</v>
      </c>
      <c r="G264" s="8">
        <f>+0.04</f>
        <v>0.04</v>
      </c>
      <c r="H264" s="8">
        <f>+0.08</f>
        <v>0.08</v>
      </c>
    </row>
    <row r="265">
      <c r="A265" s="6">
        <v>262.0</v>
      </c>
      <c r="B265" s="6">
        <v>259.0</v>
      </c>
      <c r="C265" s="6">
        <v>262.0</v>
      </c>
      <c r="D265" s="7" t="s">
        <v>326</v>
      </c>
      <c r="E265" s="5" t="s">
        <v>66</v>
      </c>
      <c r="F265" s="6">
        <v>0.24</v>
      </c>
      <c r="G265" s="8">
        <f>+0.02</f>
        <v>0.02</v>
      </c>
      <c r="H265" s="8">
        <f>+0.09</f>
        <v>0.09</v>
      </c>
    </row>
    <row r="266">
      <c r="A266" s="6">
        <v>263.0</v>
      </c>
      <c r="B266" s="6">
        <v>273.0</v>
      </c>
      <c r="C266" s="6">
        <v>318.0</v>
      </c>
      <c r="D266" s="7" t="s">
        <v>327</v>
      </c>
      <c r="E266" s="7" t="s">
        <v>83</v>
      </c>
      <c r="F266" s="6">
        <v>0.24</v>
      </c>
      <c r="G266" s="8">
        <f>+0.08</f>
        <v>0.08</v>
      </c>
      <c r="H266" s="8">
        <f>+0.19</f>
        <v>0.19</v>
      </c>
    </row>
    <row r="267">
      <c r="A267" s="6">
        <v>264.0</v>
      </c>
      <c r="B267" s="6">
        <v>265.0</v>
      </c>
      <c r="C267" s="6">
        <v>247.0</v>
      </c>
      <c r="D267" s="7" t="s">
        <v>328</v>
      </c>
      <c r="E267" s="7" t="s">
        <v>56</v>
      </c>
      <c r="F267" s="6">
        <v>0.23</v>
      </c>
      <c r="G267" s="8">
        <f>+0.04</f>
        <v>0.04</v>
      </c>
      <c r="H267" s="6">
        <v>0.0</v>
      </c>
    </row>
    <row r="268">
      <c r="A268" s="6">
        <v>265.0</v>
      </c>
      <c r="B268" s="6">
        <v>260.0</v>
      </c>
      <c r="C268" s="6">
        <v>275.0</v>
      </c>
      <c r="D268" s="7" t="s">
        <v>329</v>
      </c>
      <c r="E268" s="7" t="s">
        <v>89</v>
      </c>
      <c r="F268" s="6">
        <v>0.23</v>
      </c>
      <c r="G268" s="8">
        <f>+0.01</f>
        <v>0.01</v>
      </c>
      <c r="H268" s="8">
        <f>+0.11</f>
        <v>0.11</v>
      </c>
    </row>
    <row r="269">
      <c r="A269" s="6">
        <v>266.0</v>
      </c>
      <c r="B269" s="6">
        <v>264.0</v>
      </c>
      <c r="C269" s="6">
        <v>284.0</v>
      </c>
      <c r="D269" s="7" t="s">
        <v>330</v>
      </c>
      <c r="E269" s="7" t="s">
        <v>56</v>
      </c>
      <c r="F269" s="6">
        <v>0.23</v>
      </c>
      <c r="G269" s="8">
        <f>+0.03</f>
        <v>0.03</v>
      </c>
      <c r="H269" s="8">
        <f>+0.13</f>
        <v>0.13</v>
      </c>
    </row>
    <row r="270">
      <c r="A270" s="6">
        <v>267.0</v>
      </c>
      <c r="B270" s="6">
        <v>261.0</v>
      </c>
      <c r="C270" s="6">
        <v>255.0</v>
      </c>
      <c r="D270" s="7" t="s">
        <v>331</v>
      </c>
      <c r="E270" s="7" t="s">
        <v>73</v>
      </c>
      <c r="F270" s="6">
        <v>0.22</v>
      </c>
      <c r="G270" s="6">
        <v>0.0</v>
      </c>
      <c r="H270" s="8">
        <f>+0.02</f>
        <v>0.02</v>
      </c>
    </row>
    <row r="271">
      <c r="A271" s="6">
        <v>268.0</v>
      </c>
      <c r="D271" s="7" t="s">
        <v>332</v>
      </c>
      <c r="E271" s="7" t="s">
        <v>89</v>
      </c>
      <c r="F271" s="6">
        <v>0.21</v>
      </c>
    </row>
    <row r="272">
      <c r="A272" s="6">
        <v>269.0</v>
      </c>
      <c r="B272" s="6">
        <v>262.0</v>
      </c>
      <c r="C272" s="6">
        <v>253.0</v>
      </c>
      <c r="D272" s="7" t="s">
        <v>333</v>
      </c>
      <c r="E272" s="7" t="s">
        <v>56</v>
      </c>
      <c r="F272" s="6">
        <v>0.21</v>
      </c>
      <c r="G272" s="6">
        <v>-0.01</v>
      </c>
      <c r="H272" s="6">
        <v>0.0</v>
      </c>
    </row>
    <row r="273">
      <c r="A273" s="6">
        <v>270.0</v>
      </c>
      <c r="B273" s="6">
        <v>266.0</v>
      </c>
      <c r="C273" s="6">
        <v>263.0</v>
      </c>
      <c r="D273" s="7" t="s">
        <v>334</v>
      </c>
      <c r="E273" s="7" t="s">
        <v>56</v>
      </c>
      <c r="F273" s="6">
        <v>0.2</v>
      </c>
      <c r="G273" s="8">
        <f>+0.02</f>
        <v>0.02</v>
      </c>
      <c r="H273" s="8">
        <f>+0.06</f>
        <v>0.06</v>
      </c>
    </row>
    <row r="274">
      <c r="A274" s="6">
        <v>271.0</v>
      </c>
      <c r="B274" s="6">
        <v>275.0</v>
      </c>
      <c r="C274" s="6">
        <v>270.0</v>
      </c>
      <c r="D274" s="7" t="s">
        <v>335</v>
      </c>
      <c r="E274" s="7" t="s">
        <v>56</v>
      </c>
      <c r="F274" s="6">
        <v>0.2</v>
      </c>
      <c r="G274" s="8">
        <f>+0.05</f>
        <v>0.05</v>
      </c>
      <c r="H274" s="8">
        <f>+0.07</f>
        <v>0.07</v>
      </c>
    </row>
    <row r="275">
      <c r="A275" s="6">
        <v>272.0</v>
      </c>
      <c r="B275" s="6">
        <v>272.0</v>
      </c>
      <c r="D275" s="7" t="s">
        <v>336</v>
      </c>
      <c r="E275" s="7" t="s">
        <v>112</v>
      </c>
      <c r="F275" s="6">
        <v>0.2</v>
      </c>
      <c r="G275" s="8">
        <f>+0.04</f>
        <v>0.04</v>
      </c>
    </row>
    <row r="276">
      <c r="A276" s="6">
        <v>273.0</v>
      </c>
      <c r="B276" s="6">
        <v>271.0</v>
      </c>
      <c r="C276" s="6">
        <v>256.0</v>
      </c>
      <c r="D276" s="7" t="s">
        <v>337</v>
      </c>
      <c r="E276" s="7" t="s">
        <v>56</v>
      </c>
      <c r="F276" s="6">
        <v>0.18</v>
      </c>
      <c r="G276" s="8">
        <f>+0.02</f>
        <v>0.02</v>
      </c>
      <c r="H276" s="6">
        <v>-0.02</v>
      </c>
    </row>
    <row r="277">
      <c r="A277" s="6">
        <v>274.0</v>
      </c>
      <c r="B277" s="6">
        <v>270.0</v>
      </c>
      <c r="D277" s="7" t="s">
        <v>338</v>
      </c>
      <c r="E277" s="7" t="s">
        <v>45</v>
      </c>
      <c r="F277" s="6">
        <v>0.18</v>
      </c>
      <c r="G277" s="8">
        <f>+0.01</f>
        <v>0.01</v>
      </c>
    </row>
    <row r="278">
      <c r="A278" s="6">
        <v>275.0</v>
      </c>
      <c r="B278" s="6">
        <v>276.0</v>
      </c>
      <c r="C278" s="6">
        <v>265.0</v>
      </c>
      <c r="D278" s="7" t="s">
        <v>339</v>
      </c>
      <c r="E278" s="7" t="s">
        <v>157</v>
      </c>
      <c r="F278" s="6">
        <v>0.17</v>
      </c>
      <c r="G278" s="8">
        <f t="shared" ref="G278:H278" si="24">+0.02</f>
        <v>0.02</v>
      </c>
      <c r="H278" s="8">
        <f t="shared" si="24"/>
        <v>0.02</v>
      </c>
    </row>
    <row r="279">
      <c r="A279" s="6">
        <v>276.0</v>
      </c>
      <c r="B279" s="6">
        <v>269.0</v>
      </c>
      <c r="C279" s="6">
        <v>250.0</v>
      </c>
      <c r="D279" s="7" t="s">
        <v>340</v>
      </c>
      <c r="E279" s="7" t="s">
        <v>157</v>
      </c>
      <c r="F279" s="6">
        <v>0.16</v>
      </c>
      <c r="G279" s="6">
        <v>0.0</v>
      </c>
      <c r="H279" s="6">
        <v>-0.06</v>
      </c>
    </row>
    <row r="280">
      <c r="A280" s="6">
        <v>277.0</v>
      </c>
      <c r="B280" s="6">
        <v>327.0</v>
      </c>
      <c r="C280" s="6">
        <v>328.0</v>
      </c>
      <c r="D280" s="7" t="s">
        <v>341</v>
      </c>
      <c r="E280" s="7" t="s">
        <v>83</v>
      </c>
      <c r="F280" s="6">
        <v>0.16</v>
      </c>
      <c r="G280" s="8">
        <f>+0.14</f>
        <v>0.14</v>
      </c>
      <c r="H280" s="8">
        <f>+0.12</f>
        <v>0.12</v>
      </c>
    </row>
    <row r="281">
      <c r="A281" s="6">
        <v>278.0</v>
      </c>
      <c r="B281" s="6">
        <v>278.0</v>
      </c>
      <c r="C281" s="6">
        <v>278.0</v>
      </c>
      <c r="D281" s="7" t="s">
        <v>342</v>
      </c>
      <c r="E281" s="7" t="s">
        <v>56</v>
      </c>
      <c r="F281" s="6">
        <v>0.16</v>
      </c>
      <c r="G281" s="8">
        <f>+0.02</f>
        <v>0.02</v>
      </c>
      <c r="H281" s="8">
        <f>+0.05</f>
        <v>0.05</v>
      </c>
    </row>
    <row r="282">
      <c r="A282" s="6">
        <v>279.0</v>
      </c>
      <c r="B282" s="6">
        <v>268.0</v>
      </c>
      <c r="C282" s="6">
        <v>259.0</v>
      </c>
      <c r="D282" s="7" t="s">
        <v>343</v>
      </c>
      <c r="E282" s="7" t="s">
        <v>56</v>
      </c>
      <c r="F282" s="6">
        <v>0.16</v>
      </c>
      <c r="G282" s="6">
        <v>-0.01</v>
      </c>
      <c r="H282" s="6">
        <v>-0.01</v>
      </c>
    </row>
    <row r="283">
      <c r="A283" s="6">
        <v>280.0</v>
      </c>
      <c r="B283" s="6">
        <v>279.0</v>
      </c>
      <c r="C283" s="6">
        <v>320.0</v>
      </c>
      <c r="D283" s="7" t="s">
        <v>344</v>
      </c>
      <c r="E283" s="7" t="s">
        <v>79</v>
      </c>
      <c r="F283" s="6">
        <v>0.16</v>
      </c>
      <c r="G283" s="8">
        <f>+0.02</f>
        <v>0.02</v>
      </c>
      <c r="H283" s="8">
        <f>+0.11</f>
        <v>0.11</v>
      </c>
    </row>
    <row r="284">
      <c r="A284" s="6">
        <v>281.0</v>
      </c>
      <c r="B284" s="6">
        <v>280.0</v>
      </c>
      <c r="C284" s="6">
        <v>272.0</v>
      </c>
      <c r="D284" s="7" t="s">
        <v>345</v>
      </c>
      <c r="E284" s="7" t="s">
        <v>83</v>
      </c>
      <c r="F284" s="6">
        <v>0.16</v>
      </c>
      <c r="G284" s="8">
        <f t="shared" ref="G284:G285" si="25">+0.03</f>
        <v>0.03</v>
      </c>
      <c r="H284" s="8">
        <f>+0.04</f>
        <v>0.04</v>
      </c>
    </row>
    <row r="285">
      <c r="A285" s="6">
        <v>282.0</v>
      </c>
      <c r="B285" s="6">
        <v>282.0</v>
      </c>
      <c r="C285" s="6">
        <v>274.0</v>
      </c>
      <c r="D285" s="7" t="s">
        <v>346</v>
      </c>
      <c r="E285" s="7" t="s">
        <v>73</v>
      </c>
      <c r="F285" s="6">
        <v>0.15</v>
      </c>
      <c r="G285" s="8">
        <f t="shared" si="25"/>
        <v>0.03</v>
      </c>
      <c r="H285" s="8">
        <f t="shared" ref="H285:H286" si="26">+0.03</f>
        <v>0.03</v>
      </c>
    </row>
    <row r="286">
      <c r="A286" s="6">
        <v>283.0</v>
      </c>
      <c r="B286" s="6">
        <v>274.0</v>
      </c>
      <c r="C286" s="6">
        <v>276.0</v>
      </c>
      <c r="D286" s="7" t="s">
        <v>347</v>
      </c>
      <c r="E286" s="7" t="s">
        <v>73</v>
      </c>
      <c r="F286" s="6">
        <v>0.15</v>
      </c>
      <c r="G286" s="6">
        <v>-0.01</v>
      </c>
      <c r="H286" s="8">
        <f t="shared" si="26"/>
        <v>0.03</v>
      </c>
    </row>
    <row r="287">
      <c r="A287" s="6">
        <v>284.0</v>
      </c>
      <c r="B287" s="6">
        <v>277.0</v>
      </c>
      <c r="C287" s="6">
        <v>269.0</v>
      </c>
      <c r="D287" s="7" t="s">
        <v>348</v>
      </c>
      <c r="E287" s="7" t="s">
        <v>83</v>
      </c>
      <c r="F287" s="6">
        <v>0.14</v>
      </c>
      <c r="G287" s="8">
        <f t="shared" ref="G287:G288" si="27">+0</f>
        <v>0</v>
      </c>
      <c r="H287" s="8">
        <f t="shared" ref="H287:H288" si="28">+0.02</f>
        <v>0.02</v>
      </c>
    </row>
    <row r="288">
      <c r="A288" s="6">
        <v>285.0</v>
      </c>
      <c r="B288" s="6">
        <v>281.0</v>
      </c>
      <c r="C288" s="6">
        <v>279.0</v>
      </c>
      <c r="D288" s="7" t="s">
        <v>349</v>
      </c>
      <c r="E288" s="7" t="s">
        <v>83</v>
      </c>
      <c r="F288" s="6">
        <v>0.12</v>
      </c>
      <c r="G288" s="8">
        <f t="shared" si="27"/>
        <v>0</v>
      </c>
      <c r="H288" s="8">
        <f t="shared" si="28"/>
        <v>0.02</v>
      </c>
    </row>
    <row r="289">
      <c r="A289" s="6">
        <v>286.0</v>
      </c>
      <c r="B289" s="6">
        <v>283.0</v>
      </c>
      <c r="C289" s="6">
        <v>291.0</v>
      </c>
      <c r="D289" s="7" t="s">
        <v>350</v>
      </c>
      <c r="E289" s="7" t="s">
        <v>178</v>
      </c>
      <c r="F289" s="6">
        <v>0.12</v>
      </c>
      <c r="G289" s="8">
        <f t="shared" ref="G289:G290" si="29">+0.02</f>
        <v>0.02</v>
      </c>
      <c r="H289" s="8">
        <f>+0.04</f>
        <v>0.04</v>
      </c>
    </row>
    <row r="290">
      <c r="A290" s="6">
        <v>287.0</v>
      </c>
      <c r="B290" s="6">
        <v>284.0</v>
      </c>
      <c r="C290" s="6">
        <v>281.0</v>
      </c>
      <c r="D290" s="7" t="s">
        <v>351</v>
      </c>
      <c r="E290" s="7" t="s">
        <v>79</v>
      </c>
      <c r="F290" s="6">
        <v>0.12</v>
      </c>
      <c r="G290" s="8">
        <f t="shared" si="29"/>
        <v>0.02</v>
      </c>
      <c r="H290" s="8">
        <f>+0.01</f>
        <v>0.01</v>
      </c>
    </row>
    <row r="291">
      <c r="A291" s="6">
        <v>288.0</v>
      </c>
      <c r="B291" s="6">
        <v>288.0</v>
      </c>
      <c r="C291" s="6">
        <v>287.0</v>
      </c>
      <c r="D291" s="7" t="s">
        <v>352</v>
      </c>
      <c r="E291" s="7" t="s">
        <v>157</v>
      </c>
      <c r="F291" s="6">
        <v>0.12</v>
      </c>
      <c r="G291" s="8">
        <f>+0.03</f>
        <v>0.03</v>
      </c>
      <c r="H291" s="8">
        <f>+0.02</f>
        <v>0.02</v>
      </c>
    </row>
    <row r="292">
      <c r="A292" s="6">
        <v>289.0</v>
      </c>
      <c r="B292" s="6">
        <v>290.0</v>
      </c>
      <c r="C292" s="6">
        <v>264.0</v>
      </c>
      <c r="D292" s="7" t="s">
        <v>353</v>
      </c>
      <c r="E292" s="7" t="s">
        <v>73</v>
      </c>
      <c r="F292" s="6">
        <v>0.1</v>
      </c>
      <c r="G292" s="8">
        <f t="shared" ref="G292:G293" si="30">+0.02</f>
        <v>0.02</v>
      </c>
      <c r="H292" s="6">
        <v>-0.04</v>
      </c>
    </row>
    <row r="293">
      <c r="A293" s="6">
        <v>290.0</v>
      </c>
      <c r="B293" s="6">
        <v>297.0</v>
      </c>
      <c r="C293" s="6">
        <v>261.0</v>
      </c>
      <c r="D293" s="7" t="s">
        <v>354</v>
      </c>
      <c r="E293" s="7" t="s">
        <v>157</v>
      </c>
      <c r="F293" s="6">
        <v>0.1</v>
      </c>
      <c r="G293" s="8">
        <f t="shared" si="30"/>
        <v>0.02</v>
      </c>
      <c r="H293" s="6">
        <v>-0.06</v>
      </c>
    </row>
    <row r="294">
      <c r="A294" s="6">
        <v>291.0</v>
      </c>
      <c r="B294" s="6">
        <v>286.0</v>
      </c>
      <c r="C294" s="6">
        <v>283.0</v>
      </c>
      <c r="D294" s="7" t="s">
        <v>355</v>
      </c>
      <c r="E294" s="7" t="s">
        <v>89</v>
      </c>
      <c r="F294" s="6">
        <v>0.1</v>
      </c>
      <c r="G294" s="8">
        <f t="shared" ref="G294:G296" si="31">+0</f>
        <v>0</v>
      </c>
      <c r="H294" s="6">
        <v>-0.01</v>
      </c>
    </row>
    <row r="295">
      <c r="A295" s="6">
        <v>292.0</v>
      </c>
      <c r="B295" s="6">
        <v>291.0</v>
      </c>
      <c r="C295" s="6">
        <v>294.0</v>
      </c>
      <c r="D295" s="7" t="s">
        <v>356</v>
      </c>
      <c r="E295" s="7" t="s">
        <v>89</v>
      </c>
      <c r="F295" s="6">
        <v>0.09</v>
      </c>
      <c r="G295" s="8">
        <f t="shared" si="31"/>
        <v>0</v>
      </c>
      <c r="H295" s="8">
        <f>+0.01</f>
        <v>0.01</v>
      </c>
    </row>
    <row r="296">
      <c r="A296" s="6">
        <v>293.0</v>
      </c>
      <c r="B296" s="6">
        <v>293.0</v>
      </c>
      <c r="C296" s="6">
        <v>316.0</v>
      </c>
      <c r="D296" s="7" t="s">
        <v>357</v>
      </c>
      <c r="E296" s="7" t="s">
        <v>157</v>
      </c>
      <c r="F296" s="6">
        <v>0.09</v>
      </c>
      <c r="G296" s="8">
        <f t="shared" si="31"/>
        <v>0</v>
      </c>
      <c r="H296" s="8">
        <f>+0.04</f>
        <v>0.04</v>
      </c>
    </row>
    <row r="297">
      <c r="A297" s="6">
        <v>294.0</v>
      </c>
      <c r="B297" s="6">
        <v>289.0</v>
      </c>
      <c r="C297" s="6">
        <v>266.0</v>
      </c>
      <c r="D297" s="7" t="s">
        <v>358</v>
      </c>
      <c r="E297" s="7" t="s">
        <v>258</v>
      </c>
      <c r="F297" s="6">
        <v>0.09</v>
      </c>
      <c r="G297" s="6">
        <v>0.0</v>
      </c>
      <c r="H297" s="6">
        <v>-0.05</v>
      </c>
    </row>
    <row r="298">
      <c r="A298" s="6">
        <v>295.0</v>
      </c>
      <c r="B298" s="6">
        <v>299.0</v>
      </c>
      <c r="C298" s="6">
        <v>312.0</v>
      </c>
      <c r="D298" s="7" t="s">
        <v>359</v>
      </c>
      <c r="E298" s="7" t="s">
        <v>79</v>
      </c>
      <c r="F298" s="6">
        <v>0.08</v>
      </c>
      <c r="G298" s="8">
        <f>+0.01</f>
        <v>0.01</v>
      </c>
      <c r="H298" s="8">
        <f>+0.03</f>
        <v>0.03</v>
      </c>
    </row>
    <row r="299">
      <c r="A299" s="6">
        <v>296.0</v>
      </c>
      <c r="B299" s="6">
        <v>285.0</v>
      </c>
      <c r="C299" s="6">
        <v>303.0</v>
      </c>
      <c r="D299" s="7" t="s">
        <v>360</v>
      </c>
      <c r="E299" s="7" t="s">
        <v>73</v>
      </c>
      <c r="F299" s="6">
        <v>0.08</v>
      </c>
      <c r="G299" s="6">
        <v>-0.01</v>
      </c>
      <c r="H299" s="8">
        <f>+0.02</f>
        <v>0.02</v>
      </c>
    </row>
    <row r="300">
      <c r="A300" s="6">
        <v>297.0</v>
      </c>
      <c r="B300" s="6">
        <v>296.0</v>
      </c>
      <c r="C300" s="6">
        <v>299.0</v>
      </c>
      <c r="D300" s="7" t="s">
        <v>361</v>
      </c>
      <c r="E300" s="7" t="s">
        <v>89</v>
      </c>
      <c r="F300" s="6">
        <v>0.08</v>
      </c>
      <c r="G300" s="8">
        <f t="shared" ref="G300:H300" si="32">+0.01</f>
        <v>0.01</v>
      </c>
      <c r="H300" s="8">
        <f t="shared" si="32"/>
        <v>0.01</v>
      </c>
    </row>
    <row r="301">
      <c r="A301" s="6">
        <v>298.0</v>
      </c>
      <c r="B301" s="6">
        <v>292.0</v>
      </c>
      <c r="C301" s="6">
        <v>258.0</v>
      </c>
      <c r="D301" s="7" t="s">
        <v>362</v>
      </c>
      <c r="E301" s="5" t="s">
        <v>66</v>
      </c>
      <c r="F301" s="6">
        <v>0.08</v>
      </c>
      <c r="G301" s="6">
        <v>-0.01</v>
      </c>
      <c r="H301" s="6">
        <v>-0.09</v>
      </c>
    </row>
    <row r="302">
      <c r="A302" s="6">
        <v>299.0</v>
      </c>
      <c r="B302" s="6">
        <v>295.0</v>
      </c>
      <c r="C302" s="6">
        <v>304.0</v>
      </c>
      <c r="D302" s="7" t="s">
        <v>363</v>
      </c>
      <c r="E302" s="5" t="s">
        <v>66</v>
      </c>
      <c r="F302" s="6">
        <v>0.08</v>
      </c>
      <c r="G302" s="6">
        <v>0.0</v>
      </c>
      <c r="H302" s="8">
        <f>+0.01</f>
        <v>0.01</v>
      </c>
    </row>
    <row r="303">
      <c r="A303" s="6">
        <v>300.0</v>
      </c>
      <c r="B303" s="6">
        <v>300.0</v>
      </c>
      <c r="C303" s="6">
        <v>327.0</v>
      </c>
      <c r="D303" s="7" t="s">
        <v>364</v>
      </c>
      <c r="E303" s="7" t="s">
        <v>157</v>
      </c>
      <c r="F303" s="6">
        <v>0.08</v>
      </c>
      <c r="G303" s="8">
        <f>+0.01</f>
        <v>0.01</v>
      </c>
      <c r="H303" s="8">
        <f>+0.03</f>
        <v>0.03</v>
      </c>
    </row>
    <row r="304">
      <c r="A304" s="6">
        <v>301.0</v>
      </c>
      <c r="B304" s="6">
        <v>298.0</v>
      </c>
      <c r="C304" s="6">
        <v>267.0</v>
      </c>
      <c r="D304" s="7" t="s">
        <v>365</v>
      </c>
      <c r="E304" s="7" t="s">
        <v>79</v>
      </c>
      <c r="F304" s="6">
        <v>0.07</v>
      </c>
      <c r="G304" s="8">
        <f>+0</f>
        <v>0</v>
      </c>
      <c r="H304" s="6">
        <v>-0.06</v>
      </c>
    </row>
    <row r="305">
      <c r="A305" s="6">
        <v>302.0</v>
      </c>
      <c r="B305" s="6">
        <v>326.0</v>
      </c>
      <c r="C305" s="6">
        <v>292.0</v>
      </c>
      <c r="D305" s="7" t="s">
        <v>366</v>
      </c>
      <c r="E305" s="7" t="s">
        <v>79</v>
      </c>
      <c r="F305" s="6">
        <v>0.07</v>
      </c>
      <c r="G305" s="8">
        <f>+0.05</f>
        <v>0.05</v>
      </c>
      <c r="H305" s="6">
        <v>-0.01</v>
      </c>
    </row>
    <row r="306">
      <c r="A306" s="6">
        <v>303.0</v>
      </c>
      <c r="B306" s="6">
        <v>314.0</v>
      </c>
      <c r="D306" s="7" t="s">
        <v>367</v>
      </c>
      <c r="E306" s="7" t="s">
        <v>73</v>
      </c>
      <c r="F306" s="6">
        <v>0.07</v>
      </c>
      <c r="G306" s="8">
        <f>+0.02</f>
        <v>0.02</v>
      </c>
    </row>
    <row r="307">
      <c r="A307" s="6">
        <v>304.0</v>
      </c>
      <c r="B307" s="6">
        <v>287.0</v>
      </c>
      <c r="C307" s="6">
        <v>314.0</v>
      </c>
      <c r="D307" s="7" t="s">
        <v>368</v>
      </c>
      <c r="E307" s="7" t="s">
        <v>62</v>
      </c>
      <c r="F307" s="6">
        <v>0.07</v>
      </c>
      <c r="G307" s="6">
        <v>-0.02</v>
      </c>
      <c r="H307" s="8">
        <f>+0.02</f>
        <v>0.02</v>
      </c>
    </row>
    <row r="308">
      <c r="A308" s="6">
        <v>305.0</v>
      </c>
      <c r="B308" s="6">
        <v>305.0</v>
      </c>
      <c r="C308" s="6">
        <v>293.0</v>
      </c>
      <c r="D308" s="7" t="s">
        <v>369</v>
      </c>
      <c r="E308" s="7" t="s">
        <v>79</v>
      </c>
      <c r="F308" s="6">
        <v>0.07</v>
      </c>
      <c r="G308" s="8">
        <f t="shared" ref="G308:G309" si="33">+0</f>
        <v>0</v>
      </c>
      <c r="H308" s="6">
        <v>-0.01</v>
      </c>
    </row>
    <row r="309">
      <c r="A309" s="6">
        <v>306.0</v>
      </c>
      <c r="B309" s="6">
        <v>301.0</v>
      </c>
      <c r="C309" s="6">
        <v>309.0</v>
      </c>
      <c r="D309" s="7" t="s">
        <v>370</v>
      </c>
      <c r="E309" s="7" t="s">
        <v>83</v>
      </c>
      <c r="F309" s="6">
        <v>0.07</v>
      </c>
      <c r="G309" s="8">
        <f t="shared" si="33"/>
        <v>0</v>
      </c>
      <c r="H309" s="8">
        <f>+0.01</f>
        <v>0.01</v>
      </c>
    </row>
    <row r="310">
      <c r="A310" s="6">
        <v>307.0</v>
      </c>
      <c r="B310" s="6">
        <v>318.0</v>
      </c>
      <c r="C310" s="6">
        <v>322.0</v>
      </c>
      <c r="D310" s="7" t="s">
        <v>371</v>
      </c>
      <c r="E310" s="7" t="s">
        <v>56</v>
      </c>
      <c r="F310" s="6">
        <v>0.07</v>
      </c>
      <c r="G310" s="8">
        <f t="shared" ref="G310:H310" si="34">+0.02</f>
        <v>0.02</v>
      </c>
      <c r="H310" s="8">
        <f t="shared" si="34"/>
        <v>0.02</v>
      </c>
    </row>
    <row r="311">
      <c r="A311" s="6">
        <v>308.0</v>
      </c>
      <c r="B311" s="6">
        <v>302.0</v>
      </c>
      <c r="C311" s="6">
        <v>325.0</v>
      </c>
      <c r="D311" s="7" t="s">
        <v>372</v>
      </c>
      <c r="E311" s="7" t="s">
        <v>56</v>
      </c>
      <c r="F311" s="6">
        <v>0.07</v>
      </c>
      <c r="G311" s="6">
        <v>0.0</v>
      </c>
      <c r="H311" s="8">
        <f>+0.02</f>
        <v>0.02</v>
      </c>
    </row>
    <row r="312">
      <c r="A312" s="6">
        <v>309.0</v>
      </c>
      <c r="B312" s="6">
        <v>303.0</v>
      </c>
      <c r="C312" s="6">
        <v>301.0</v>
      </c>
      <c r="D312" s="7" t="s">
        <v>373</v>
      </c>
      <c r="E312" s="7" t="s">
        <v>79</v>
      </c>
      <c r="F312" s="6">
        <v>0.07</v>
      </c>
      <c r="G312" s="6">
        <v>0.0</v>
      </c>
      <c r="H312" s="8">
        <f>+0</f>
        <v>0</v>
      </c>
    </row>
    <row r="313">
      <c r="A313" s="6">
        <v>310.0</v>
      </c>
      <c r="B313" s="6">
        <v>306.0</v>
      </c>
      <c r="C313" s="6">
        <v>334.0</v>
      </c>
      <c r="D313" s="7" t="s">
        <v>374</v>
      </c>
      <c r="E313" s="5" t="s">
        <v>66</v>
      </c>
      <c r="F313" s="6">
        <v>0.06</v>
      </c>
      <c r="G313" s="8">
        <f t="shared" ref="G313:G316" si="35">+0</f>
        <v>0</v>
      </c>
      <c r="H313" s="8">
        <f>+0.03</f>
        <v>0.03</v>
      </c>
    </row>
    <row r="314">
      <c r="A314" s="6">
        <v>311.0</v>
      </c>
      <c r="B314" s="6">
        <v>311.0</v>
      </c>
      <c r="C314" s="6">
        <v>305.0</v>
      </c>
      <c r="D314" s="7" t="s">
        <v>375</v>
      </c>
      <c r="E314" s="7" t="s">
        <v>56</v>
      </c>
      <c r="F314" s="6">
        <v>0.06</v>
      </c>
      <c r="G314" s="8">
        <f t="shared" si="35"/>
        <v>0</v>
      </c>
      <c r="H314" s="8">
        <f>+0</f>
        <v>0</v>
      </c>
    </row>
    <row r="315">
      <c r="A315" s="6">
        <v>312.0</v>
      </c>
      <c r="B315" s="6">
        <v>309.0</v>
      </c>
      <c r="C315" s="6">
        <v>268.0</v>
      </c>
      <c r="D315" s="7" t="s">
        <v>376</v>
      </c>
      <c r="E315" s="7" t="s">
        <v>83</v>
      </c>
      <c r="F315" s="6">
        <v>0.06</v>
      </c>
      <c r="G315" s="8">
        <f t="shared" si="35"/>
        <v>0</v>
      </c>
      <c r="H315" s="6">
        <v>-0.06</v>
      </c>
    </row>
    <row r="316">
      <c r="A316" s="6">
        <v>313.0</v>
      </c>
      <c r="B316" s="6">
        <v>310.0</v>
      </c>
      <c r="D316" s="7" t="s">
        <v>377</v>
      </c>
      <c r="E316" s="7" t="s">
        <v>52</v>
      </c>
      <c r="F316" s="6">
        <v>0.06</v>
      </c>
      <c r="G316" s="8">
        <f t="shared" si="35"/>
        <v>0</v>
      </c>
    </row>
    <row r="317">
      <c r="A317" s="6">
        <v>314.0</v>
      </c>
      <c r="B317" s="6">
        <v>304.0</v>
      </c>
      <c r="C317" s="6">
        <v>282.0</v>
      </c>
      <c r="D317" s="7" t="s">
        <v>378</v>
      </c>
      <c r="E317" s="7" t="s">
        <v>89</v>
      </c>
      <c r="F317" s="6">
        <v>0.06</v>
      </c>
      <c r="G317" s="6">
        <v>-0.01</v>
      </c>
      <c r="H317" s="6">
        <v>-0.04</v>
      </c>
    </row>
    <row r="318">
      <c r="A318" s="6">
        <v>315.0</v>
      </c>
      <c r="B318" s="6">
        <v>307.0</v>
      </c>
      <c r="C318" s="6">
        <v>311.0</v>
      </c>
      <c r="D318" s="7" t="s">
        <v>379</v>
      </c>
      <c r="E318" s="7" t="s">
        <v>380</v>
      </c>
      <c r="F318" s="6">
        <v>0.06</v>
      </c>
      <c r="G318" s="6">
        <v>0.0</v>
      </c>
      <c r="H318" s="8">
        <f>+0</f>
        <v>0</v>
      </c>
    </row>
    <row r="319">
      <c r="A319" s="6">
        <v>316.0</v>
      </c>
      <c r="B319" s="6">
        <v>312.0</v>
      </c>
      <c r="C319" s="6">
        <v>306.0</v>
      </c>
      <c r="D319" s="7" t="s">
        <v>381</v>
      </c>
      <c r="E319" s="7" t="s">
        <v>83</v>
      </c>
      <c r="F319" s="6">
        <v>0.06</v>
      </c>
      <c r="G319" s="6">
        <v>0.0</v>
      </c>
      <c r="H319" s="6">
        <v>0.0</v>
      </c>
    </row>
    <row r="320">
      <c r="A320" s="6">
        <v>317.0</v>
      </c>
      <c r="B320" s="6">
        <v>308.0</v>
      </c>
      <c r="C320" s="6">
        <v>329.0</v>
      </c>
      <c r="D320" s="7" t="s">
        <v>382</v>
      </c>
      <c r="E320" s="7" t="s">
        <v>79</v>
      </c>
      <c r="F320" s="6">
        <v>0.05</v>
      </c>
      <c r="G320" s="6">
        <v>-0.01</v>
      </c>
      <c r="H320" s="8">
        <f>+0.01</f>
        <v>0.01</v>
      </c>
    </row>
    <row r="321">
      <c r="A321" s="6">
        <v>318.0</v>
      </c>
      <c r="B321" s="6">
        <v>315.0</v>
      </c>
      <c r="C321" s="6">
        <v>315.0</v>
      </c>
      <c r="D321" s="7" t="s">
        <v>383</v>
      </c>
      <c r="E321" s="7" t="s">
        <v>89</v>
      </c>
      <c r="F321" s="6">
        <v>0.05</v>
      </c>
      <c r="G321" s="6">
        <v>0.0</v>
      </c>
      <c r="H321" s="8">
        <f>+0</f>
        <v>0</v>
      </c>
    </row>
    <row r="322">
      <c r="A322" s="6">
        <v>319.0</v>
      </c>
      <c r="B322" s="6">
        <v>294.0</v>
      </c>
      <c r="C322" s="6">
        <v>289.0</v>
      </c>
      <c r="D322" s="7" t="s">
        <v>384</v>
      </c>
      <c r="E322" s="7" t="s">
        <v>79</v>
      </c>
      <c r="F322" s="6">
        <v>0.05</v>
      </c>
      <c r="G322" s="6">
        <v>-0.03</v>
      </c>
      <c r="H322" s="6">
        <v>-0.04</v>
      </c>
    </row>
    <row r="323">
      <c r="A323" s="6">
        <v>320.0</v>
      </c>
      <c r="B323" s="6">
        <v>316.0</v>
      </c>
      <c r="C323" s="6">
        <v>326.0</v>
      </c>
      <c r="D323" s="7" t="s">
        <v>385</v>
      </c>
      <c r="E323" s="7" t="s">
        <v>83</v>
      </c>
      <c r="F323" s="6">
        <v>0.05</v>
      </c>
      <c r="G323" s="6">
        <v>0.0</v>
      </c>
      <c r="H323" s="8">
        <f>+0.01</f>
        <v>0.01</v>
      </c>
    </row>
    <row r="324">
      <c r="A324" s="6">
        <v>321.0</v>
      </c>
      <c r="B324" s="6">
        <v>321.0</v>
      </c>
      <c r="C324" s="6">
        <v>300.0</v>
      </c>
      <c r="D324" s="7" t="s">
        <v>386</v>
      </c>
      <c r="E324" s="7" t="s">
        <v>62</v>
      </c>
      <c r="F324" s="6">
        <v>0.05</v>
      </c>
      <c r="G324" s="8">
        <f>+0.02</f>
        <v>0.02</v>
      </c>
      <c r="H324" s="6">
        <v>-0.01</v>
      </c>
    </row>
    <row r="325">
      <c r="A325" s="6">
        <v>322.0</v>
      </c>
      <c r="B325" s="6">
        <v>319.0</v>
      </c>
      <c r="C325" s="6">
        <v>236.0</v>
      </c>
      <c r="D325" s="7" t="s">
        <v>387</v>
      </c>
      <c r="E325" s="5" t="s">
        <v>66</v>
      </c>
      <c r="F325" s="6">
        <v>0.04</v>
      </c>
      <c r="G325" s="6">
        <v>0.0</v>
      </c>
      <c r="H325" s="6">
        <v>-0.27</v>
      </c>
    </row>
    <row r="326">
      <c r="A326" s="6">
        <v>323.0</v>
      </c>
      <c r="B326" s="6">
        <v>317.0</v>
      </c>
      <c r="C326" s="6">
        <v>295.0</v>
      </c>
      <c r="D326" s="7" t="s">
        <v>388</v>
      </c>
      <c r="E326" s="7" t="s">
        <v>56</v>
      </c>
      <c r="F326" s="6">
        <v>0.04</v>
      </c>
      <c r="G326" s="6">
        <v>-0.01</v>
      </c>
      <c r="H326" s="6">
        <v>-0.04</v>
      </c>
    </row>
    <row r="327">
      <c r="A327" s="6">
        <v>324.0</v>
      </c>
      <c r="B327" s="6">
        <v>320.0</v>
      </c>
      <c r="C327" s="6">
        <v>296.0</v>
      </c>
      <c r="D327" s="7" t="s">
        <v>389</v>
      </c>
      <c r="E327" s="7" t="s">
        <v>89</v>
      </c>
      <c r="F327" s="6">
        <v>0.04</v>
      </c>
      <c r="G327" s="6">
        <v>-0.01</v>
      </c>
      <c r="H327" s="6">
        <v>-0.04</v>
      </c>
    </row>
    <row r="328">
      <c r="A328" s="6">
        <v>325.0</v>
      </c>
      <c r="B328" s="6">
        <v>322.0</v>
      </c>
      <c r="C328" s="6">
        <v>280.0</v>
      </c>
      <c r="D328" s="7" t="s">
        <v>390</v>
      </c>
      <c r="E328" s="7" t="s">
        <v>73</v>
      </c>
      <c r="F328" s="6">
        <v>0.04</v>
      </c>
      <c r="G328" s="8">
        <f>+0</f>
        <v>0</v>
      </c>
      <c r="H328" s="6">
        <v>-0.07</v>
      </c>
    </row>
    <row r="329">
      <c r="A329" s="6">
        <v>326.0</v>
      </c>
      <c r="B329" s="6">
        <v>313.0</v>
      </c>
      <c r="C329" s="6">
        <v>319.0</v>
      </c>
      <c r="D329" s="7" t="s">
        <v>391</v>
      </c>
      <c r="E329" s="5" t="s">
        <v>66</v>
      </c>
      <c r="F329" s="6">
        <v>0.03</v>
      </c>
      <c r="G329" s="6">
        <v>-0.03</v>
      </c>
      <c r="H329" s="6">
        <v>-0.02</v>
      </c>
    </row>
    <row r="330">
      <c r="A330" s="6">
        <v>327.0</v>
      </c>
      <c r="B330" s="6">
        <v>324.0</v>
      </c>
      <c r="C330" s="6">
        <v>341.0</v>
      </c>
      <c r="D330" s="7" t="s">
        <v>392</v>
      </c>
      <c r="E330" s="5" t="s">
        <v>66</v>
      </c>
      <c r="F330" s="6">
        <v>0.03</v>
      </c>
      <c r="G330" s="8">
        <f t="shared" ref="G330:G331" si="36">+0</f>
        <v>0</v>
      </c>
      <c r="H330" s="8">
        <f>+0.01</f>
        <v>0.01</v>
      </c>
    </row>
    <row r="331">
      <c r="A331" s="6">
        <v>328.0</v>
      </c>
      <c r="B331" s="6">
        <v>330.0</v>
      </c>
      <c r="C331" s="6">
        <v>307.0</v>
      </c>
      <c r="D331" s="7" t="s">
        <v>393</v>
      </c>
      <c r="E331" s="7" t="s">
        <v>178</v>
      </c>
      <c r="F331" s="6">
        <v>0.02</v>
      </c>
      <c r="G331" s="8">
        <f t="shared" si="36"/>
        <v>0</v>
      </c>
      <c r="H331" s="6">
        <v>-0.04</v>
      </c>
    </row>
    <row r="332">
      <c r="A332" s="6">
        <v>329.0</v>
      </c>
      <c r="B332" s="6">
        <v>325.0</v>
      </c>
      <c r="C332" s="6">
        <v>338.0</v>
      </c>
      <c r="D332" s="7" t="s">
        <v>394</v>
      </c>
      <c r="E332" s="7" t="s">
        <v>178</v>
      </c>
      <c r="F332" s="6">
        <v>0.02</v>
      </c>
      <c r="G332" s="6">
        <v>-0.01</v>
      </c>
      <c r="H332" s="6">
        <v>-0.01</v>
      </c>
    </row>
    <row r="333">
      <c r="A333" s="6">
        <v>330.0</v>
      </c>
      <c r="B333" s="6">
        <v>332.0</v>
      </c>
      <c r="C333" s="6">
        <v>321.0</v>
      </c>
      <c r="D333" s="7" t="s">
        <v>395</v>
      </c>
      <c r="E333" s="7" t="s">
        <v>56</v>
      </c>
      <c r="F333" s="6">
        <v>0.01</v>
      </c>
      <c r="G333" s="8">
        <f>+0.01</f>
        <v>0.01</v>
      </c>
      <c r="H333" s="6">
        <v>-0.04</v>
      </c>
    </row>
    <row r="334">
      <c r="A334" s="6">
        <v>331.0</v>
      </c>
      <c r="B334" s="6">
        <v>329.0</v>
      </c>
      <c r="C334" s="6">
        <v>323.0</v>
      </c>
      <c r="D334" s="7" t="s">
        <v>396</v>
      </c>
      <c r="E334" s="7" t="s">
        <v>79</v>
      </c>
      <c r="F334" s="6">
        <v>0.01</v>
      </c>
      <c r="G334" s="6">
        <v>-0.01</v>
      </c>
      <c r="H334" s="6">
        <v>-0.03</v>
      </c>
    </row>
    <row r="335">
      <c r="A335" s="6">
        <v>332.0</v>
      </c>
      <c r="B335" s="6">
        <v>336.0</v>
      </c>
      <c r="C335" s="6">
        <v>310.0</v>
      </c>
      <c r="D335" s="7" t="s">
        <v>397</v>
      </c>
      <c r="E335" s="7" t="s">
        <v>79</v>
      </c>
      <c r="F335" s="6">
        <v>0.01</v>
      </c>
      <c r="G335" s="8">
        <f t="shared" ref="G335:G336" si="37">+0.01</f>
        <v>0.01</v>
      </c>
      <c r="H335" s="6">
        <v>-0.05</v>
      </c>
    </row>
    <row r="336">
      <c r="A336" s="6">
        <v>333.0</v>
      </c>
      <c r="B336" s="6">
        <v>336.0</v>
      </c>
      <c r="C336" s="6">
        <v>273.0</v>
      </c>
      <c r="D336" s="7" t="s">
        <v>398</v>
      </c>
      <c r="E336" s="7" t="s">
        <v>56</v>
      </c>
      <c r="F336" s="6">
        <v>0.01</v>
      </c>
      <c r="G336" s="8">
        <f t="shared" si="37"/>
        <v>0.01</v>
      </c>
      <c r="H336" s="6">
        <v>-0.11</v>
      </c>
    </row>
    <row r="337">
      <c r="A337" s="6">
        <v>334.0</v>
      </c>
      <c r="B337" s="6">
        <v>331.0</v>
      </c>
      <c r="C337" s="6">
        <v>337.0</v>
      </c>
      <c r="D337" s="7" t="s">
        <v>399</v>
      </c>
      <c r="E337" s="7" t="s">
        <v>56</v>
      </c>
      <c r="F337" s="6">
        <v>0.01</v>
      </c>
      <c r="G337" s="6">
        <v>-0.01</v>
      </c>
      <c r="H337" s="6">
        <v>-0.02</v>
      </c>
    </row>
    <row r="338">
      <c r="A338" s="6">
        <v>335.0</v>
      </c>
      <c r="B338" s="6">
        <v>333.0</v>
      </c>
      <c r="C338" s="6">
        <v>339.0</v>
      </c>
      <c r="D338" s="7" t="s">
        <v>400</v>
      </c>
      <c r="E338" s="7" t="s">
        <v>79</v>
      </c>
      <c r="F338" s="6">
        <v>0.0</v>
      </c>
      <c r="G338" s="8">
        <f t="shared" ref="G338:G339" si="38">+0</f>
        <v>0</v>
      </c>
      <c r="H338" s="6">
        <v>-0.02</v>
      </c>
    </row>
    <row r="339">
      <c r="A339" s="6">
        <v>336.0</v>
      </c>
      <c r="B339" s="6">
        <v>334.0</v>
      </c>
      <c r="C339" s="6">
        <v>317.0</v>
      </c>
      <c r="D339" s="7" t="s">
        <v>401</v>
      </c>
      <c r="E339" s="5" t="s">
        <v>66</v>
      </c>
      <c r="F339" s="6">
        <v>0.0</v>
      </c>
      <c r="G339" s="8">
        <f t="shared" si="38"/>
        <v>0</v>
      </c>
      <c r="H339" s="6">
        <v>-0.05</v>
      </c>
    </row>
    <row r="340">
      <c r="A340" s="6">
        <v>337.0</v>
      </c>
      <c r="B340" s="6">
        <v>336.0</v>
      </c>
      <c r="C340" s="6">
        <v>333.0</v>
      </c>
      <c r="D340" s="7" t="s">
        <v>402</v>
      </c>
      <c r="E340" s="7" t="s">
        <v>79</v>
      </c>
      <c r="F340" s="6">
        <v>0.0</v>
      </c>
      <c r="G340" s="6" t="s">
        <v>403</v>
      </c>
      <c r="H340" s="6">
        <v>-0.04</v>
      </c>
    </row>
    <row r="341">
      <c r="A341" s="6">
        <v>337.0</v>
      </c>
      <c r="B341" s="6">
        <v>336.0</v>
      </c>
      <c r="C341" s="6">
        <v>343.0</v>
      </c>
      <c r="D341" s="7" t="s">
        <v>404</v>
      </c>
      <c r="E341" s="7" t="s">
        <v>79</v>
      </c>
      <c r="F341" s="6">
        <v>0.0</v>
      </c>
      <c r="G341" s="6" t="s">
        <v>403</v>
      </c>
      <c r="H341" s="6" t="s">
        <v>403</v>
      </c>
    </row>
    <row r="342">
      <c r="A342" s="6">
        <v>337.0</v>
      </c>
      <c r="B342" s="6">
        <v>336.0</v>
      </c>
      <c r="C342" s="6">
        <v>343.0</v>
      </c>
      <c r="D342" s="7" t="s">
        <v>405</v>
      </c>
      <c r="E342" s="7" t="s">
        <v>56</v>
      </c>
      <c r="F342" s="6">
        <v>0.0</v>
      </c>
      <c r="G342" s="6" t="s">
        <v>403</v>
      </c>
      <c r="H342" s="6" t="s">
        <v>403</v>
      </c>
    </row>
    <row r="343">
      <c r="A343" s="6">
        <v>337.0</v>
      </c>
      <c r="B343" s="6">
        <v>336.0</v>
      </c>
      <c r="C343" s="6">
        <v>297.0</v>
      </c>
      <c r="D343" s="7" t="s">
        <v>406</v>
      </c>
      <c r="E343" s="7" t="s">
        <v>56</v>
      </c>
      <c r="F343" s="6">
        <v>0.0</v>
      </c>
      <c r="G343" s="6" t="s">
        <v>403</v>
      </c>
      <c r="H343" s="6">
        <v>-0.07</v>
      </c>
    </row>
    <row r="344">
      <c r="A344" s="6">
        <v>337.0</v>
      </c>
      <c r="B344" s="6">
        <v>336.0</v>
      </c>
      <c r="C344" s="6">
        <v>336.0</v>
      </c>
      <c r="D344" s="7" t="s">
        <v>407</v>
      </c>
      <c r="E344" s="7" t="s">
        <v>79</v>
      </c>
      <c r="F344" s="6">
        <v>0.0</v>
      </c>
      <c r="G344" s="6" t="s">
        <v>403</v>
      </c>
      <c r="H344" s="6">
        <v>-0.03</v>
      </c>
    </row>
    <row r="345">
      <c r="A345" s="6">
        <v>337.0</v>
      </c>
      <c r="B345" s="6">
        <v>336.0</v>
      </c>
      <c r="C345" s="6">
        <v>324.0</v>
      </c>
      <c r="D345" s="7" t="s">
        <v>408</v>
      </c>
      <c r="E345" s="7" t="s">
        <v>79</v>
      </c>
      <c r="F345" s="6">
        <v>0.0</v>
      </c>
      <c r="G345" s="6" t="s">
        <v>403</v>
      </c>
      <c r="H345" s="6">
        <v>-0.04</v>
      </c>
    </row>
    <row r="346">
      <c r="A346" s="6">
        <v>337.0</v>
      </c>
      <c r="B346" s="6">
        <v>336.0</v>
      </c>
      <c r="D346" s="7" t="s">
        <v>409</v>
      </c>
      <c r="E346" s="7" t="s">
        <v>83</v>
      </c>
      <c r="F346" s="6">
        <v>0.0</v>
      </c>
      <c r="G346" s="6" t="s">
        <v>403</v>
      </c>
    </row>
    <row r="347">
      <c r="A347" s="6">
        <v>337.0</v>
      </c>
      <c r="B347" s="6">
        <v>323.0</v>
      </c>
      <c r="C347" s="6">
        <v>302.0</v>
      </c>
      <c r="D347" s="7" t="s">
        <v>410</v>
      </c>
      <c r="E347" s="7" t="s">
        <v>89</v>
      </c>
      <c r="F347" s="6">
        <v>0.0</v>
      </c>
      <c r="G347" s="6">
        <v>-0.03</v>
      </c>
      <c r="H347" s="6">
        <v>-0.06</v>
      </c>
    </row>
    <row r="348">
      <c r="A348" s="6">
        <v>337.0</v>
      </c>
      <c r="B348" s="6">
        <v>336.0</v>
      </c>
      <c r="C348" s="6">
        <v>343.0</v>
      </c>
      <c r="D348" s="7" t="s">
        <v>411</v>
      </c>
      <c r="E348" s="7" t="s">
        <v>62</v>
      </c>
      <c r="F348" s="6">
        <v>0.0</v>
      </c>
      <c r="G348" s="6" t="s">
        <v>403</v>
      </c>
      <c r="H348" s="6" t="s">
        <v>403</v>
      </c>
    </row>
    <row r="349">
      <c r="A349" s="6">
        <v>337.0</v>
      </c>
      <c r="B349" s="6">
        <v>336.0</v>
      </c>
      <c r="C349" s="6">
        <v>308.0</v>
      </c>
      <c r="D349" s="7" t="s">
        <v>412</v>
      </c>
      <c r="E349" s="7" t="s">
        <v>79</v>
      </c>
      <c r="F349" s="6">
        <v>0.0</v>
      </c>
      <c r="G349" s="6" t="s">
        <v>403</v>
      </c>
      <c r="H349" s="6">
        <v>-0.06</v>
      </c>
    </row>
    <row r="350">
      <c r="A350" s="6">
        <v>337.0</v>
      </c>
      <c r="B350" s="6">
        <v>336.0</v>
      </c>
      <c r="C350" s="6">
        <v>335.0</v>
      </c>
      <c r="D350" s="7" t="s">
        <v>413</v>
      </c>
      <c r="E350" s="7" t="s">
        <v>89</v>
      </c>
      <c r="F350" s="6">
        <v>0.0</v>
      </c>
      <c r="G350" s="6" t="s">
        <v>403</v>
      </c>
      <c r="H350" s="6">
        <v>-0.03</v>
      </c>
    </row>
    <row r="351">
      <c r="A351" s="6">
        <v>337.0</v>
      </c>
      <c r="B351" s="6">
        <v>336.0</v>
      </c>
      <c r="C351" s="6">
        <v>343.0</v>
      </c>
      <c r="D351" s="7" t="s">
        <v>414</v>
      </c>
      <c r="E351" s="5" t="s">
        <v>66</v>
      </c>
      <c r="F351" s="6">
        <v>0.0</v>
      </c>
      <c r="G351" s="6" t="s">
        <v>403</v>
      </c>
      <c r="H351" s="6" t="s">
        <v>403</v>
      </c>
    </row>
    <row r="352">
      <c r="A352" s="6">
        <v>337.0</v>
      </c>
      <c r="B352" s="6">
        <v>336.0</v>
      </c>
      <c r="C352" s="6">
        <v>343.0</v>
      </c>
      <c r="D352" s="7" t="s">
        <v>415</v>
      </c>
      <c r="E352" s="7" t="s">
        <v>56</v>
      </c>
      <c r="F352" s="6">
        <v>0.0</v>
      </c>
      <c r="G352" s="6" t="s">
        <v>403</v>
      </c>
      <c r="H352" s="6" t="s">
        <v>403</v>
      </c>
    </row>
    <row r="353">
      <c r="A353" s="6">
        <v>337.0</v>
      </c>
      <c r="B353" s="6">
        <v>336.0</v>
      </c>
      <c r="C353" s="6">
        <v>298.0</v>
      </c>
      <c r="D353" s="7" t="s">
        <v>416</v>
      </c>
      <c r="E353" s="7" t="s">
        <v>83</v>
      </c>
      <c r="F353" s="6">
        <v>0.0</v>
      </c>
      <c r="G353" s="6" t="s">
        <v>403</v>
      </c>
      <c r="H353" s="6">
        <v>-0.07</v>
      </c>
    </row>
    <row r="354">
      <c r="A354" s="6">
        <v>337.0</v>
      </c>
      <c r="B354" s="6">
        <v>336.0</v>
      </c>
      <c r="D354" s="7" t="s">
        <v>417</v>
      </c>
      <c r="E354" s="7" t="s">
        <v>83</v>
      </c>
      <c r="F354" s="6">
        <v>0.0</v>
      </c>
      <c r="G354" s="6" t="s">
        <v>403</v>
      </c>
    </row>
    <row r="355">
      <c r="A355" s="6">
        <v>337.0</v>
      </c>
      <c r="B355" s="6">
        <v>336.0</v>
      </c>
      <c r="D355" s="7" t="s">
        <v>418</v>
      </c>
      <c r="E355" s="7" t="s">
        <v>52</v>
      </c>
      <c r="F355" s="6">
        <v>0.0</v>
      </c>
      <c r="G355" s="6" t="s">
        <v>403</v>
      </c>
    </row>
    <row r="356">
      <c r="A356" s="6">
        <v>337.0</v>
      </c>
      <c r="B356" s="6">
        <v>335.0</v>
      </c>
      <c r="C356" s="6">
        <v>285.0</v>
      </c>
      <c r="D356" s="7" t="s">
        <v>419</v>
      </c>
      <c r="E356" s="7" t="s">
        <v>79</v>
      </c>
      <c r="F356" s="6">
        <v>0.0</v>
      </c>
      <c r="G356" s="6">
        <v>0.0</v>
      </c>
      <c r="H356" s="6">
        <v>-0.1</v>
      </c>
    </row>
    <row r="357">
      <c r="A357" s="6">
        <v>337.0</v>
      </c>
      <c r="B357" s="6">
        <v>328.0</v>
      </c>
      <c r="C357" s="6">
        <v>290.0</v>
      </c>
      <c r="D357" s="7" t="s">
        <v>420</v>
      </c>
      <c r="E357" s="7" t="s">
        <v>178</v>
      </c>
      <c r="F357" s="6">
        <v>0.0</v>
      </c>
      <c r="G357" s="6">
        <v>-0.02</v>
      </c>
      <c r="H357" s="6">
        <v>-0.09</v>
      </c>
    </row>
    <row r="358">
      <c r="A358" s="6">
        <v>337.0</v>
      </c>
      <c r="B358" s="6">
        <v>336.0</v>
      </c>
      <c r="C358" s="6">
        <v>340.0</v>
      </c>
      <c r="D358" s="7" t="s">
        <v>421</v>
      </c>
      <c r="E358" s="7" t="s">
        <v>83</v>
      </c>
      <c r="F358" s="6">
        <v>0.0</v>
      </c>
      <c r="G358" s="6" t="s">
        <v>403</v>
      </c>
      <c r="H358" s="6">
        <v>-0.02</v>
      </c>
    </row>
    <row r="359">
      <c r="A359" s="6">
        <v>337.0</v>
      </c>
      <c r="B359" s="6">
        <v>336.0</v>
      </c>
      <c r="C359" s="6">
        <v>332.0</v>
      </c>
      <c r="D359" s="7" t="s">
        <v>422</v>
      </c>
      <c r="E359" s="7" t="s">
        <v>157</v>
      </c>
      <c r="F359" s="6">
        <v>0.0</v>
      </c>
      <c r="G359" s="6" t="s">
        <v>403</v>
      </c>
      <c r="H359" s="6">
        <v>-0.04</v>
      </c>
    </row>
    <row r="360">
      <c r="A360" s="6">
        <v>337.0</v>
      </c>
      <c r="B360" s="6">
        <v>336.0</v>
      </c>
      <c r="C360" s="6">
        <v>342.0</v>
      </c>
      <c r="D360" s="7" t="s">
        <v>423</v>
      </c>
      <c r="E360" s="7" t="s">
        <v>56</v>
      </c>
      <c r="F360" s="6">
        <v>0.0</v>
      </c>
      <c r="G360" s="6" t="s">
        <v>403</v>
      </c>
      <c r="H360" s="6">
        <v>0.0</v>
      </c>
    </row>
    <row r="361">
      <c r="A361" s="6">
        <v>337.0</v>
      </c>
      <c r="B361" s="6">
        <v>336.0</v>
      </c>
      <c r="C361" s="6">
        <v>343.0</v>
      </c>
      <c r="D361" s="7" t="s">
        <v>424</v>
      </c>
      <c r="E361" s="7" t="s">
        <v>83</v>
      </c>
      <c r="F361" s="6">
        <v>0.0</v>
      </c>
      <c r="G361" s="6" t="s">
        <v>403</v>
      </c>
      <c r="H361" s="6" t="s">
        <v>403</v>
      </c>
    </row>
  </sheetData>
  <mergeCells count="5">
    <mergeCell ref="A1:CU1"/>
    <mergeCell ref="A2:C2"/>
    <mergeCell ref="D2:D3"/>
    <mergeCell ref="E2:E3"/>
    <mergeCell ref="F2:H2"/>
  </mergeCells>
  <hyperlinks>
    <hyperlink r:id="rId1" ref="D4"/>
    <hyperlink r:id="rId2" ref="E4"/>
    <hyperlink r:id="rId3" ref="D5"/>
    <hyperlink r:id="rId4" ref="E5"/>
    <hyperlink r:id="rId5" ref="D6"/>
    <hyperlink r:id="rId6" ref="E6"/>
    <hyperlink r:id="rId7" ref="D7"/>
    <hyperlink r:id="rId8" ref="E7"/>
    <hyperlink r:id="rId9" ref="D8"/>
    <hyperlink r:id="rId10" ref="E8"/>
    <hyperlink r:id="rId11" ref="D9"/>
    <hyperlink r:id="rId12" ref="E9"/>
    <hyperlink r:id="rId13" ref="D10"/>
    <hyperlink r:id="rId14" ref="E10"/>
    <hyperlink r:id="rId15" ref="D11"/>
    <hyperlink r:id="rId16" ref="E11"/>
    <hyperlink r:id="rId17" ref="D12"/>
    <hyperlink r:id="rId18" ref="E12"/>
    <hyperlink r:id="rId19" ref="D13"/>
    <hyperlink r:id="rId20" ref="E13"/>
    <hyperlink r:id="rId21" ref="D14"/>
    <hyperlink r:id="rId22" ref="E14"/>
    <hyperlink r:id="rId23" ref="D15"/>
    <hyperlink r:id="rId24" ref="E15"/>
    <hyperlink r:id="rId25" ref="D16"/>
    <hyperlink r:id="rId26" ref="E16"/>
    <hyperlink r:id="rId27" ref="D17"/>
    <hyperlink r:id="rId28" ref="E17"/>
    <hyperlink r:id="rId29" ref="D18"/>
    <hyperlink r:id="rId30" ref="E18"/>
    <hyperlink r:id="rId31" ref="D19"/>
    <hyperlink r:id="rId32" ref="D20"/>
    <hyperlink r:id="rId33" ref="E20"/>
    <hyperlink r:id="rId34" ref="D21"/>
    <hyperlink r:id="rId35" ref="E21"/>
    <hyperlink r:id="rId36" ref="D22"/>
    <hyperlink r:id="rId37" ref="E22"/>
    <hyperlink r:id="rId38" ref="D23"/>
    <hyperlink r:id="rId39" ref="E23"/>
    <hyperlink r:id="rId40" ref="D24"/>
    <hyperlink r:id="rId41" ref="E24"/>
    <hyperlink r:id="rId42" ref="D25"/>
    <hyperlink r:id="rId43" ref="E25"/>
    <hyperlink r:id="rId44" ref="D26"/>
    <hyperlink r:id="rId45" ref="E26"/>
    <hyperlink r:id="rId46" ref="D27"/>
    <hyperlink r:id="rId47" ref="D28"/>
    <hyperlink r:id="rId48" ref="E28"/>
    <hyperlink r:id="rId49" ref="D29"/>
    <hyperlink r:id="rId50" ref="E29"/>
    <hyperlink r:id="rId51" ref="D30"/>
    <hyperlink r:id="rId52" ref="E30"/>
    <hyperlink r:id="rId53" ref="D31"/>
    <hyperlink r:id="rId54" ref="E31"/>
    <hyperlink r:id="rId55" ref="D32"/>
    <hyperlink r:id="rId56" ref="E32"/>
    <hyperlink r:id="rId57" ref="D33"/>
    <hyperlink r:id="rId58" ref="E33"/>
    <hyperlink r:id="rId59" ref="D34"/>
    <hyperlink r:id="rId60" ref="E34"/>
    <hyperlink r:id="rId61" ref="D35"/>
    <hyperlink r:id="rId62" ref="E35"/>
    <hyperlink r:id="rId63" ref="D36"/>
    <hyperlink r:id="rId64" ref="E36"/>
    <hyperlink r:id="rId65" ref="D37"/>
    <hyperlink r:id="rId66" ref="E37"/>
    <hyperlink r:id="rId67" ref="D38"/>
    <hyperlink r:id="rId68" ref="E38"/>
    <hyperlink r:id="rId69" ref="D39"/>
    <hyperlink r:id="rId70" ref="E39"/>
    <hyperlink r:id="rId71" ref="D40"/>
    <hyperlink r:id="rId72" ref="E40"/>
    <hyperlink r:id="rId73" ref="D41"/>
    <hyperlink r:id="rId74" ref="E41"/>
    <hyperlink r:id="rId75" ref="D42"/>
    <hyperlink r:id="rId76" ref="E42"/>
    <hyperlink r:id="rId77" ref="D43"/>
    <hyperlink r:id="rId78" ref="D44"/>
    <hyperlink r:id="rId79" ref="E44"/>
    <hyperlink r:id="rId80" ref="D45"/>
    <hyperlink r:id="rId81" ref="E45"/>
    <hyperlink r:id="rId82" ref="D46"/>
    <hyperlink r:id="rId83" ref="E46"/>
    <hyperlink r:id="rId84" ref="D47"/>
    <hyperlink r:id="rId85" ref="E47"/>
    <hyperlink r:id="rId86" ref="D48"/>
    <hyperlink r:id="rId87" ref="E48"/>
    <hyperlink r:id="rId88" ref="D49"/>
    <hyperlink r:id="rId89" ref="E49"/>
    <hyperlink r:id="rId90" ref="D50"/>
    <hyperlink r:id="rId91" ref="E50"/>
    <hyperlink r:id="rId92" ref="D51"/>
    <hyperlink r:id="rId93" ref="E51"/>
    <hyperlink r:id="rId94" ref="D52"/>
    <hyperlink r:id="rId95" ref="E52"/>
    <hyperlink r:id="rId96" ref="D53"/>
    <hyperlink r:id="rId97" ref="E53"/>
    <hyperlink r:id="rId98" ref="D54"/>
    <hyperlink r:id="rId99" ref="E54"/>
    <hyperlink r:id="rId100" ref="D55"/>
    <hyperlink r:id="rId101" ref="E55"/>
    <hyperlink r:id="rId102" ref="D56"/>
    <hyperlink r:id="rId103" ref="E56"/>
    <hyperlink r:id="rId104" ref="D57"/>
    <hyperlink r:id="rId105" ref="E57"/>
    <hyperlink r:id="rId106" ref="D58"/>
    <hyperlink r:id="rId107" ref="E58"/>
    <hyperlink r:id="rId108" ref="D59"/>
    <hyperlink r:id="rId109" ref="E59"/>
    <hyperlink r:id="rId110" ref="D60"/>
    <hyperlink r:id="rId111" ref="E60"/>
    <hyperlink r:id="rId112" ref="D61"/>
    <hyperlink r:id="rId113" ref="E61"/>
    <hyperlink r:id="rId114" ref="D62"/>
    <hyperlink r:id="rId115" ref="D63"/>
    <hyperlink r:id="rId116" ref="E63"/>
    <hyperlink r:id="rId117" ref="D64"/>
    <hyperlink r:id="rId118" ref="E64"/>
    <hyperlink r:id="rId119" ref="D65"/>
    <hyperlink r:id="rId120" ref="E65"/>
    <hyperlink r:id="rId121" ref="D66"/>
    <hyperlink r:id="rId122" ref="E66"/>
    <hyperlink r:id="rId123" ref="D67"/>
    <hyperlink r:id="rId124" ref="E67"/>
    <hyperlink r:id="rId125" ref="D68"/>
    <hyperlink r:id="rId126" ref="E68"/>
    <hyperlink r:id="rId127" ref="D69"/>
    <hyperlink r:id="rId128" ref="E69"/>
    <hyperlink r:id="rId129" ref="D70"/>
    <hyperlink r:id="rId130" ref="E70"/>
    <hyperlink r:id="rId131" ref="D71"/>
    <hyperlink r:id="rId132" ref="E71"/>
    <hyperlink r:id="rId133" ref="D72"/>
    <hyperlink r:id="rId134" ref="D73"/>
    <hyperlink r:id="rId135" ref="E73"/>
    <hyperlink r:id="rId136" ref="D74"/>
    <hyperlink r:id="rId137" ref="D75"/>
    <hyperlink r:id="rId138" ref="E75"/>
    <hyperlink r:id="rId139" ref="D76"/>
    <hyperlink r:id="rId140" ref="E76"/>
    <hyperlink r:id="rId141" ref="D77"/>
    <hyperlink r:id="rId142" ref="E77"/>
    <hyperlink r:id="rId143" ref="D78"/>
    <hyperlink r:id="rId144" ref="E78"/>
    <hyperlink r:id="rId145" ref="D79"/>
    <hyperlink r:id="rId146" ref="E79"/>
    <hyperlink r:id="rId147" ref="D80"/>
    <hyperlink r:id="rId148" ref="E80"/>
    <hyperlink r:id="rId149" ref="D81"/>
    <hyperlink r:id="rId150" ref="E81"/>
    <hyperlink r:id="rId151" ref="D82"/>
    <hyperlink r:id="rId152" ref="E82"/>
    <hyperlink r:id="rId153" ref="D83"/>
    <hyperlink r:id="rId154" ref="E83"/>
    <hyperlink r:id="rId155" ref="D84"/>
    <hyperlink r:id="rId156" ref="E84"/>
    <hyperlink r:id="rId157" ref="D85"/>
    <hyperlink r:id="rId158" ref="E85"/>
    <hyperlink r:id="rId159" ref="D86"/>
    <hyperlink r:id="rId160" ref="E86"/>
    <hyperlink r:id="rId161" ref="D87"/>
    <hyperlink r:id="rId162" ref="E87"/>
    <hyperlink r:id="rId163" ref="D88"/>
    <hyperlink r:id="rId164" ref="D89"/>
    <hyperlink r:id="rId165" ref="D90"/>
    <hyperlink r:id="rId166" ref="E90"/>
    <hyperlink r:id="rId167" ref="D91"/>
    <hyperlink r:id="rId168" ref="E91"/>
    <hyperlink r:id="rId169" ref="D92"/>
    <hyperlink r:id="rId170" ref="E92"/>
    <hyperlink r:id="rId171" ref="D93"/>
    <hyperlink r:id="rId172" ref="E93"/>
    <hyperlink r:id="rId173" ref="D94"/>
    <hyperlink r:id="rId174" ref="E94"/>
    <hyperlink r:id="rId175" ref="D95"/>
    <hyperlink r:id="rId176" ref="E95"/>
    <hyperlink r:id="rId177" ref="D96"/>
    <hyperlink r:id="rId178" ref="E96"/>
    <hyperlink r:id="rId179" ref="D97"/>
    <hyperlink r:id="rId180" ref="E97"/>
    <hyperlink r:id="rId181" ref="D98"/>
    <hyperlink r:id="rId182" ref="D99"/>
    <hyperlink r:id="rId183" ref="E99"/>
    <hyperlink r:id="rId184" ref="D100"/>
    <hyperlink r:id="rId185" ref="E100"/>
    <hyperlink r:id="rId186" ref="D101"/>
    <hyperlink r:id="rId187" ref="E101"/>
    <hyperlink r:id="rId188" ref="D102"/>
    <hyperlink r:id="rId189" ref="E102"/>
    <hyperlink r:id="rId190" ref="D103"/>
    <hyperlink r:id="rId191" ref="E103"/>
    <hyperlink r:id="rId192" ref="D104"/>
    <hyperlink r:id="rId193" ref="E104"/>
    <hyperlink r:id="rId194" ref="D105"/>
    <hyperlink r:id="rId195" ref="E105"/>
    <hyperlink r:id="rId196" ref="D106"/>
    <hyperlink r:id="rId197" ref="E106"/>
    <hyperlink r:id="rId198" ref="D107"/>
    <hyperlink r:id="rId199" ref="E107"/>
    <hyperlink r:id="rId200" ref="D108"/>
    <hyperlink r:id="rId201" ref="D109"/>
    <hyperlink r:id="rId202" ref="D110"/>
    <hyperlink r:id="rId203" ref="E110"/>
    <hyperlink r:id="rId204" ref="D111"/>
    <hyperlink r:id="rId205" ref="E111"/>
    <hyperlink r:id="rId206" ref="D112"/>
    <hyperlink r:id="rId207" ref="E112"/>
    <hyperlink r:id="rId208" ref="D113"/>
    <hyperlink r:id="rId209" ref="E113"/>
    <hyperlink r:id="rId210" ref="D114"/>
    <hyperlink r:id="rId211" ref="E114"/>
    <hyperlink r:id="rId212" ref="D115"/>
    <hyperlink r:id="rId213" ref="E115"/>
    <hyperlink r:id="rId214" ref="D116"/>
    <hyperlink r:id="rId215" ref="D117"/>
    <hyperlink r:id="rId216" ref="E117"/>
    <hyperlink r:id="rId217" ref="D118"/>
    <hyperlink r:id="rId218" ref="E118"/>
    <hyperlink r:id="rId219" ref="D119"/>
    <hyperlink r:id="rId220" ref="D120"/>
    <hyperlink r:id="rId221" ref="E120"/>
    <hyperlink r:id="rId222" ref="D121"/>
    <hyperlink r:id="rId223" ref="E121"/>
    <hyperlink r:id="rId224" ref="D122"/>
    <hyperlink r:id="rId225" ref="E122"/>
    <hyperlink r:id="rId226" ref="D123"/>
    <hyperlink r:id="rId227" ref="D124"/>
    <hyperlink r:id="rId228" ref="E124"/>
    <hyperlink r:id="rId229" ref="D125"/>
    <hyperlink r:id="rId230" ref="E125"/>
    <hyperlink r:id="rId231" ref="D126"/>
    <hyperlink r:id="rId232" ref="E126"/>
    <hyperlink r:id="rId233" ref="D127"/>
    <hyperlink r:id="rId234" ref="E127"/>
    <hyperlink r:id="rId235" ref="D128"/>
    <hyperlink r:id="rId236" ref="E128"/>
    <hyperlink r:id="rId237" ref="D129"/>
    <hyperlink r:id="rId238" ref="E129"/>
    <hyperlink r:id="rId239" ref="D130"/>
    <hyperlink r:id="rId240" ref="E130"/>
    <hyperlink r:id="rId241" ref="D131"/>
    <hyperlink r:id="rId242" ref="E131"/>
    <hyperlink r:id="rId243" ref="D132"/>
    <hyperlink r:id="rId244" ref="E132"/>
    <hyperlink r:id="rId245" ref="D133"/>
    <hyperlink r:id="rId246" ref="E133"/>
    <hyperlink r:id="rId247" ref="D134"/>
    <hyperlink r:id="rId248" ref="E134"/>
    <hyperlink r:id="rId249" ref="D135"/>
    <hyperlink r:id="rId250" ref="E135"/>
    <hyperlink r:id="rId251" ref="D136"/>
    <hyperlink r:id="rId252" ref="E136"/>
    <hyperlink r:id="rId253" ref="D137"/>
    <hyperlink r:id="rId254" ref="E137"/>
    <hyperlink r:id="rId255" ref="D138"/>
    <hyperlink r:id="rId256" ref="E138"/>
    <hyperlink r:id="rId257" ref="D139"/>
    <hyperlink r:id="rId258" ref="D140"/>
    <hyperlink r:id="rId259" ref="E140"/>
    <hyperlink r:id="rId260" ref="D141"/>
    <hyperlink r:id="rId261" ref="E141"/>
    <hyperlink r:id="rId262" ref="D142"/>
    <hyperlink r:id="rId263" ref="E142"/>
    <hyperlink r:id="rId264" ref="D143"/>
    <hyperlink r:id="rId265" ref="E143"/>
    <hyperlink r:id="rId266" ref="D144"/>
    <hyperlink r:id="rId267" ref="E144"/>
    <hyperlink r:id="rId268" ref="D145"/>
    <hyperlink r:id="rId269" ref="D146"/>
    <hyperlink r:id="rId270" ref="E146"/>
    <hyperlink r:id="rId271" ref="D147"/>
    <hyperlink r:id="rId272" ref="D148"/>
    <hyperlink r:id="rId273" ref="E148"/>
    <hyperlink r:id="rId274" ref="D149"/>
    <hyperlink r:id="rId275" ref="E149"/>
    <hyperlink r:id="rId276" ref="D150"/>
    <hyperlink r:id="rId277" ref="E150"/>
    <hyperlink r:id="rId278" ref="D151"/>
    <hyperlink r:id="rId279" ref="D152"/>
    <hyperlink r:id="rId280" ref="E152"/>
    <hyperlink r:id="rId281" ref="D153"/>
    <hyperlink r:id="rId282" ref="E153"/>
    <hyperlink r:id="rId283" ref="D154"/>
    <hyperlink r:id="rId284" ref="E154"/>
    <hyperlink r:id="rId285" ref="D155"/>
    <hyperlink r:id="rId286" ref="E155"/>
    <hyperlink r:id="rId287" ref="D156"/>
    <hyperlink r:id="rId288" ref="E156"/>
    <hyperlink r:id="rId289" ref="D157"/>
    <hyperlink r:id="rId290" ref="E157"/>
    <hyperlink r:id="rId291" ref="D158"/>
    <hyperlink r:id="rId292" ref="E158"/>
    <hyperlink r:id="rId293" ref="D159"/>
    <hyperlink r:id="rId294" ref="E159"/>
    <hyperlink r:id="rId295" ref="D160"/>
    <hyperlink r:id="rId296" ref="E160"/>
    <hyperlink r:id="rId297" ref="D161"/>
    <hyperlink r:id="rId298" ref="E161"/>
    <hyperlink r:id="rId299" ref="D162"/>
    <hyperlink r:id="rId300" ref="E162"/>
    <hyperlink r:id="rId301" ref="D163"/>
    <hyperlink r:id="rId302" ref="E163"/>
    <hyperlink r:id="rId303" ref="D164"/>
    <hyperlink r:id="rId304" ref="E164"/>
    <hyperlink r:id="rId305" ref="D165"/>
    <hyperlink r:id="rId306" ref="E165"/>
    <hyperlink r:id="rId307" ref="D166"/>
    <hyperlink r:id="rId308" ref="E166"/>
    <hyperlink r:id="rId309" ref="D167"/>
    <hyperlink r:id="rId310" ref="E167"/>
    <hyperlink r:id="rId311" ref="D168"/>
    <hyperlink r:id="rId312" ref="D169"/>
    <hyperlink r:id="rId313" ref="D170"/>
    <hyperlink r:id="rId314" ref="D171"/>
    <hyperlink r:id="rId315" ref="E171"/>
    <hyperlink r:id="rId316" ref="D172"/>
    <hyperlink r:id="rId317" ref="E172"/>
    <hyperlink r:id="rId318" ref="D173"/>
    <hyperlink r:id="rId319" ref="E173"/>
    <hyperlink r:id="rId320" ref="D174"/>
    <hyperlink r:id="rId321" ref="E174"/>
    <hyperlink r:id="rId322" ref="D175"/>
    <hyperlink r:id="rId323" ref="E175"/>
    <hyperlink r:id="rId324" ref="D176"/>
    <hyperlink r:id="rId325" ref="E176"/>
    <hyperlink r:id="rId326" ref="D177"/>
    <hyperlink r:id="rId327" ref="E177"/>
    <hyperlink r:id="rId328" ref="D178"/>
    <hyperlink r:id="rId329" ref="E178"/>
    <hyperlink r:id="rId330" ref="D179"/>
    <hyperlink r:id="rId331" ref="E179"/>
    <hyperlink r:id="rId332" ref="D180"/>
    <hyperlink r:id="rId333" ref="E180"/>
    <hyperlink r:id="rId334" ref="D181"/>
    <hyperlink r:id="rId335" ref="E181"/>
    <hyperlink r:id="rId336" ref="D182"/>
    <hyperlink r:id="rId337" ref="E182"/>
    <hyperlink r:id="rId338" ref="D183"/>
    <hyperlink r:id="rId339" ref="E183"/>
    <hyperlink r:id="rId340" ref="D184"/>
    <hyperlink r:id="rId341" ref="E184"/>
    <hyperlink r:id="rId342" ref="D185"/>
    <hyperlink r:id="rId343" ref="E185"/>
    <hyperlink r:id="rId344" ref="D186"/>
    <hyperlink r:id="rId345" ref="E186"/>
    <hyperlink r:id="rId346" ref="D187"/>
    <hyperlink r:id="rId347" ref="E187"/>
    <hyperlink r:id="rId348" ref="D188"/>
    <hyperlink r:id="rId349" ref="D189"/>
    <hyperlink r:id="rId350" ref="E189"/>
    <hyperlink r:id="rId351" ref="D190"/>
    <hyperlink r:id="rId352" ref="E190"/>
    <hyperlink r:id="rId353" ref="D191"/>
    <hyperlink r:id="rId354" ref="E191"/>
    <hyperlink r:id="rId355" ref="D192"/>
    <hyperlink r:id="rId356" ref="E192"/>
    <hyperlink r:id="rId357" ref="D193"/>
    <hyperlink r:id="rId358" ref="D194"/>
    <hyperlink r:id="rId359" ref="E194"/>
    <hyperlink r:id="rId360" ref="D195"/>
    <hyperlink r:id="rId361" ref="E195"/>
    <hyperlink r:id="rId362" ref="D196"/>
    <hyperlink r:id="rId363" ref="E196"/>
    <hyperlink r:id="rId364" ref="D197"/>
    <hyperlink r:id="rId365" ref="D198"/>
    <hyperlink r:id="rId366" ref="E198"/>
    <hyperlink r:id="rId367" ref="D199"/>
    <hyperlink r:id="rId368" ref="E199"/>
    <hyperlink r:id="rId369" ref="D200"/>
    <hyperlink r:id="rId370" ref="E200"/>
    <hyperlink r:id="rId371" ref="D201"/>
    <hyperlink r:id="rId372" ref="E201"/>
    <hyperlink r:id="rId373" ref="D202"/>
    <hyperlink r:id="rId374" ref="E202"/>
    <hyperlink r:id="rId375" ref="D203"/>
    <hyperlink r:id="rId376" ref="E203"/>
    <hyperlink r:id="rId377" ref="D204"/>
    <hyperlink r:id="rId378" ref="E204"/>
    <hyperlink r:id="rId379" ref="D205"/>
    <hyperlink r:id="rId380" ref="E205"/>
    <hyperlink r:id="rId381" ref="D206"/>
    <hyperlink r:id="rId382" ref="E206"/>
    <hyperlink r:id="rId383" ref="D207"/>
    <hyperlink r:id="rId384" ref="D208"/>
    <hyperlink r:id="rId385" ref="E208"/>
    <hyperlink r:id="rId386" ref="D209"/>
    <hyperlink r:id="rId387" ref="D210"/>
    <hyperlink r:id="rId388" ref="E210"/>
    <hyperlink r:id="rId389" ref="D211"/>
    <hyperlink r:id="rId390" ref="E211"/>
    <hyperlink r:id="rId391" ref="D212"/>
    <hyperlink r:id="rId392" ref="E212"/>
    <hyperlink r:id="rId393" ref="D213"/>
    <hyperlink r:id="rId394" ref="E213"/>
    <hyperlink r:id="rId395" ref="D214"/>
    <hyperlink r:id="rId396" ref="E214"/>
    <hyperlink r:id="rId397" ref="D215"/>
    <hyperlink r:id="rId398" ref="E215"/>
    <hyperlink r:id="rId399" ref="D216"/>
    <hyperlink r:id="rId400" ref="D217"/>
    <hyperlink r:id="rId401" ref="D218"/>
    <hyperlink r:id="rId402" ref="E218"/>
    <hyperlink r:id="rId403" ref="D219"/>
    <hyperlink r:id="rId404" ref="E219"/>
    <hyperlink r:id="rId405" ref="D220"/>
    <hyperlink r:id="rId406" ref="E220"/>
    <hyperlink r:id="rId407" ref="D221"/>
    <hyperlink r:id="rId408" ref="E221"/>
    <hyperlink r:id="rId409" ref="D222"/>
    <hyperlink r:id="rId410" ref="E222"/>
    <hyperlink r:id="rId411" ref="D223"/>
    <hyperlink r:id="rId412" ref="E223"/>
    <hyperlink r:id="rId413" ref="D224"/>
    <hyperlink r:id="rId414" ref="E224"/>
    <hyperlink r:id="rId415" ref="D225"/>
    <hyperlink r:id="rId416" ref="E225"/>
    <hyperlink r:id="rId417" ref="D226"/>
    <hyperlink r:id="rId418" ref="E226"/>
    <hyperlink r:id="rId419" ref="D227"/>
    <hyperlink r:id="rId420" ref="E227"/>
    <hyperlink r:id="rId421" ref="D228"/>
    <hyperlink r:id="rId422" ref="E228"/>
    <hyperlink r:id="rId423" ref="D229"/>
    <hyperlink r:id="rId424" ref="E229"/>
    <hyperlink r:id="rId425" ref="D230"/>
    <hyperlink r:id="rId426" ref="E230"/>
    <hyperlink r:id="rId427" ref="D231"/>
    <hyperlink r:id="rId428" ref="E231"/>
    <hyperlink r:id="rId429" ref="D232"/>
    <hyperlink r:id="rId430" ref="E232"/>
    <hyperlink r:id="rId431" ref="D233"/>
    <hyperlink r:id="rId432" ref="E233"/>
    <hyperlink r:id="rId433" ref="D234"/>
    <hyperlink r:id="rId434" ref="D235"/>
    <hyperlink r:id="rId435" ref="E235"/>
    <hyperlink r:id="rId436" ref="D236"/>
    <hyperlink r:id="rId437" ref="E236"/>
    <hyperlink r:id="rId438" ref="D237"/>
    <hyperlink r:id="rId439" ref="E237"/>
    <hyperlink r:id="rId440" ref="D238"/>
    <hyperlink r:id="rId441" ref="E238"/>
    <hyperlink r:id="rId442" ref="D239"/>
    <hyperlink r:id="rId443" ref="E239"/>
    <hyperlink r:id="rId444" ref="D240"/>
    <hyperlink r:id="rId445" ref="E240"/>
    <hyperlink r:id="rId446" ref="D241"/>
    <hyperlink r:id="rId447" ref="E241"/>
    <hyperlink r:id="rId448" ref="D242"/>
    <hyperlink r:id="rId449" ref="E242"/>
    <hyperlink r:id="rId450" ref="D243"/>
    <hyperlink r:id="rId451" ref="E243"/>
    <hyperlink r:id="rId452" ref="D244"/>
    <hyperlink r:id="rId453" ref="E244"/>
    <hyperlink r:id="rId454" ref="D245"/>
    <hyperlink r:id="rId455" ref="E245"/>
    <hyperlink r:id="rId456" ref="D246"/>
    <hyperlink r:id="rId457" ref="D247"/>
    <hyperlink r:id="rId458" ref="E247"/>
    <hyperlink r:id="rId459" ref="D248"/>
    <hyperlink r:id="rId460" ref="E248"/>
    <hyperlink r:id="rId461" ref="D249"/>
    <hyperlink r:id="rId462" ref="D250"/>
    <hyperlink r:id="rId463" ref="E250"/>
    <hyperlink r:id="rId464" ref="D251"/>
    <hyperlink r:id="rId465" ref="E251"/>
    <hyperlink r:id="rId466" ref="D252"/>
    <hyperlink r:id="rId467" ref="D253"/>
    <hyperlink r:id="rId468" ref="E253"/>
    <hyperlink r:id="rId469" ref="D254"/>
    <hyperlink r:id="rId470" ref="E254"/>
    <hyperlink r:id="rId471" ref="D255"/>
    <hyperlink r:id="rId472" ref="E255"/>
    <hyperlink r:id="rId473" ref="D256"/>
    <hyperlink r:id="rId474" ref="E256"/>
    <hyperlink r:id="rId475" ref="D257"/>
    <hyperlink r:id="rId476" ref="E257"/>
    <hyperlink r:id="rId477" ref="D258"/>
    <hyperlink r:id="rId478" ref="E258"/>
    <hyperlink r:id="rId479" ref="D259"/>
    <hyperlink r:id="rId480" ref="E259"/>
    <hyperlink r:id="rId481" ref="D260"/>
    <hyperlink r:id="rId482" ref="E260"/>
    <hyperlink r:id="rId483" ref="D261"/>
    <hyperlink r:id="rId484" ref="E261"/>
    <hyperlink r:id="rId485" ref="D262"/>
    <hyperlink r:id="rId486" ref="E262"/>
    <hyperlink r:id="rId487" ref="D263"/>
    <hyperlink r:id="rId488" ref="E263"/>
    <hyperlink r:id="rId489" ref="D264"/>
    <hyperlink r:id="rId490" ref="E264"/>
    <hyperlink r:id="rId491" ref="D265"/>
    <hyperlink r:id="rId492" ref="D266"/>
    <hyperlink r:id="rId493" ref="E266"/>
    <hyperlink r:id="rId494" ref="D267"/>
    <hyperlink r:id="rId495" ref="E267"/>
    <hyperlink r:id="rId496" ref="D268"/>
    <hyperlink r:id="rId497" ref="E268"/>
    <hyperlink r:id="rId498" ref="D269"/>
    <hyperlink r:id="rId499" ref="E269"/>
    <hyperlink r:id="rId500" ref="D270"/>
    <hyperlink r:id="rId501" ref="E270"/>
    <hyperlink r:id="rId502" ref="D271"/>
    <hyperlink r:id="rId503" ref="E271"/>
    <hyperlink r:id="rId504" ref="D272"/>
    <hyperlink r:id="rId505" ref="E272"/>
    <hyperlink r:id="rId506" ref="D273"/>
    <hyperlink r:id="rId507" ref="E273"/>
    <hyperlink r:id="rId508" ref="D274"/>
    <hyperlink r:id="rId509" ref="E274"/>
    <hyperlink r:id="rId510" ref="D275"/>
    <hyperlink r:id="rId511" ref="E275"/>
    <hyperlink r:id="rId512" ref="D276"/>
    <hyperlink r:id="rId513" ref="E276"/>
    <hyperlink r:id="rId514" ref="D277"/>
    <hyperlink r:id="rId515" ref="E277"/>
    <hyperlink r:id="rId516" ref="D278"/>
    <hyperlink r:id="rId517" ref="E278"/>
    <hyperlink r:id="rId518" ref="D279"/>
    <hyperlink r:id="rId519" ref="E279"/>
    <hyperlink r:id="rId520" ref="D280"/>
    <hyperlink r:id="rId521" ref="E280"/>
    <hyperlink r:id="rId522" ref="D281"/>
    <hyperlink r:id="rId523" ref="E281"/>
    <hyperlink r:id="rId524" ref="D282"/>
    <hyperlink r:id="rId525" ref="E282"/>
    <hyperlink r:id="rId526" ref="D283"/>
    <hyperlink r:id="rId527" ref="E283"/>
    <hyperlink r:id="rId528" ref="D284"/>
    <hyperlink r:id="rId529" ref="E284"/>
    <hyperlink r:id="rId530" ref="D285"/>
    <hyperlink r:id="rId531" ref="E285"/>
    <hyperlink r:id="rId532" ref="D286"/>
    <hyperlink r:id="rId533" ref="E286"/>
    <hyperlink r:id="rId534" ref="D287"/>
    <hyperlink r:id="rId535" ref="E287"/>
    <hyperlink r:id="rId536" ref="D288"/>
    <hyperlink r:id="rId537" ref="E288"/>
    <hyperlink r:id="rId538" ref="D289"/>
    <hyperlink r:id="rId539" ref="E289"/>
    <hyperlink r:id="rId540" ref="D290"/>
    <hyperlink r:id="rId541" ref="E290"/>
    <hyperlink r:id="rId542" ref="D291"/>
    <hyperlink r:id="rId543" ref="E291"/>
    <hyperlink r:id="rId544" ref="D292"/>
    <hyperlink r:id="rId545" ref="E292"/>
    <hyperlink r:id="rId546" ref="D293"/>
    <hyperlink r:id="rId547" ref="E293"/>
    <hyperlink r:id="rId548" ref="D294"/>
    <hyperlink r:id="rId549" ref="E294"/>
    <hyperlink r:id="rId550" ref="D295"/>
    <hyperlink r:id="rId551" ref="E295"/>
    <hyperlink r:id="rId552" ref="D296"/>
    <hyperlink r:id="rId553" ref="E296"/>
    <hyperlink r:id="rId554" ref="D297"/>
    <hyperlink r:id="rId555" ref="E297"/>
    <hyperlink r:id="rId556" ref="D298"/>
    <hyperlink r:id="rId557" ref="E298"/>
    <hyperlink r:id="rId558" ref="D299"/>
    <hyperlink r:id="rId559" ref="E299"/>
    <hyperlink r:id="rId560" ref="D300"/>
    <hyperlink r:id="rId561" ref="E300"/>
    <hyperlink r:id="rId562" ref="D301"/>
    <hyperlink r:id="rId563" ref="D302"/>
    <hyperlink r:id="rId564" ref="D303"/>
    <hyperlink r:id="rId565" ref="E303"/>
    <hyperlink r:id="rId566" ref="D304"/>
    <hyperlink r:id="rId567" ref="E304"/>
    <hyperlink r:id="rId568" ref="D305"/>
    <hyperlink r:id="rId569" ref="E305"/>
    <hyperlink r:id="rId570" ref="D306"/>
    <hyperlink r:id="rId571" ref="E306"/>
    <hyperlink r:id="rId572" ref="D307"/>
    <hyperlink r:id="rId573" ref="E307"/>
    <hyperlink r:id="rId574" ref="D308"/>
    <hyperlink r:id="rId575" ref="E308"/>
    <hyperlink r:id="rId576" ref="D309"/>
    <hyperlink r:id="rId577" ref="E309"/>
    <hyperlink r:id="rId578" ref="D310"/>
    <hyperlink r:id="rId579" ref="E310"/>
    <hyperlink r:id="rId580" ref="D311"/>
    <hyperlink r:id="rId581" ref="E311"/>
    <hyperlink r:id="rId582" ref="D312"/>
    <hyperlink r:id="rId583" ref="E312"/>
    <hyperlink r:id="rId584" ref="D313"/>
    <hyperlink r:id="rId585" ref="D314"/>
    <hyperlink r:id="rId586" ref="E314"/>
    <hyperlink r:id="rId587" ref="D315"/>
    <hyperlink r:id="rId588" ref="E315"/>
    <hyperlink r:id="rId589" ref="D316"/>
    <hyperlink r:id="rId590" ref="E316"/>
    <hyperlink r:id="rId591" ref="D317"/>
    <hyperlink r:id="rId592" ref="E317"/>
    <hyperlink r:id="rId593" ref="D318"/>
    <hyperlink r:id="rId594" ref="E318"/>
    <hyperlink r:id="rId595" ref="D319"/>
    <hyperlink r:id="rId596" ref="E319"/>
    <hyperlink r:id="rId597" ref="D320"/>
    <hyperlink r:id="rId598" ref="E320"/>
    <hyperlink r:id="rId599" ref="D321"/>
    <hyperlink r:id="rId600" ref="E321"/>
    <hyperlink r:id="rId601" ref="D322"/>
    <hyperlink r:id="rId602" ref="E322"/>
    <hyperlink r:id="rId603" ref="D323"/>
    <hyperlink r:id="rId604" ref="E323"/>
    <hyperlink r:id="rId605" ref="D324"/>
    <hyperlink r:id="rId606" ref="E324"/>
    <hyperlink r:id="rId607" ref="D325"/>
    <hyperlink r:id="rId608" ref="D326"/>
    <hyperlink r:id="rId609" ref="E326"/>
    <hyperlink r:id="rId610" ref="D327"/>
    <hyperlink r:id="rId611" ref="E327"/>
    <hyperlink r:id="rId612" ref="D328"/>
    <hyperlink r:id="rId613" ref="E328"/>
    <hyperlink r:id="rId614" ref="D329"/>
    <hyperlink r:id="rId615" ref="D330"/>
    <hyperlink r:id="rId616" ref="D331"/>
    <hyperlink r:id="rId617" ref="E331"/>
    <hyperlink r:id="rId618" ref="D332"/>
    <hyperlink r:id="rId619" ref="E332"/>
    <hyperlink r:id="rId620" ref="D333"/>
    <hyperlink r:id="rId621" ref="E333"/>
    <hyperlink r:id="rId622" ref="D334"/>
    <hyperlink r:id="rId623" ref="E334"/>
    <hyperlink r:id="rId624" ref="D335"/>
    <hyperlink r:id="rId625" ref="E335"/>
    <hyperlink r:id="rId626" ref="D336"/>
    <hyperlink r:id="rId627" ref="E336"/>
    <hyperlink r:id="rId628" ref="D337"/>
    <hyperlink r:id="rId629" ref="E337"/>
    <hyperlink r:id="rId630" ref="D338"/>
    <hyperlink r:id="rId631" ref="E338"/>
    <hyperlink r:id="rId632" ref="D339"/>
    <hyperlink r:id="rId633" ref="D340"/>
    <hyperlink r:id="rId634" ref="E340"/>
    <hyperlink r:id="rId635" ref="D341"/>
    <hyperlink r:id="rId636" ref="E341"/>
    <hyperlink r:id="rId637" ref="D342"/>
    <hyperlink r:id="rId638" ref="E342"/>
    <hyperlink r:id="rId639" ref="D343"/>
    <hyperlink r:id="rId640" ref="E343"/>
    <hyperlink r:id="rId641" ref="D344"/>
    <hyperlink r:id="rId642" ref="E344"/>
    <hyperlink r:id="rId643" ref="D345"/>
    <hyperlink r:id="rId644" ref="E345"/>
    <hyperlink r:id="rId645" ref="D346"/>
    <hyperlink r:id="rId646" ref="E346"/>
    <hyperlink r:id="rId647" ref="D347"/>
    <hyperlink r:id="rId648" ref="E347"/>
    <hyperlink r:id="rId649" ref="D348"/>
    <hyperlink r:id="rId650" ref="E348"/>
    <hyperlink r:id="rId651" ref="D349"/>
    <hyperlink r:id="rId652" ref="E349"/>
    <hyperlink r:id="rId653" ref="D350"/>
    <hyperlink r:id="rId654" ref="E350"/>
    <hyperlink r:id="rId655" ref="D351"/>
    <hyperlink r:id="rId656" ref="D352"/>
    <hyperlink r:id="rId657" ref="E352"/>
    <hyperlink r:id="rId658" ref="D353"/>
    <hyperlink r:id="rId659" ref="E353"/>
    <hyperlink r:id="rId660" ref="D354"/>
    <hyperlink r:id="rId661" ref="E354"/>
    <hyperlink r:id="rId662" ref="D355"/>
    <hyperlink r:id="rId663" ref="E355"/>
    <hyperlink r:id="rId664" ref="D356"/>
    <hyperlink r:id="rId665" ref="E356"/>
    <hyperlink r:id="rId666" ref="D357"/>
    <hyperlink r:id="rId667" ref="E357"/>
    <hyperlink r:id="rId668" ref="D358"/>
    <hyperlink r:id="rId669" ref="E358"/>
    <hyperlink r:id="rId670" ref="D359"/>
    <hyperlink r:id="rId671" ref="E359"/>
    <hyperlink r:id="rId672" ref="D360"/>
    <hyperlink r:id="rId673" ref="E360"/>
    <hyperlink r:id="rId674" ref="D361"/>
    <hyperlink r:id="rId675" ref="E361"/>
  </hyperlinks>
  <drawing r:id="rId67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  <col customWidth="1" min="2" max="2" width="177.57"/>
  </cols>
  <sheetData>
    <row r="1">
      <c r="A1" s="9" t="s">
        <v>425</v>
      </c>
    </row>
    <row r="2">
      <c r="A2" s="10"/>
    </row>
    <row r="3">
      <c r="A3" s="9" t="s">
        <v>426</v>
      </c>
    </row>
    <row r="4">
      <c r="A4" s="10"/>
    </row>
    <row r="5">
      <c r="A5" s="11" t="s">
        <v>427</v>
      </c>
      <c r="B5" s="11" t="s">
        <v>428</v>
      </c>
    </row>
    <row r="6">
      <c r="A6" s="9" t="s">
        <v>429</v>
      </c>
      <c r="B6" s="9" t="s">
        <v>430</v>
      </c>
    </row>
    <row r="7">
      <c r="A7" s="9" t="s">
        <v>431</v>
      </c>
      <c r="B7" s="9" t="s">
        <v>432</v>
      </c>
    </row>
    <row r="8">
      <c r="A8" s="9" t="s">
        <v>433</v>
      </c>
      <c r="B8" s="9" t="s">
        <v>434</v>
      </c>
    </row>
    <row r="9">
      <c r="A9" s="9" t="s">
        <v>435</v>
      </c>
      <c r="B9" s="9" t="s">
        <v>436</v>
      </c>
    </row>
    <row r="10">
      <c r="A10" s="9" t="s">
        <v>437</v>
      </c>
      <c r="B10" s="9" t="s">
        <v>438</v>
      </c>
    </row>
    <row r="11">
      <c r="A11" s="9" t="s">
        <v>439</v>
      </c>
      <c r="B11" s="9" t="s">
        <v>440</v>
      </c>
    </row>
    <row r="12">
      <c r="A12" s="9" t="s">
        <v>441</v>
      </c>
      <c r="B12" s="9" t="s">
        <v>442</v>
      </c>
    </row>
    <row r="13">
      <c r="A13" s="9" t="s">
        <v>443</v>
      </c>
      <c r="B13" s="9" t="s">
        <v>444</v>
      </c>
    </row>
    <row r="14">
      <c r="A14" s="9" t="s">
        <v>445</v>
      </c>
      <c r="B14" s="9" t="s">
        <v>446</v>
      </c>
    </row>
    <row r="15">
      <c r="A15" s="9" t="s">
        <v>447</v>
      </c>
      <c r="B15" s="9" t="s">
        <v>448</v>
      </c>
    </row>
    <row r="16">
      <c r="A16" s="9" t="s">
        <v>449</v>
      </c>
      <c r="B16" s="9" t="s">
        <v>450</v>
      </c>
    </row>
    <row r="17">
      <c r="A17" s="9" t="s">
        <v>451</v>
      </c>
      <c r="B17" s="9" t="s">
        <v>452</v>
      </c>
    </row>
    <row r="18">
      <c r="A18" s="9" t="s">
        <v>453</v>
      </c>
      <c r="B18" s="9" t="s">
        <v>454</v>
      </c>
    </row>
    <row r="19">
      <c r="A19" s="9" t="s">
        <v>455</v>
      </c>
      <c r="B19" s="9" t="s">
        <v>456</v>
      </c>
    </row>
    <row r="20">
      <c r="A20" s="9" t="s">
        <v>457</v>
      </c>
      <c r="B20" s="9" t="s">
        <v>458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</cols>
  <sheetData>
    <row r="1">
      <c r="A1" s="2" t="s">
        <v>459</v>
      </c>
      <c r="B1" s="3"/>
      <c r="C1" s="3"/>
      <c r="D1" s="3"/>
      <c r="E1" s="3"/>
    </row>
    <row r="2">
      <c r="A2" s="3"/>
      <c r="B2" s="3"/>
      <c r="C2" s="3"/>
      <c r="D2" s="3"/>
      <c r="E2" s="3"/>
    </row>
    <row r="3">
      <c r="A3" s="1" t="s">
        <v>460</v>
      </c>
      <c r="B3" s="1" t="s">
        <v>428</v>
      </c>
      <c r="C3" s="3"/>
      <c r="D3" s="3"/>
      <c r="E3" s="3"/>
    </row>
    <row r="4">
      <c r="A4" s="2" t="s">
        <v>461</v>
      </c>
      <c r="B4" s="2" t="s">
        <v>462</v>
      </c>
      <c r="C4" s="3"/>
      <c r="D4" s="3"/>
      <c r="E4" s="3"/>
    </row>
    <row r="5">
      <c r="A5" s="2" t="s">
        <v>463</v>
      </c>
      <c r="B5" s="2" t="s">
        <v>464</v>
      </c>
      <c r="C5" s="3"/>
      <c r="D5" s="3"/>
      <c r="E5" s="3"/>
    </row>
    <row r="6">
      <c r="A6" s="2" t="s">
        <v>465</v>
      </c>
      <c r="B6" s="2" t="s">
        <v>466</v>
      </c>
      <c r="C6" s="3"/>
      <c r="D6" s="3"/>
      <c r="E6" s="3"/>
    </row>
    <row r="7">
      <c r="A7" s="2" t="s">
        <v>467</v>
      </c>
      <c r="B7" s="2" t="s">
        <v>468</v>
      </c>
      <c r="C7" s="3"/>
      <c r="D7" s="3"/>
      <c r="E7" s="3"/>
    </row>
    <row r="8">
      <c r="A8" s="2" t="s">
        <v>469</v>
      </c>
      <c r="B8" s="2" t="s">
        <v>470</v>
      </c>
      <c r="C8" s="3"/>
      <c r="D8" s="3"/>
      <c r="E8" s="3"/>
    </row>
  </sheetData>
  <drawing r:id="rId1"/>
</worksheet>
</file>