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oshj\Downloads\"/>
    </mc:Choice>
  </mc:AlternateContent>
  <bookViews>
    <workbookView showHorizontalScroll="0" showVerticalScroll="0" showSheetTabs="0" xWindow="0" yWindow="0" windowWidth="23040" windowHeight="8988"/>
  </bookViews>
  <sheets>
    <sheet name="한상우" sheetId="1" r:id="rId1"/>
  </sheets>
  <definedNames>
    <definedName name="_xlnm.Print_Area" localSheetId="0">한상우!$A$1:$N$89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B57" i="1" s="1"/>
  <c r="D57" i="1"/>
  <c r="C57" i="1"/>
  <c r="N45" i="1"/>
  <c r="J13" i="1" s="1"/>
  <c r="K13" i="1" s="1"/>
  <c r="N34" i="1"/>
  <c r="J16" i="1"/>
  <c r="K16" i="1"/>
  <c r="J15" i="1"/>
  <c r="K15" i="1" s="1"/>
  <c r="L15" i="1" s="1"/>
  <c r="L34" i="1"/>
  <c r="J12" i="1"/>
  <c r="K12" i="1" s="1"/>
  <c r="K34" i="1"/>
  <c r="K22" i="1"/>
  <c r="L22" i="1" s="1"/>
  <c r="J18" i="1" l="1"/>
  <c r="K18" i="1" s="1"/>
  <c r="M89" i="1"/>
  <c r="J19" i="1" s="1"/>
  <c r="K19" i="1" s="1"/>
  <c r="L18" i="1" s="1"/>
  <c r="L12" i="1"/>
  <c r="J21" i="1" s="1"/>
  <c r="K21" i="1" s="1"/>
  <c r="L21" i="1" s="1"/>
  <c r="L23" i="1" l="1"/>
</calcChain>
</file>

<file path=xl/sharedStrings.xml><?xml version="1.0" encoding="utf-8"?>
<sst xmlns="http://schemas.openxmlformats.org/spreadsheetml/2006/main" count="159" uniqueCount="127">
  <si>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</si>
  <si>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</si>
  <si>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</si>
  <si>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</si>
  <si>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</si>
  <si>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</si>
  <si>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</si>
  <si>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</si>
  <si>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</si>
  <si>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</si>
  <si>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</si>
  <si>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</si>
  <si>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</si>
  <si>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</si>
  <si>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</si>
  <si>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</si>
  <si>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</si>
  <si>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</si>
  <si>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</si>
  <si>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</si>
  <si>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</si>
  <si>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</si>
  <si>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</si>
  <si>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</si>
  <si>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</si>
  <si>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</si>
  <si>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</si>
  <si>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</si>
  <si>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</si>
  <si>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</si>
  <si>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</si>
  <si>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</si>
  <si>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</si>
  <si>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</si>
  <si>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</si>
  <si>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</si>
  <si>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</si>
  <si>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</si>
  <si>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</si>
  <si>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</si>
  <si>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</si>
  <si>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</si>
  <si>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</si>
  <si>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</si>
  <si>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</si>
  <si>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</si>
  <si>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</si>
  <si>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</si>
  <si>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</si>
  <si>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</si>
  <si>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</si>
  <si>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</si>
  <si>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</si>
  <si>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</si>
  <si>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</si>
  <si>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</si>
  <si>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</si>
  <si>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</si>
  <si>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</si>
  <si>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</si>
  <si>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</si>
  <si>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</si>
  <si>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</si>
  <si>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</si>
  <si>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</si>
  <si>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</si>
  <si>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</si>
  <si>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</si>
  <si>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</si>
  <si>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</si>
  <si>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</si>
  <si>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</si>
  <si>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</si>
  <si>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</si>
  <si>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</si>
  <si>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</si>
  <si>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</si>
  <si>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</si>
  <si>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</si>
  <si>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</si>
  <si>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</si>
  <si>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</si>
  <si>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</si>
  <si>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</si>
  <si>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</si>
  <si>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</si>
  <si>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</si>
  <si>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</si>
  <si>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</si>
  <si>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</si>
  <si>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</si>
  <si>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</si>
  <si>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</si>
  <si>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</si>
  <si>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</si>
  <si>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</si>
  <si>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</si>
  <si>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</si>
  <si>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</si>
  <si>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</si>
  <si>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</si>
  <si>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</si>
  <si>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</si>
  <si>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</si>
  <si>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</si>
  <si>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</si>
  <si>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</si>
  <si>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</si>
  <si>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</si>
  <si>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</si>
  <si>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</si>
  <si>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</si>
  <si>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</si>
  <si>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</si>
  <si>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사원</t>
    <phoneticPr fontId="2" type="noConversion"/>
  </si>
  <si>
    <t>홍지연</t>
    <phoneticPr fontId="2" type="noConversion"/>
  </si>
  <si>
    <t>2023.02.01</t>
    <phoneticPr fontId="2" type="noConversion"/>
  </si>
  <si>
    <t>잇츠굿 통합시스템 구축</t>
    <phoneticPr fontId="2" type="noConversion"/>
  </si>
  <si>
    <t>2023.06.07 ~ 2023.06.30</t>
    <phoneticPr fontId="2" type="noConversion"/>
  </si>
  <si>
    <t>자기개발</t>
    <phoneticPr fontId="46" type="noConversion"/>
  </si>
  <si>
    <t>그룹웨어 모바일 시스템 구축</t>
    <phoneticPr fontId="46" type="noConversion"/>
  </si>
  <si>
    <t>2023.02.21 ~ 2023.06.05</t>
    <phoneticPr fontId="46" type="noConversion"/>
  </si>
  <si>
    <t>2023.02.01 ~ 2023.02.20</t>
    <phoneticPr fontId="46"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</si>
  <si>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</si>
  <si>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6 : SM 운영지원 업무 (SI운영 유지보수 업무 계약/미계약 기준), 인정율 (70~ 90%)</t>
    <phoneticPr fontId="2" type="noConversion"/>
  </si>
  <si>
    <t xml:space="preserve">SQLD </t>
    <phoneticPr fontId="46" type="noConversion"/>
  </si>
  <si>
    <t>한국데이터산업진흥원</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</si>
</sst>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 numFmtId="189" formatCode="mm&quot;월&quot;\ dd&quot;일&quot;"/>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4">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189" fontId="3" fillId="6" borderId="11" xfId="0" applyNumberFormat="1" applyFont="1" applyFill="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zoomScaleSheetLayoutView="100" workbookViewId="0">
      <selection activeCell="I55" sqref="I55:K55"/>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9" t="s">
        <v>0</v>
      </c>
      <c r="B2" s="90"/>
      <c r="C2" s="90"/>
      <c r="D2" s="90"/>
      <c r="E2" s="90"/>
      <c r="F2" s="90"/>
      <c r="G2" s="90"/>
      <c r="H2" s="90"/>
      <c r="I2" s="90"/>
      <c r="J2" s="90"/>
      <c r="K2" s="90"/>
      <c r="L2" s="90"/>
      <c r="M2" s="90"/>
      <c r="N2" s="90"/>
    </row>
    <row r="3" spans="1:16" ht="8.1" customHeight="1"/>
    <row r="4" spans="1:16" ht="18.75" customHeight="1">
      <c r="A4" s="3" t="s">
        <v>1</v>
      </c>
      <c r="B4" s="91" t="s">
        <v>112</v>
      </c>
      <c r="C4" s="91"/>
      <c r="D4" s="91"/>
      <c r="E4" s="92" t="s">
        <v>2</v>
      </c>
      <c r="F4" s="92"/>
      <c r="G4" s="91" t="s">
        <v>114</v>
      </c>
      <c r="H4" s="91"/>
      <c r="I4" s="93" t="s">
        <v>3</v>
      </c>
      <c r="J4" s="94"/>
      <c r="K4" s="4" t="s">
        <v>115</v>
      </c>
      <c r="L4" s="3" t="s">
        <v>4</v>
      </c>
      <c r="M4" s="91" t="s">
        <v>116</v>
      </c>
      <c r="N4" s="91"/>
    </row>
    <row r="5" spans="1:16" s="7" customFormat="1" ht="4.5" customHeight="1">
      <c r="A5" s="5"/>
      <c r="B5" s="5"/>
      <c r="C5" s="5"/>
      <c r="D5" s="5"/>
      <c r="E5" s="5"/>
      <c r="F5" s="5"/>
      <c r="G5" s="5"/>
      <c r="H5" s="5"/>
      <c r="I5" s="5"/>
      <c r="J5" s="5"/>
      <c r="K5" s="6"/>
    </row>
    <row r="6" spans="1:16" ht="18.75" customHeight="1">
      <c r="A6" s="95" t="s">
        <v>5</v>
      </c>
      <c r="B6" s="93" t="s">
        <v>6</v>
      </c>
      <c r="C6" s="96"/>
      <c r="D6" s="96"/>
      <c r="E6" s="94"/>
      <c r="F6" s="93" t="s">
        <v>7</v>
      </c>
      <c r="G6" s="96"/>
      <c r="H6" s="96"/>
      <c r="I6" s="96"/>
      <c r="J6" s="94"/>
    </row>
    <row r="7" spans="1:16" ht="18" customHeight="1">
      <c r="A7" s="92"/>
      <c r="B7" s="97" t="s">
        <v>113</v>
      </c>
      <c r="C7" s="98"/>
      <c r="D7" s="98"/>
      <c r="E7" s="99"/>
      <c r="F7" s="97" t="s">
        <v>8</v>
      </c>
      <c r="G7" s="98"/>
      <c r="H7" s="98"/>
      <c r="I7" s="98"/>
      <c r="J7" s="99"/>
    </row>
    <row r="8" spans="1:16" ht="8.1" customHeight="1"/>
    <row r="9" spans="1:16" ht="16.5" customHeight="1">
      <c r="A9" s="100" t="s">
        <v>9</v>
      </c>
      <c r="B9" s="100"/>
      <c r="C9" s="100"/>
      <c r="D9" s="100"/>
      <c r="E9" s="100"/>
      <c r="F9" s="100"/>
      <c r="G9" s="100"/>
      <c r="H9" s="100"/>
      <c r="I9" s="100"/>
      <c r="J9" s="100"/>
      <c r="K9" s="100"/>
      <c r="L9" s="100"/>
      <c r="M9" s="100"/>
      <c r="N9" s="100"/>
    </row>
    <row r="10" spans="1:16" ht="16.5" customHeight="1">
      <c r="A10" s="101" t="s">
        <v>10</v>
      </c>
      <c r="B10" s="102"/>
      <c r="C10" s="102"/>
      <c r="D10" s="102"/>
      <c r="E10" s="103"/>
      <c r="F10" s="101" t="s">
        <v>11</v>
      </c>
      <c r="G10" s="102"/>
      <c r="H10" s="101" t="s">
        <v>12</v>
      </c>
      <c r="I10" s="103"/>
      <c r="J10" s="8" t="s">
        <v>13</v>
      </c>
      <c r="K10" s="9" t="s">
        <v>14</v>
      </c>
      <c r="L10" s="10" t="s">
        <v>15</v>
      </c>
      <c r="M10" s="104" t="s">
        <v>16</v>
      </c>
      <c r="N10" s="105"/>
    </row>
    <row r="11" spans="1:16" ht="15" customHeight="1">
      <c r="A11" s="106" t="s">
        <v>17</v>
      </c>
      <c r="B11" s="107"/>
      <c r="C11" s="107"/>
      <c r="D11" s="107"/>
      <c r="E11" s="11">
        <v>0.3</v>
      </c>
      <c r="F11" s="12"/>
      <c r="G11" s="12"/>
      <c r="H11" s="12"/>
      <c r="I11" s="12"/>
      <c r="J11" s="12"/>
      <c r="K11" s="12"/>
      <c r="L11" s="12"/>
      <c r="M11" s="12"/>
      <c r="N11" s="13"/>
      <c r="P11" s="108" t="s">
        <v>18</v>
      </c>
    </row>
    <row r="12" spans="1:16" ht="15" customHeight="1">
      <c r="A12" s="110" t="s">
        <v>19</v>
      </c>
      <c r="B12" s="111"/>
      <c r="C12" s="111"/>
      <c r="D12" s="111"/>
      <c r="E12" s="112"/>
      <c r="F12" s="113">
        <v>30</v>
      </c>
      <c r="G12" s="113"/>
      <c r="H12" s="113">
        <v>6</v>
      </c>
      <c r="I12" s="113"/>
      <c r="J12" s="14">
        <f>L34</f>
        <v>0.86</v>
      </c>
      <c r="K12" s="15">
        <f>$J$12*$F$12/$H$12</f>
        <v>4.3</v>
      </c>
      <c r="L12" s="115">
        <f>IF(SUM(K12:K13)&gt;30, 30, SUM(K12:K13))</f>
        <v>22.900000000000002</v>
      </c>
      <c r="M12" s="117" t="s">
        <v>20</v>
      </c>
      <c r="N12" s="118"/>
      <c r="P12" s="109"/>
    </row>
    <row r="13" spans="1:16" ht="15" customHeight="1">
      <c r="A13" s="121" t="s">
        <v>21</v>
      </c>
      <c r="B13" s="122"/>
      <c r="C13" s="122"/>
      <c r="D13" s="122"/>
      <c r="E13" s="123"/>
      <c r="F13" s="114"/>
      <c r="G13" s="114"/>
      <c r="H13" s="114"/>
      <c r="I13" s="114"/>
      <c r="J13" s="16">
        <f>N45</f>
        <v>3.72</v>
      </c>
      <c r="K13" s="17">
        <f>$J$13*$F$12/$H$12</f>
        <v>18.600000000000001</v>
      </c>
      <c r="L13" s="116"/>
      <c r="M13" s="119"/>
      <c r="N13" s="120"/>
      <c r="P13" s="109"/>
    </row>
    <row r="14" spans="1:16" ht="15" customHeight="1">
      <c r="A14" s="106" t="s">
        <v>22</v>
      </c>
      <c r="B14" s="107"/>
      <c r="C14" s="107"/>
      <c r="D14" s="107"/>
      <c r="E14" s="11">
        <v>0.5</v>
      </c>
      <c r="F14" s="12"/>
      <c r="G14" s="12"/>
      <c r="H14" s="12"/>
      <c r="I14" s="12"/>
      <c r="J14" s="12"/>
      <c r="K14" s="12"/>
      <c r="L14" s="12"/>
      <c r="M14" s="12"/>
      <c r="N14" s="13"/>
    </row>
    <row r="15" spans="1:16" ht="15" customHeight="1">
      <c r="A15" s="110" t="s">
        <v>23</v>
      </c>
      <c r="B15" s="111"/>
      <c r="C15" s="111"/>
      <c r="D15" s="111"/>
      <c r="E15" s="112"/>
      <c r="F15" s="124">
        <v>20</v>
      </c>
      <c r="G15" s="124"/>
      <c r="H15" s="124">
        <v>20</v>
      </c>
      <c r="I15" s="124"/>
      <c r="J15" s="18">
        <f>M34</f>
        <v>0</v>
      </c>
      <c r="K15" s="15">
        <f>J15/H15*F15</f>
        <v>0</v>
      </c>
      <c r="L15" s="115">
        <f>SUM(K15:K16)</f>
        <v>0</v>
      </c>
      <c r="M15" s="125"/>
      <c r="N15" s="126"/>
    </row>
    <row r="16" spans="1:16" ht="15" customHeight="1">
      <c r="A16" s="121" t="s">
        <v>24</v>
      </c>
      <c r="B16" s="122"/>
      <c r="C16" s="122"/>
      <c r="D16" s="122"/>
      <c r="E16" s="123"/>
      <c r="F16" s="129">
        <v>30</v>
      </c>
      <c r="G16" s="129"/>
      <c r="H16" s="129">
        <v>30</v>
      </c>
      <c r="I16" s="129"/>
      <c r="J16" s="19">
        <f>N34</f>
        <v>0</v>
      </c>
      <c r="K16" s="17">
        <f>J16/H16*F16</f>
        <v>0</v>
      </c>
      <c r="L16" s="116"/>
      <c r="M16" s="127"/>
      <c r="N16" s="128"/>
    </row>
    <row r="17" spans="1:17" ht="15" customHeight="1">
      <c r="A17" s="106" t="s">
        <v>25</v>
      </c>
      <c r="B17" s="107"/>
      <c r="C17" s="107"/>
      <c r="D17" s="107"/>
      <c r="E17" s="11">
        <v>0.2</v>
      </c>
      <c r="F17" s="12"/>
      <c r="G17" s="12"/>
      <c r="H17" s="12"/>
      <c r="I17" s="12"/>
      <c r="J17" s="12"/>
      <c r="K17" s="12"/>
      <c r="L17" s="12"/>
      <c r="M17" s="12"/>
      <c r="N17" s="13"/>
    </row>
    <row r="18" spans="1:17" ht="15" customHeight="1">
      <c r="A18" s="110" t="s">
        <v>26</v>
      </c>
      <c r="B18" s="111"/>
      <c r="C18" s="111"/>
      <c r="D18" s="111"/>
      <c r="E18" s="20"/>
      <c r="F18" s="124"/>
      <c r="G18" s="124"/>
      <c r="H18" s="124"/>
      <c r="I18" s="124"/>
      <c r="J18" s="21">
        <f>B57+N57</f>
        <v>5.5</v>
      </c>
      <c r="K18" s="15">
        <f>J18</f>
        <v>5.5</v>
      </c>
      <c r="L18" s="115">
        <f>K18+K19</f>
        <v>5.5</v>
      </c>
      <c r="M18" s="130"/>
      <c r="N18" s="131"/>
    </row>
    <row r="19" spans="1:17" ht="15" customHeight="1">
      <c r="A19" s="121" t="s">
        <v>27</v>
      </c>
      <c r="B19" s="122"/>
      <c r="C19" s="122"/>
      <c r="D19" s="122"/>
      <c r="E19" s="22"/>
      <c r="F19" s="129">
        <v>20</v>
      </c>
      <c r="G19" s="129"/>
      <c r="H19" s="129">
        <v>45</v>
      </c>
      <c r="I19" s="129"/>
      <c r="J19" s="23">
        <f>M89</f>
        <v>0</v>
      </c>
      <c r="K19" s="17">
        <f>J19*F19/H19</f>
        <v>0</v>
      </c>
      <c r="L19" s="116"/>
      <c r="M19" s="132"/>
      <c r="N19" s="133"/>
    </row>
    <row r="20" spans="1:17" ht="15" customHeight="1">
      <c r="A20" s="106" t="s">
        <v>28</v>
      </c>
      <c r="B20" s="107"/>
      <c r="C20" s="107"/>
      <c r="D20" s="107"/>
      <c r="E20" s="107"/>
      <c r="F20" s="12"/>
      <c r="G20" s="12"/>
      <c r="H20" s="12"/>
      <c r="I20" s="12"/>
      <c r="J20" s="12"/>
      <c r="K20" s="12"/>
      <c r="L20" s="12"/>
      <c r="M20" s="12"/>
      <c r="N20" s="13"/>
    </row>
    <row r="21" spans="1:17" ht="15" customHeight="1">
      <c r="A21" s="110" t="s">
        <v>29</v>
      </c>
      <c r="B21" s="111"/>
      <c r="C21" s="111"/>
      <c r="D21" s="111"/>
      <c r="E21" s="112"/>
      <c r="F21" s="124"/>
      <c r="G21" s="124"/>
      <c r="H21" s="124"/>
      <c r="I21" s="124"/>
      <c r="J21" s="24">
        <f>K12+K13-L12</f>
        <v>0</v>
      </c>
      <c r="K21" s="15">
        <f>J21</f>
        <v>0</v>
      </c>
      <c r="L21" s="25">
        <f>K21</f>
        <v>0</v>
      </c>
      <c r="M21" s="130"/>
      <c r="N21" s="131"/>
    </row>
    <row r="22" spans="1:17" ht="15" customHeight="1">
      <c r="A22" s="121" t="s">
        <v>30</v>
      </c>
      <c r="B22" s="122"/>
      <c r="C22" s="122"/>
      <c r="D22" s="122"/>
      <c r="E22" s="123"/>
      <c r="F22" s="129">
        <v>0</v>
      </c>
      <c r="G22" s="129"/>
      <c r="H22" s="129">
        <v>0</v>
      </c>
      <c r="I22" s="129"/>
      <c r="J22" s="26">
        <v>0</v>
      </c>
      <c r="K22" s="17">
        <f>IF(ABS(J22)&gt;20, IF(J22&gt;0, 20, -20), J22)</f>
        <v>0</v>
      </c>
      <c r="L22" s="27">
        <f>K22</f>
        <v>0</v>
      </c>
      <c r="M22" s="134"/>
      <c r="N22" s="135"/>
      <c r="P22" s="28" t="s">
        <v>31</v>
      </c>
    </row>
    <row r="23" spans="1:17" ht="16.5" customHeight="1">
      <c r="A23" s="101" t="s">
        <v>32</v>
      </c>
      <c r="B23" s="102"/>
      <c r="C23" s="102"/>
      <c r="D23" s="102"/>
      <c r="E23" s="102"/>
      <c r="F23" s="102"/>
      <c r="G23" s="102"/>
      <c r="H23" s="102"/>
      <c r="I23" s="102"/>
      <c r="J23" s="102"/>
      <c r="K23" s="102"/>
      <c r="L23" s="29">
        <f>IF(SUM(L12,L15,L18,L19,L21,L22) &gt; 100, 100, SUM(L12,L15,L18,L19,L21,L22))</f>
        <v>28.400000000000002</v>
      </c>
      <c r="M23" s="101"/>
      <c r="N23" s="103"/>
    </row>
    <row r="24" spans="1:17" ht="8.1" customHeight="1"/>
    <row r="25" spans="1:17" ht="16.5" customHeight="1">
      <c r="A25" s="30" t="s">
        <v>33</v>
      </c>
    </row>
    <row r="26" spans="1:17" ht="16.5" customHeight="1">
      <c r="A26" s="136" t="s">
        <v>34</v>
      </c>
      <c r="B26" s="136"/>
      <c r="C26" s="136"/>
      <c r="D26" s="136"/>
      <c r="E26" s="136"/>
      <c r="F26" s="136"/>
      <c r="G26" s="136"/>
      <c r="H26" s="136"/>
      <c r="I26" s="136"/>
      <c r="J26" s="136"/>
      <c r="K26" s="136"/>
      <c r="L26" s="136"/>
      <c r="M26" s="136"/>
      <c r="N26" s="136"/>
    </row>
    <row r="27" spans="1:17" ht="16.5" customHeight="1">
      <c r="A27" s="101" t="s">
        <v>35</v>
      </c>
      <c r="B27" s="102"/>
      <c r="C27" s="102"/>
      <c r="D27" s="102"/>
      <c r="E27" s="102"/>
      <c r="F27" s="102"/>
      <c r="G27" s="102"/>
      <c r="H27" s="102"/>
      <c r="I27" s="102"/>
      <c r="J27" s="103"/>
      <c r="K27" s="137" t="s">
        <v>36</v>
      </c>
      <c r="L27" s="137"/>
      <c r="M27" s="137" t="s">
        <v>37</v>
      </c>
      <c r="N27" s="137"/>
    </row>
    <row r="28" spans="1:17" ht="26.25" customHeight="1">
      <c r="A28" s="101" t="s">
        <v>38</v>
      </c>
      <c r="B28" s="102"/>
      <c r="C28" s="102"/>
      <c r="D28" s="102"/>
      <c r="E28" s="102"/>
      <c r="F28" s="103"/>
      <c r="G28" s="101" t="s">
        <v>39</v>
      </c>
      <c r="H28" s="102"/>
      <c r="I28" s="102"/>
      <c r="J28" s="103"/>
      <c r="K28" s="8" t="s">
        <v>40</v>
      </c>
      <c r="L28" s="9" t="s">
        <v>41</v>
      </c>
      <c r="M28" s="10" t="s">
        <v>42</v>
      </c>
      <c r="N28" s="31" t="s">
        <v>43</v>
      </c>
    </row>
    <row r="29" spans="1:17" ht="15" customHeight="1">
      <c r="A29" s="138" t="s">
        <v>117</v>
      </c>
      <c r="B29" s="139"/>
      <c r="C29" s="139"/>
      <c r="D29" s="139"/>
      <c r="E29" s="139"/>
      <c r="F29" s="140"/>
      <c r="G29" s="141" t="s">
        <v>118</v>
      </c>
      <c r="H29" s="142"/>
      <c r="I29" s="142"/>
      <c r="J29" s="143"/>
      <c r="K29" s="32">
        <v>0.86</v>
      </c>
      <c r="L29" s="32">
        <v>0.86</v>
      </c>
      <c r="M29" s="33"/>
      <c r="N29" s="34"/>
      <c r="P29" s="35"/>
      <c r="Q29" s="36"/>
    </row>
    <row r="30" spans="1:17" ht="15" customHeight="1">
      <c r="A30" s="138"/>
      <c r="B30" s="139"/>
      <c r="C30" s="139"/>
      <c r="D30" s="139"/>
      <c r="E30" s="139"/>
      <c r="F30" s="140"/>
      <c r="G30" s="144"/>
      <c r="H30" s="145"/>
      <c r="I30" s="145"/>
      <c r="J30" s="146"/>
      <c r="K30" s="37"/>
      <c r="L30" s="38"/>
      <c r="M30" s="39"/>
      <c r="N30" s="40"/>
      <c r="P30" s="36"/>
      <c r="Q30" s="36"/>
    </row>
    <row r="31" spans="1:17" ht="15" customHeight="1">
      <c r="A31" s="138"/>
      <c r="B31" s="139"/>
      <c r="C31" s="139"/>
      <c r="D31" s="139"/>
      <c r="E31" s="139"/>
      <c r="F31" s="140"/>
      <c r="G31" s="144"/>
      <c r="H31" s="145"/>
      <c r="I31" s="145"/>
      <c r="J31" s="146"/>
      <c r="K31" s="37"/>
      <c r="L31" s="38"/>
      <c r="M31" s="39"/>
      <c r="N31" s="39"/>
      <c r="P31" s="35"/>
      <c r="Q31" s="36"/>
    </row>
    <row r="32" spans="1:17" s="1" customFormat="1" ht="15" customHeight="1">
      <c r="A32" s="138"/>
      <c r="B32" s="139"/>
      <c r="C32" s="139"/>
      <c r="D32" s="139"/>
      <c r="E32" s="139"/>
      <c r="F32" s="140"/>
      <c r="G32" s="144"/>
      <c r="H32" s="145"/>
      <c r="I32" s="145"/>
      <c r="J32" s="146"/>
      <c r="K32" s="37"/>
      <c r="L32" s="38"/>
      <c r="M32" s="39"/>
      <c r="N32" s="39"/>
      <c r="P32" s="36"/>
      <c r="Q32" s="36"/>
    </row>
    <row r="33" spans="1:17" s="1" customFormat="1" ht="15" customHeight="1">
      <c r="A33" s="147"/>
      <c r="B33" s="148"/>
      <c r="C33" s="148"/>
      <c r="D33" s="148"/>
      <c r="E33" s="148"/>
      <c r="F33" s="149"/>
      <c r="G33" s="150"/>
      <c r="H33" s="151"/>
      <c r="I33" s="151"/>
      <c r="J33" s="152"/>
      <c r="K33" s="41"/>
      <c r="L33" s="42"/>
      <c r="M33" s="43"/>
      <c r="N33" s="43"/>
      <c r="P33" s="35"/>
      <c r="Q33" s="36"/>
    </row>
    <row r="34" spans="1:17" s="1" customFormat="1" ht="16.5" customHeight="1">
      <c r="A34" s="101" t="s">
        <v>13</v>
      </c>
      <c r="B34" s="102"/>
      <c r="C34" s="102"/>
      <c r="D34" s="102"/>
      <c r="E34" s="102"/>
      <c r="F34" s="102"/>
      <c r="G34" s="102"/>
      <c r="H34" s="102"/>
      <c r="I34" s="102"/>
      <c r="J34" s="103"/>
      <c r="K34" s="44">
        <f>SUM(K29:K33)</f>
        <v>0.86</v>
      </c>
      <c r="L34" s="45">
        <f>SUM(L29:L33)</f>
        <v>0.86</v>
      </c>
      <c r="M34" s="45">
        <f>IFERROR(AVERAGE(M29:M33), 0)</f>
        <v>0</v>
      </c>
      <c r="N34" s="45">
        <f>IFERROR(AVERAGE(N29:N33), 0)</f>
        <v>0</v>
      </c>
    </row>
    <row r="35" spans="1:17" s="1" customFormat="1" ht="16.5" customHeight="1">
      <c r="A35" s="153" t="s">
        <v>44</v>
      </c>
      <c r="B35" s="153"/>
      <c r="C35" s="153"/>
      <c r="D35" s="153"/>
      <c r="E35" s="153"/>
      <c r="F35" s="153"/>
      <c r="G35" s="153"/>
      <c r="H35" s="153"/>
      <c r="I35" s="153"/>
      <c r="J35" s="153"/>
      <c r="K35" s="153"/>
      <c r="L35" s="153"/>
      <c r="M35" s="153"/>
      <c r="N35" s="153"/>
    </row>
    <row r="36" spans="1:17" s="1" customFormat="1" ht="16.5" customHeight="1">
      <c r="A36" s="101" t="s">
        <v>45</v>
      </c>
      <c r="B36" s="102"/>
      <c r="C36" s="102"/>
      <c r="D36" s="102"/>
      <c r="E36" s="102"/>
      <c r="F36" s="102"/>
      <c r="G36" s="102"/>
      <c r="H36" s="102"/>
      <c r="I36" s="102"/>
      <c r="J36" s="102"/>
      <c r="K36" s="102"/>
      <c r="L36" s="101" t="s">
        <v>36</v>
      </c>
      <c r="M36" s="102"/>
      <c r="N36" s="103"/>
    </row>
    <row r="37" spans="1:17" s="1" customFormat="1" ht="16.5" customHeight="1">
      <c r="A37" s="46" t="s">
        <v>46</v>
      </c>
      <c r="B37" s="154" t="s">
        <v>47</v>
      </c>
      <c r="C37" s="155"/>
      <c r="D37" s="155"/>
      <c r="E37" s="155"/>
      <c r="F37" s="155"/>
      <c r="G37" s="156"/>
      <c r="H37" s="157" t="s">
        <v>39</v>
      </c>
      <c r="I37" s="158"/>
      <c r="J37" s="159"/>
      <c r="K37" s="47" t="s">
        <v>48</v>
      </c>
      <c r="L37" s="47" t="s">
        <v>49</v>
      </c>
      <c r="M37" s="47" t="s">
        <v>50</v>
      </c>
      <c r="N37" s="47" t="s">
        <v>51</v>
      </c>
      <c r="P37" s="48" t="s">
        <v>52</v>
      </c>
    </row>
    <row r="38" spans="1:17" s="1" customFormat="1" ht="15" customHeight="1">
      <c r="A38" s="88">
        <v>7</v>
      </c>
      <c r="B38" s="160" t="s">
        <v>119</v>
      </c>
      <c r="C38" s="161"/>
      <c r="D38" s="161"/>
      <c r="E38" s="161"/>
      <c r="F38" s="161"/>
      <c r="G38" s="162"/>
      <c r="H38" s="163" t="s">
        <v>122</v>
      </c>
      <c r="I38" s="164"/>
      <c r="J38" s="165"/>
      <c r="K38" s="49">
        <v>14</v>
      </c>
      <c r="L38" s="50">
        <v>0.7</v>
      </c>
      <c r="M38" s="51">
        <v>0.5</v>
      </c>
      <c r="N38" s="52">
        <v>0.35</v>
      </c>
      <c r="P38" s="48" t="s">
        <v>53</v>
      </c>
    </row>
    <row r="39" spans="1:17" s="1" customFormat="1" ht="15" customHeight="1">
      <c r="A39" s="53">
        <v>5</v>
      </c>
      <c r="B39" s="138" t="s">
        <v>120</v>
      </c>
      <c r="C39" s="139"/>
      <c r="D39" s="139"/>
      <c r="E39" s="139"/>
      <c r="F39" s="139"/>
      <c r="G39" s="140"/>
      <c r="H39" s="144" t="s">
        <v>121</v>
      </c>
      <c r="I39" s="145"/>
      <c r="J39" s="146"/>
      <c r="K39" s="54">
        <v>69.5</v>
      </c>
      <c r="L39" s="55">
        <v>3.37</v>
      </c>
      <c r="M39" s="56">
        <v>1</v>
      </c>
      <c r="N39" s="52">
        <v>3.37</v>
      </c>
      <c r="P39" s="48" t="s">
        <v>54</v>
      </c>
    </row>
    <row r="40" spans="1:17" s="1" customFormat="1" ht="15" customHeight="1">
      <c r="A40" s="53"/>
      <c r="B40" s="138"/>
      <c r="C40" s="139"/>
      <c r="D40" s="139"/>
      <c r="E40" s="139"/>
      <c r="F40" s="139"/>
      <c r="G40" s="140"/>
      <c r="H40" s="144"/>
      <c r="I40" s="145"/>
      <c r="J40" s="146"/>
      <c r="K40" s="54"/>
      <c r="L40" s="55"/>
      <c r="M40" s="56"/>
      <c r="N40" s="52"/>
      <c r="P40" s="48" t="s">
        <v>55</v>
      </c>
    </row>
    <row r="41" spans="1:17" s="1" customFormat="1" ht="15" customHeight="1">
      <c r="A41" s="53"/>
      <c r="B41" s="138"/>
      <c r="C41" s="139"/>
      <c r="D41" s="139"/>
      <c r="E41" s="139"/>
      <c r="F41" s="139"/>
      <c r="G41" s="140"/>
      <c r="H41" s="144"/>
      <c r="I41" s="145"/>
      <c r="J41" s="146"/>
      <c r="K41" s="54"/>
      <c r="L41" s="55"/>
      <c r="M41" s="56"/>
      <c r="N41" s="52"/>
      <c r="P41" s="48" t="s">
        <v>56</v>
      </c>
    </row>
    <row r="42" spans="1:17" s="1" customFormat="1" ht="15" customHeight="1">
      <c r="A42" s="53"/>
      <c r="B42" s="138"/>
      <c r="C42" s="139"/>
      <c r="D42" s="139"/>
      <c r="E42" s="139"/>
      <c r="F42" s="139"/>
      <c r="G42" s="140"/>
      <c r="H42" s="144"/>
      <c r="I42" s="145"/>
      <c r="J42" s="146"/>
      <c r="K42" s="54"/>
      <c r="L42" s="55"/>
      <c r="M42" s="56"/>
      <c r="N42" s="52"/>
      <c r="P42" s="48" t="s">
        <v>57</v>
      </c>
    </row>
    <row r="43" spans="1:17" s="1" customFormat="1" ht="15" customHeight="1">
      <c r="A43" s="53"/>
      <c r="B43" s="138"/>
      <c r="C43" s="139"/>
      <c r="D43" s="139"/>
      <c r="E43" s="139"/>
      <c r="F43" s="139"/>
      <c r="G43" s="140"/>
      <c r="H43" s="144"/>
      <c r="I43" s="145"/>
      <c r="J43" s="146"/>
      <c r="K43" s="54"/>
      <c r="L43" s="55"/>
      <c r="M43" s="56"/>
      <c r="N43" s="52"/>
      <c r="P43" s="48" t="s">
        <v>124</v>
      </c>
    </row>
    <row r="44" spans="1:17" s="1" customFormat="1" ht="15" customHeight="1">
      <c r="A44" s="57"/>
      <c r="B44" s="138"/>
      <c r="C44" s="139"/>
      <c r="D44" s="139"/>
      <c r="E44" s="139"/>
      <c r="F44" s="139"/>
      <c r="G44" s="140"/>
      <c r="H44" s="166"/>
      <c r="I44" s="167"/>
      <c r="J44" s="168"/>
      <c r="K44" s="58"/>
      <c r="L44" s="55"/>
      <c r="M44" s="56"/>
      <c r="N44" s="52"/>
      <c r="P44" s="48" t="s">
        <v>58</v>
      </c>
    </row>
    <row r="45" spans="1:17" s="1" customFormat="1" ht="16.5" customHeight="1">
      <c r="A45" s="101" t="s">
        <v>59</v>
      </c>
      <c r="B45" s="102"/>
      <c r="C45" s="102"/>
      <c r="D45" s="102"/>
      <c r="E45" s="102"/>
      <c r="F45" s="102"/>
      <c r="G45" s="102"/>
      <c r="H45" s="102"/>
      <c r="I45" s="102"/>
      <c r="J45" s="102"/>
      <c r="K45" s="102"/>
      <c r="L45" s="102"/>
      <c r="M45" s="103"/>
      <c r="N45" s="29">
        <f>SUM(H38,H39,H40,H41,H43,H44,N38,N39,N40,N41,N43,N44)</f>
        <v>3.72</v>
      </c>
    </row>
    <row r="46" spans="1:17" s="1" customFormat="1"/>
    <row r="47" spans="1:17" s="1" customFormat="1">
      <c r="A47" s="59" t="s">
        <v>60</v>
      </c>
    </row>
    <row r="48" spans="1:17" s="1" customFormat="1" ht="16.5" customHeight="1">
      <c r="A48" s="169" t="s">
        <v>26</v>
      </c>
      <c r="B48" s="169"/>
      <c r="C48" s="169"/>
      <c r="D48" s="169"/>
      <c r="E48" s="169"/>
      <c r="F48" s="169"/>
      <c r="G48" s="169"/>
      <c r="H48" s="169"/>
      <c r="I48" s="169"/>
      <c r="J48" s="169"/>
      <c r="K48" s="169"/>
      <c r="L48" s="169"/>
      <c r="M48" s="169"/>
      <c r="N48" s="169"/>
    </row>
    <row r="49" spans="1:19" s="1" customFormat="1" ht="16.5" customHeight="1">
      <c r="A49" s="170" t="s">
        <v>61</v>
      </c>
      <c r="B49" s="171"/>
      <c r="C49" s="172" t="s">
        <v>62</v>
      </c>
      <c r="D49" s="172" t="s">
        <v>63</v>
      </c>
      <c r="E49" s="172" t="s">
        <v>64</v>
      </c>
      <c r="F49" s="172" t="s">
        <v>65</v>
      </c>
      <c r="G49" s="174" t="s">
        <v>66</v>
      </c>
      <c r="H49" s="176" t="s">
        <v>67</v>
      </c>
      <c r="I49" s="177"/>
      <c r="J49" s="177"/>
      <c r="K49" s="177"/>
      <c r="L49" s="177"/>
      <c r="M49" s="177"/>
      <c r="N49" s="178"/>
    </row>
    <row r="50" spans="1:19" s="1" customFormat="1" ht="16.5" customHeight="1">
      <c r="A50" s="61" t="s">
        <v>68</v>
      </c>
      <c r="B50" s="62" t="s">
        <v>69</v>
      </c>
      <c r="C50" s="173"/>
      <c r="D50" s="173"/>
      <c r="E50" s="173"/>
      <c r="F50" s="173"/>
      <c r="G50" s="175"/>
      <c r="H50" s="63" t="s">
        <v>46</v>
      </c>
      <c r="I50" s="157" t="s">
        <v>70</v>
      </c>
      <c r="J50" s="158"/>
      <c r="K50" s="159"/>
      <c r="L50" s="179" t="s">
        <v>71</v>
      </c>
      <c r="M50" s="179"/>
      <c r="N50" s="64" t="s">
        <v>72</v>
      </c>
    </row>
    <row r="51" spans="1:19" s="1" customFormat="1" ht="15" customHeight="1">
      <c r="A51" s="65" t="s">
        <v>73</v>
      </c>
      <c r="B51" s="66"/>
      <c r="C51" s="67"/>
      <c r="D51" s="67"/>
      <c r="E51" s="67"/>
      <c r="F51" s="67"/>
      <c r="G51" s="180">
        <v>2.5</v>
      </c>
      <c r="H51" s="68"/>
      <c r="I51" s="189"/>
      <c r="J51" s="189"/>
      <c r="K51" s="189"/>
      <c r="L51" s="183"/>
      <c r="M51" s="184"/>
      <c r="N51" s="69"/>
      <c r="P51" s="185" t="s">
        <v>74</v>
      </c>
      <c r="Q51" s="109"/>
    </row>
    <row r="52" spans="1:19" s="1" customFormat="1" ht="15" customHeight="1">
      <c r="A52" s="65" t="s">
        <v>75</v>
      </c>
      <c r="B52" s="70"/>
      <c r="C52" s="71"/>
      <c r="D52" s="71"/>
      <c r="E52" s="71"/>
      <c r="F52" s="71"/>
      <c r="G52" s="181"/>
      <c r="H52" s="72"/>
      <c r="I52" s="186"/>
      <c r="J52" s="186"/>
      <c r="K52" s="186"/>
      <c r="L52" s="187"/>
      <c r="M52" s="188"/>
      <c r="N52" s="73"/>
      <c r="P52" s="109"/>
      <c r="Q52" s="109"/>
    </row>
    <row r="53" spans="1:19" s="1" customFormat="1" ht="15" customHeight="1">
      <c r="A53" s="65" t="s">
        <v>76</v>
      </c>
      <c r="B53" s="70"/>
      <c r="C53" s="71"/>
      <c r="D53" s="71"/>
      <c r="E53" s="71"/>
      <c r="F53" s="71"/>
      <c r="G53" s="181"/>
      <c r="H53" s="72"/>
      <c r="I53" s="186"/>
      <c r="J53" s="186"/>
      <c r="K53" s="186"/>
      <c r="L53" s="187"/>
      <c r="M53" s="188"/>
      <c r="N53" s="73"/>
      <c r="P53" s="109"/>
      <c r="Q53" s="109"/>
    </row>
    <row r="54" spans="1:19" s="1" customFormat="1" ht="15" customHeight="1">
      <c r="A54" s="65" t="s">
        <v>77</v>
      </c>
      <c r="B54" s="70"/>
      <c r="C54" s="71"/>
      <c r="D54" s="71"/>
      <c r="E54" s="71"/>
      <c r="F54" s="71"/>
      <c r="G54" s="181"/>
      <c r="H54" s="72"/>
      <c r="I54" s="189" t="s">
        <v>125</v>
      </c>
      <c r="J54" s="189"/>
      <c r="K54" s="189"/>
      <c r="L54" s="223">
        <v>45030</v>
      </c>
      <c r="M54" s="188"/>
      <c r="N54" s="73" t="s">
        <v>126</v>
      </c>
      <c r="P54" s="109"/>
      <c r="Q54" s="109"/>
    </row>
    <row r="55" spans="1:19" s="1" customFormat="1" ht="15" customHeight="1">
      <c r="A55" s="65" t="s">
        <v>78</v>
      </c>
      <c r="B55" s="70"/>
      <c r="C55" s="71"/>
      <c r="D55" s="71"/>
      <c r="E55" s="71"/>
      <c r="F55" s="71"/>
      <c r="G55" s="181"/>
      <c r="H55" s="72"/>
      <c r="I55" s="186"/>
      <c r="J55" s="186"/>
      <c r="K55" s="186"/>
      <c r="L55" s="187"/>
      <c r="M55" s="188"/>
      <c r="N55" s="73"/>
      <c r="P55" s="109"/>
      <c r="Q55" s="109"/>
    </row>
    <row r="56" spans="1:19" s="1" customFormat="1">
      <c r="A56" s="65" t="s">
        <v>79</v>
      </c>
      <c r="B56" s="74"/>
      <c r="C56" s="71"/>
      <c r="D56" s="71"/>
      <c r="E56" s="71"/>
      <c r="F56" s="71"/>
      <c r="G56" s="182"/>
      <c r="H56" s="75"/>
      <c r="I56" s="189"/>
      <c r="J56" s="189"/>
      <c r="K56" s="189"/>
      <c r="L56" s="190"/>
      <c r="M56" s="191"/>
      <c r="N56" s="76"/>
      <c r="P56" s="109"/>
      <c r="Q56" s="109"/>
    </row>
    <row r="57" spans="1:19" s="1" customFormat="1" ht="14.25" customHeight="1">
      <c r="A57" s="77" t="s">
        <v>80</v>
      </c>
      <c r="B57" s="77">
        <f>SUM(C57:G57)</f>
        <v>2.5</v>
      </c>
      <c r="C57" s="78">
        <f>SUM(C51:C56)*-1</f>
        <v>0</v>
      </c>
      <c r="D57" s="78">
        <f>SUM(D51:D56)*5</f>
        <v>0</v>
      </c>
      <c r="E57" s="78">
        <f>SUM(E51:E56)*-1</f>
        <v>0</v>
      </c>
      <c r="F57" s="78">
        <v>0</v>
      </c>
      <c r="G57" s="79">
        <v>2.5</v>
      </c>
      <c r="H57" s="199" t="s">
        <v>81</v>
      </c>
      <c r="I57" s="200"/>
      <c r="J57" s="200"/>
      <c r="K57" s="201"/>
      <c r="L57" s="202">
        <v>1</v>
      </c>
      <c r="M57" s="203"/>
      <c r="N57" s="80">
        <f>L57*3</f>
        <v>3</v>
      </c>
    </row>
    <row r="58" spans="1:19" s="1" customFormat="1"/>
    <row r="59" spans="1:19" s="1" customFormat="1">
      <c r="A59" s="169" t="s">
        <v>82</v>
      </c>
      <c r="B59" s="169"/>
      <c r="C59" s="169"/>
      <c r="D59" s="169"/>
      <c r="E59" s="169"/>
      <c r="F59" s="169"/>
      <c r="G59" s="169"/>
      <c r="H59" s="169"/>
      <c r="I59" s="169"/>
      <c r="J59" s="169"/>
      <c r="K59" s="169"/>
      <c r="L59" s="169"/>
      <c r="M59" s="169"/>
      <c r="N59" s="169"/>
    </row>
    <row r="60" spans="1:19" s="1" customFormat="1">
      <c r="A60" s="173" t="s">
        <v>83</v>
      </c>
      <c r="B60" s="204" t="s">
        <v>84</v>
      </c>
      <c r="C60" s="205"/>
      <c r="D60" s="205"/>
      <c r="E60" s="205"/>
      <c r="F60" s="205"/>
      <c r="G60" s="205"/>
      <c r="H60" s="205"/>
      <c r="I60" s="205"/>
      <c r="J60" s="205"/>
      <c r="K60" s="206"/>
      <c r="L60" s="157" t="s">
        <v>85</v>
      </c>
      <c r="M60" s="158"/>
      <c r="N60" s="159"/>
    </row>
    <row r="61" spans="1:19" s="1" customFormat="1">
      <c r="A61" s="173"/>
      <c r="B61" s="207"/>
      <c r="C61" s="208"/>
      <c r="D61" s="208"/>
      <c r="E61" s="208"/>
      <c r="F61" s="208"/>
      <c r="G61" s="208"/>
      <c r="H61" s="208"/>
      <c r="I61" s="208"/>
      <c r="J61" s="208"/>
      <c r="K61" s="209"/>
      <c r="L61" s="61" t="s">
        <v>46</v>
      </c>
      <c r="M61" s="61" t="s">
        <v>86</v>
      </c>
      <c r="N61" s="47" t="s">
        <v>87</v>
      </c>
    </row>
    <row r="62" spans="1:19" s="1" customFormat="1" ht="13.5" customHeight="1">
      <c r="A62" s="173" t="s">
        <v>88</v>
      </c>
      <c r="B62" s="210" t="s">
        <v>89</v>
      </c>
      <c r="C62" s="211"/>
      <c r="D62" s="211"/>
      <c r="E62" s="211"/>
      <c r="F62" s="211"/>
      <c r="G62" s="211"/>
      <c r="H62" s="211"/>
      <c r="I62" s="211"/>
      <c r="J62" s="211"/>
      <c r="K62" s="212"/>
      <c r="L62" s="81" t="s">
        <v>90</v>
      </c>
      <c r="M62" s="82">
        <v>5</v>
      </c>
      <c r="N62" s="214">
        <f>IF(ISERROR(AVERAGE(M63:M64)),0,ROUNDUP(AVERAGE(M63:M64), 1))</f>
        <v>0</v>
      </c>
      <c r="P62" s="198" t="s">
        <v>91</v>
      </c>
      <c r="Q62" s="109"/>
      <c r="R62" s="109"/>
      <c r="S62" s="109"/>
    </row>
    <row r="63" spans="1:19" s="1" customFormat="1">
      <c r="A63" s="173"/>
      <c r="B63" s="213"/>
      <c r="C63" s="211"/>
      <c r="D63" s="211"/>
      <c r="E63" s="211"/>
      <c r="F63" s="211"/>
      <c r="G63" s="211"/>
      <c r="H63" s="211"/>
      <c r="I63" s="211"/>
      <c r="J63" s="211"/>
      <c r="K63" s="212"/>
      <c r="L63" s="83" t="s">
        <v>92</v>
      </c>
      <c r="M63" s="84"/>
      <c r="N63" s="91"/>
      <c r="P63" s="109"/>
      <c r="Q63" s="109"/>
      <c r="R63" s="109"/>
      <c r="S63" s="109"/>
    </row>
    <row r="64" spans="1:19" s="1" customFormat="1">
      <c r="A64" s="173"/>
      <c r="B64" s="213"/>
      <c r="C64" s="211"/>
      <c r="D64" s="211"/>
      <c r="E64" s="211"/>
      <c r="F64" s="211"/>
      <c r="G64" s="211"/>
      <c r="H64" s="211"/>
      <c r="I64" s="211"/>
      <c r="J64" s="211"/>
      <c r="K64" s="212"/>
      <c r="L64" s="85" t="s">
        <v>93</v>
      </c>
      <c r="M64" s="86"/>
      <c r="N64" s="91"/>
      <c r="P64" s="109"/>
      <c r="Q64" s="109"/>
      <c r="R64" s="109"/>
      <c r="S64" s="109"/>
    </row>
    <row r="65" spans="1:19" ht="13.5" customHeight="1">
      <c r="A65" s="173"/>
      <c r="B65" s="210" t="s">
        <v>94</v>
      </c>
      <c r="C65" s="211"/>
      <c r="D65" s="211"/>
      <c r="E65" s="211"/>
      <c r="F65" s="211"/>
      <c r="G65" s="211"/>
      <c r="H65" s="211"/>
      <c r="I65" s="211"/>
      <c r="J65" s="211"/>
      <c r="K65" s="212"/>
      <c r="L65" s="83" t="s">
        <v>90</v>
      </c>
      <c r="M65" s="82">
        <v>5</v>
      </c>
      <c r="N65" s="91">
        <f>IF(ISERROR(AVERAGE(M66:M67)),0,ROUNDUP(AVERAGE(M66:M67), 1))</f>
        <v>0</v>
      </c>
      <c r="P65" s="198" t="s">
        <v>95</v>
      </c>
      <c r="Q65" s="109"/>
      <c r="R65" s="109"/>
      <c r="S65" s="217"/>
    </row>
    <row r="66" spans="1:19" ht="18.75" customHeight="1">
      <c r="A66" s="173"/>
      <c r="B66" s="213"/>
      <c r="C66" s="211"/>
      <c r="D66" s="211"/>
      <c r="E66" s="211"/>
      <c r="F66" s="211"/>
      <c r="G66" s="211"/>
      <c r="H66" s="211"/>
      <c r="I66" s="211"/>
      <c r="J66" s="211"/>
      <c r="K66" s="212"/>
      <c r="L66" s="83" t="s">
        <v>92</v>
      </c>
      <c r="M66" s="84"/>
      <c r="N66" s="91"/>
      <c r="P66" s="109"/>
      <c r="Q66" s="109"/>
      <c r="R66" s="109"/>
      <c r="S66" s="217"/>
    </row>
    <row r="67" spans="1:19" ht="18.75" customHeight="1">
      <c r="A67" s="173"/>
      <c r="B67" s="213"/>
      <c r="C67" s="211"/>
      <c r="D67" s="211"/>
      <c r="E67" s="211"/>
      <c r="F67" s="211"/>
      <c r="G67" s="211"/>
      <c r="H67" s="211"/>
      <c r="I67" s="211"/>
      <c r="J67" s="211"/>
      <c r="K67" s="212"/>
      <c r="L67" s="85" t="s">
        <v>93</v>
      </c>
      <c r="M67" s="86"/>
      <c r="N67" s="91"/>
      <c r="P67" s="109"/>
      <c r="Q67" s="109"/>
      <c r="R67" s="109"/>
      <c r="S67" s="217"/>
    </row>
    <row r="68" spans="1:19" ht="18.75" customHeight="1">
      <c r="A68" s="173" t="s">
        <v>96</v>
      </c>
      <c r="B68" s="210" t="s">
        <v>97</v>
      </c>
      <c r="C68" s="211"/>
      <c r="D68" s="211"/>
      <c r="E68" s="211"/>
      <c r="F68" s="211"/>
      <c r="G68" s="211"/>
      <c r="H68" s="211"/>
      <c r="I68" s="211"/>
      <c r="J68" s="211"/>
      <c r="K68" s="212"/>
      <c r="L68" s="81" t="s">
        <v>90</v>
      </c>
      <c r="M68" s="82">
        <v>4</v>
      </c>
      <c r="N68" s="91">
        <f>IF(ISERROR(AVERAGE(M69:M70)),0,ROUNDUP(AVERAGE(M69:M70), 1))</f>
        <v>0</v>
      </c>
      <c r="P68" s="198" t="s">
        <v>123</v>
      </c>
      <c r="Q68" s="109"/>
      <c r="R68" s="109"/>
      <c r="S68" s="217"/>
    </row>
    <row r="69" spans="1:19" ht="18.75" customHeight="1">
      <c r="A69" s="173"/>
      <c r="B69" s="213"/>
      <c r="C69" s="211"/>
      <c r="D69" s="211"/>
      <c r="E69" s="211"/>
      <c r="F69" s="211"/>
      <c r="G69" s="211"/>
      <c r="H69" s="211"/>
      <c r="I69" s="211"/>
      <c r="J69" s="211"/>
      <c r="K69" s="212"/>
      <c r="L69" s="83" t="s">
        <v>92</v>
      </c>
      <c r="M69" s="84"/>
      <c r="N69" s="91"/>
      <c r="P69" s="109"/>
      <c r="Q69" s="109"/>
      <c r="R69" s="109"/>
      <c r="S69" s="217"/>
    </row>
    <row r="70" spans="1:19" ht="18.75" customHeight="1">
      <c r="A70" s="173"/>
      <c r="B70" s="213"/>
      <c r="C70" s="211"/>
      <c r="D70" s="211"/>
      <c r="E70" s="211"/>
      <c r="F70" s="211"/>
      <c r="G70" s="211"/>
      <c r="H70" s="211"/>
      <c r="I70" s="211"/>
      <c r="J70" s="211"/>
      <c r="K70" s="212"/>
      <c r="L70" s="85" t="s">
        <v>93</v>
      </c>
      <c r="M70" s="86"/>
      <c r="N70" s="91"/>
      <c r="P70" s="109"/>
      <c r="Q70" s="109"/>
      <c r="R70" s="109"/>
      <c r="S70" s="217"/>
    </row>
    <row r="71" spans="1:19" ht="18.75" customHeight="1">
      <c r="A71" s="173"/>
      <c r="B71" s="210" t="s">
        <v>98</v>
      </c>
      <c r="C71" s="211"/>
      <c r="D71" s="211"/>
      <c r="E71" s="211"/>
      <c r="F71" s="211"/>
      <c r="G71" s="211"/>
      <c r="H71" s="211"/>
      <c r="I71" s="211"/>
      <c r="J71" s="211"/>
      <c r="K71" s="212"/>
      <c r="L71" s="83" t="s">
        <v>90</v>
      </c>
      <c r="M71" s="82">
        <v>5</v>
      </c>
      <c r="N71" s="91">
        <f>IF(ISERROR(AVERAGE(M72:M73)),0,ROUNDUP(AVERAGE(M72:M73), 1))</f>
        <v>0</v>
      </c>
      <c r="P71" s="198" t="s">
        <v>99</v>
      </c>
      <c r="Q71" s="109"/>
      <c r="R71" s="109"/>
      <c r="S71" s="217"/>
    </row>
    <row r="72" spans="1:19" ht="18.75" customHeight="1">
      <c r="A72" s="173"/>
      <c r="B72" s="213"/>
      <c r="C72" s="211"/>
      <c r="D72" s="211"/>
      <c r="E72" s="211"/>
      <c r="F72" s="211"/>
      <c r="G72" s="211"/>
      <c r="H72" s="211"/>
      <c r="I72" s="211"/>
      <c r="J72" s="211"/>
      <c r="K72" s="212"/>
      <c r="L72" s="83" t="s">
        <v>92</v>
      </c>
      <c r="M72" s="84"/>
      <c r="N72" s="91"/>
      <c r="P72" s="109"/>
      <c r="Q72" s="109"/>
      <c r="R72" s="109"/>
      <c r="S72" s="217"/>
    </row>
    <row r="73" spans="1:19" ht="18.75" customHeight="1">
      <c r="A73" s="173"/>
      <c r="B73" s="213"/>
      <c r="C73" s="211"/>
      <c r="D73" s="211"/>
      <c r="E73" s="211"/>
      <c r="F73" s="211"/>
      <c r="G73" s="211"/>
      <c r="H73" s="211"/>
      <c r="I73" s="211"/>
      <c r="J73" s="211"/>
      <c r="K73" s="212"/>
      <c r="L73" s="85" t="s">
        <v>93</v>
      </c>
      <c r="M73" s="86"/>
      <c r="N73" s="91"/>
      <c r="P73" s="109"/>
      <c r="Q73" s="109"/>
      <c r="R73" s="109"/>
      <c r="S73" s="217"/>
    </row>
    <row r="74" spans="1:19" ht="18.75" customHeight="1">
      <c r="A74" s="173"/>
      <c r="B74" s="210" t="s">
        <v>100</v>
      </c>
      <c r="C74" s="218"/>
      <c r="D74" s="218"/>
      <c r="E74" s="218"/>
      <c r="F74" s="218"/>
      <c r="G74" s="218"/>
      <c r="H74" s="218"/>
      <c r="I74" s="218"/>
      <c r="J74" s="218"/>
      <c r="K74" s="219"/>
      <c r="L74" s="83" t="s">
        <v>90</v>
      </c>
      <c r="M74" s="82">
        <v>4</v>
      </c>
      <c r="N74" s="91">
        <f>IF(ISERROR(AVERAGE(M75:M76)),0,ROUNDUP(AVERAGE(M75:M76), 1))</f>
        <v>0</v>
      </c>
      <c r="P74" s="198" t="s">
        <v>101</v>
      </c>
      <c r="Q74" s="109"/>
      <c r="R74" s="109"/>
      <c r="S74" s="217"/>
    </row>
    <row r="75" spans="1:19" ht="18.75" customHeight="1">
      <c r="A75" s="173"/>
      <c r="B75" s="220"/>
      <c r="C75" s="218"/>
      <c r="D75" s="218"/>
      <c r="E75" s="218"/>
      <c r="F75" s="218"/>
      <c r="G75" s="218"/>
      <c r="H75" s="218"/>
      <c r="I75" s="218"/>
      <c r="J75" s="218"/>
      <c r="K75" s="219"/>
      <c r="L75" s="83" t="s">
        <v>92</v>
      </c>
      <c r="M75" s="84"/>
      <c r="N75" s="91"/>
      <c r="P75" s="109"/>
      <c r="Q75" s="109"/>
      <c r="R75" s="109"/>
      <c r="S75" s="217"/>
    </row>
    <row r="76" spans="1:19" ht="18.75" customHeight="1">
      <c r="A76" s="173"/>
      <c r="B76" s="220"/>
      <c r="C76" s="218"/>
      <c r="D76" s="218"/>
      <c r="E76" s="218"/>
      <c r="F76" s="218"/>
      <c r="G76" s="218"/>
      <c r="H76" s="218"/>
      <c r="I76" s="218"/>
      <c r="J76" s="218"/>
      <c r="K76" s="219"/>
      <c r="L76" s="85" t="s">
        <v>93</v>
      </c>
      <c r="M76" s="86"/>
      <c r="N76" s="91"/>
      <c r="P76" s="109"/>
      <c r="Q76" s="109"/>
      <c r="R76" s="109"/>
      <c r="S76" s="217"/>
    </row>
    <row r="77" spans="1:19" s="1" customFormat="1" ht="18.75" customHeight="1">
      <c r="A77" s="221" t="s">
        <v>102</v>
      </c>
      <c r="B77" s="192" t="s">
        <v>103</v>
      </c>
      <c r="C77" s="109"/>
      <c r="D77" s="109"/>
      <c r="E77" s="109"/>
      <c r="F77" s="109"/>
      <c r="G77" s="109"/>
      <c r="H77" s="109"/>
      <c r="I77" s="109"/>
      <c r="J77" s="109"/>
      <c r="K77" s="193"/>
      <c r="L77" s="87" t="s">
        <v>90</v>
      </c>
      <c r="M77" s="49">
        <v>4</v>
      </c>
      <c r="N77" s="91">
        <f>IF(ISERROR(AVERAGE(M78:M79)),0,ROUNDUP(AVERAGE(M78:M79), 1))</f>
        <v>0</v>
      </c>
      <c r="P77" s="198" t="s">
        <v>104</v>
      </c>
      <c r="Q77" s="109"/>
      <c r="R77" s="109"/>
      <c r="S77" s="109"/>
    </row>
    <row r="78" spans="1:19" s="1" customFormat="1" ht="18.75" customHeight="1">
      <c r="A78" s="221"/>
      <c r="B78" s="194"/>
      <c r="C78" s="109"/>
      <c r="D78" s="109"/>
      <c r="E78" s="109"/>
      <c r="F78" s="109"/>
      <c r="G78" s="109"/>
      <c r="H78" s="109"/>
      <c r="I78" s="109"/>
      <c r="J78" s="109"/>
      <c r="K78" s="193"/>
      <c r="L78" s="83" t="s">
        <v>92</v>
      </c>
      <c r="M78" s="84"/>
      <c r="N78" s="91"/>
      <c r="P78" s="109"/>
      <c r="Q78" s="109"/>
      <c r="R78" s="109"/>
      <c r="S78" s="109"/>
    </row>
    <row r="79" spans="1:19" s="1" customFormat="1" ht="18.75" customHeight="1">
      <c r="A79" s="221"/>
      <c r="B79" s="195"/>
      <c r="C79" s="196"/>
      <c r="D79" s="196"/>
      <c r="E79" s="196"/>
      <c r="F79" s="196"/>
      <c r="G79" s="196"/>
      <c r="H79" s="196"/>
      <c r="I79" s="196"/>
      <c r="J79" s="196"/>
      <c r="K79" s="197"/>
      <c r="L79" s="85" t="s">
        <v>93</v>
      </c>
      <c r="M79" s="86"/>
      <c r="N79" s="91"/>
      <c r="P79" s="109"/>
      <c r="Q79" s="109"/>
      <c r="R79" s="109"/>
      <c r="S79" s="109"/>
    </row>
    <row r="80" spans="1:19" s="1" customFormat="1" ht="18.75" customHeight="1">
      <c r="A80" s="221"/>
      <c r="B80" s="192" t="s">
        <v>105</v>
      </c>
      <c r="C80" s="109"/>
      <c r="D80" s="109"/>
      <c r="E80" s="109"/>
      <c r="F80" s="109"/>
      <c r="G80" s="109"/>
      <c r="H80" s="109"/>
      <c r="I80" s="109"/>
      <c r="J80" s="109"/>
      <c r="K80" s="193"/>
      <c r="L80" s="87" t="s">
        <v>90</v>
      </c>
      <c r="M80" s="49">
        <v>5</v>
      </c>
      <c r="N80" s="91">
        <f>IF(ISERROR(AVERAGE(M81:M82)),0,ROUNDUP(AVERAGE(M81:M82), 1))</f>
        <v>0</v>
      </c>
      <c r="P80" s="198" t="s">
        <v>106</v>
      </c>
      <c r="Q80" s="109"/>
      <c r="R80" s="109"/>
      <c r="S80" s="109"/>
    </row>
    <row r="81" spans="1:19" s="1" customFormat="1" ht="18.75" customHeight="1">
      <c r="A81" s="221"/>
      <c r="B81" s="194"/>
      <c r="C81" s="109"/>
      <c r="D81" s="109"/>
      <c r="E81" s="109"/>
      <c r="F81" s="109"/>
      <c r="G81" s="109"/>
      <c r="H81" s="109"/>
      <c r="I81" s="109"/>
      <c r="J81" s="109"/>
      <c r="K81" s="193"/>
      <c r="L81" s="83" t="s">
        <v>92</v>
      </c>
      <c r="M81" s="84"/>
      <c r="N81" s="91"/>
      <c r="P81" s="109"/>
      <c r="Q81" s="109"/>
      <c r="R81" s="109"/>
      <c r="S81" s="109"/>
    </row>
    <row r="82" spans="1:19" s="1" customFormat="1" ht="13.5" customHeight="1">
      <c r="A82" s="221"/>
      <c r="B82" s="195"/>
      <c r="C82" s="196"/>
      <c r="D82" s="196"/>
      <c r="E82" s="196"/>
      <c r="F82" s="196"/>
      <c r="G82" s="196"/>
      <c r="H82" s="196"/>
      <c r="I82" s="196"/>
      <c r="J82" s="196"/>
      <c r="K82" s="197"/>
      <c r="L82" s="85" t="s">
        <v>93</v>
      </c>
      <c r="M82" s="86"/>
      <c r="N82" s="91"/>
      <c r="P82" s="109"/>
      <c r="Q82" s="109"/>
      <c r="R82" s="109"/>
      <c r="S82" s="109"/>
    </row>
    <row r="83" spans="1:19" s="1" customFormat="1" ht="13.5" customHeight="1">
      <c r="A83" s="221"/>
      <c r="B83" s="192" t="s">
        <v>107</v>
      </c>
      <c r="C83" s="109"/>
      <c r="D83" s="109"/>
      <c r="E83" s="109"/>
      <c r="F83" s="109"/>
      <c r="G83" s="109"/>
      <c r="H83" s="109"/>
      <c r="I83" s="109"/>
      <c r="J83" s="109"/>
      <c r="K83" s="193"/>
      <c r="L83" s="87" t="s">
        <v>90</v>
      </c>
      <c r="M83" s="49">
        <v>4</v>
      </c>
      <c r="N83" s="91">
        <f>IF(ISERROR(AVERAGE(M84:M85)),0,ROUNDUP(AVERAGE(M84:M85), 1))</f>
        <v>0</v>
      </c>
      <c r="P83" s="198" t="s">
        <v>108</v>
      </c>
      <c r="Q83" s="109"/>
      <c r="R83" s="109"/>
      <c r="S83" s="109"/>
    </row>
    <row r="84" spans="1:19" s="1" customFormat="1">
      <c r="A84" s="221"/>
      <c r="B84" s="194"/>
      <c r="C84" s="109"/>
      <c r="D84" s="109"/>
      <c r="E84" s="109"/>
      <c r="F84" s="109"/>
      <c r="G84" s="109"/>
      <c r="H84" s="109"/>
      <c r="I84" s="109"/>
      <c r="J84" s="109"/>
      <c r="K84" s="193"/>
      <c r="L84" s="83" t="s">
        <v>92</v>
      </c>
      <c r="M84" s="84"/>
      <c r="N84" s="91"/>
      <c r="P84" s="109"/>
      <c r="Q84" s="109"/>
      <c r="R84" s="109"/>
      <c r="S84" s="109"/>
    </row>
    <row r="85" spans="1:19" s="1" customFormat="1">
      <c r="A85" s="221"/>
      <c r="B85" s="195"/>
      <c r="C85" s="196"/>
      <c r="D85" s="196"/>
      <c r="E85" s="196"/>
      <c r="F85" s="196"/>
      <c r="G85" s="196"/>
      <c r="H85" s="196"/>
      <c r="I85" s="196"/>
      <c r="J85" s="196"/>
      <c r="K85" s="197"/>
      <c r="L85" s="85" t="s">
        <v>93</v>
      </c>
      <c r="M85" s="86"/>
      <c r="N85" s="91"/>
      <c r="P85" s="109"/>
      <c r="Q85" s="109"/>
      <c r="R85" s="109"/>
      <c r="S85" s="109"/>
    </row>
    <row r="86" spans="1:19" s="1" customFormat="1" ht="15" customHeight="1">
      <c r="A86" s="221"/>
      <c r="B86" s="192" t="s">
        <v>109</v>
      </c>
      <c r="C86" s="109"/>
      <c r="D86" s="109"/>
      <c r="E86" s="109"/>
      <c r="F86" s="109"/>
      <c r="G86" s="109"/>
      <c r="H86" s="109"/>
      <c r="I86" s="109"/>
      <c r="J86" s="109"/>
      <c r="K86" s="193"/>
      <c r="L86" s="81" t="s">
        <v>90</v>
      </c>
      <c r="M86" s="82">
        <v>5</v>
      </c>
      <c r="N86" s="91">
        <f>IF(ISERROR(AVERAGE(M87:M88)),0,ROUNDUP(AVERAGE(M87:M88), 1))</f>
        <v>0</v>
      </c>
      <c r="P86" s="198" t="s">
        <v>110</v>
      </c>
      <c r="Q86" s="109"/>
      <c r="R86" s="109"/>
      <c r="S86" s="109"/>
    </row>
    <row r="87" spans="1:19" s="1" customFormat="1" ht="15" customHeight="1">
      <c r="A87" s="221"/>
      <c r="B87" s="194"/>
      <c r="C87" s="109"/>
      <c r="D87" s="109"/>
      <c r="E87" s="109"/>
      <c r="F87" s="109"/>
      <c r="G87" s="109"/>
      <c r="H87" s="109"/>
      <c r="I87" s="109"/>
      <c r="J87" s="109"/>
      <c r="K87" s="193"/>
      <c r="L87" s="83" t="s">
        <v>92</v>
      </c>
      <c r="M87" s="84"/>
      <c r="N87" s="91"/>
      <c r="P87" s="109"/>
      <c r="Q87" s="109"/>
      <c r="R87" s="109"/>
      <c r="S87" s="109"/>
    </row>
    <row r="88" spans="1:19" s="1" customFormat="1" ht="15" customHeight="1">
      <c r="A88" s="222"/>
      <c r="B88" s="195"/>
      <c r="C88" s="196"/>
      <c r="D88" s="196"/>
      <c r="E88" s="196"/>
      <c r="F88" s="196"/>
      <c r="G88" s="196"/>
      <c r="H88" s="196"/>
      <c r="I88" s="196"/>
      <c r="J88" s="196"/>
      <c r="K88" s="197"/>
      <c r="L88" s="85" t="s">
        <v>93</v>
      </c>
      <c r="M88" s="84"/>
      <c r="N88" s="91"/>
      <c r="P88" s="109"/>
      <c r="Q88" s="109"/>
      <c r="R88" s="109"/>
      <c r="S88" s="109"/>
    </row>
    <row r="89" spans="1:19" s="1" customFormat="1">
      <c r="A89" s="47" t="s">
        <v>111</v>
      </c>
      <c r="B89" s="157" t="s">
        <v>80</v>
      </c>
      <c r="C89" s="158"/>
      <c r="D89" s="158"/>
      <c r="E89" s="158"/>
      <c r="F89" s="158"/>
      <c r="G89" s="158"/>
      <c r="H89" s="158"/>
      <c r="I89" s="158"/>
      <c r="J89" s="158"/>
      <c r="K89" s="159"/>
      <c r="L89" s="61" t="s">
        <v>13</v>
      </c>
      <c r="M89" s="215">
        <f>SUM(N62:N88)</f>
        <v>0</v>
      </c>
      <c r="N89" s="216"/>
      <c r="R89" s="109"/>
      <c r="S89" s="109"/>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Jennie Hong</cp:lastModifiedBy>
  <dcterms:created xsi:type="dcterms:W3CDTF">2020-07-02T13:44:25Z</dcterms:created>
  <dcterms:modified xsi:type="dcterms:W3CDTF">2023-07-14T07:59:50Z</dcterms:modified>
</cp:coreProperties>
</file>