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6"/>
  </bookViews>
  <sheets>
    <sheet name="평가표종합" sheetId="6" r:id="rId1"/>
    <sheet name="한상우" sheetId="49" r:id="rId2"/>
    <sheet name="한나결" sheetId="35" r:id="rId3"/>
    <sheet name="박유진" sheetId="42" r:id="rId4"/>
    <sheet name="백송은" sheetId="47" r:id="rId5"/>
    <sheet name="백지혜" sheetId="40" r:id="rId6"/>
    <sheet name="엄민식" sheetId="48" r:id="rId7"/>
    <sheet name="홍지연" sheetId="51" r:id="rId8"/>
    <sheet name="이지유" sheetId="52" r:id="rId9"/>
    <sheet name="인원배분" sheetId="7" r:id="rId10"/>
    <sheet name="프로젝트인력평가" sheetId="45" r:id="rId11"/>
    <sheet name="근무태도 능력평가" sheetId="46" r:id="rId12"/>
  </sheets>
  <definedNames>
    <definedName name="_xlnm._FilterDatabase" localSheetId="10"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6">엄민식!$A$1:$N$89</definedName>
    <definedName name="_xlnm.Print_Area" localSheetId="8">이지유!$A$1:$N$89</definedName>
    <definedName name="_xlnm.Print_Area" localSheetId="0">평가표종합!$A$1:$L$31</definedName>
    <definedName name="_xlnm.Print_Area" localSheetId="2">한나결!$A$1:$N$89</definedName>
    <definedName name="_xlnm.Print_Area" localSheetId="1">한상우!$A$1:$N$89</definedName>
    <definedName name="_xlnm.Print_Area" localSheetId="7">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6" l="1"/>
  <c r="A23" i="6"/>
  <c r="C33" i="45"/>
  <c r="I37" i="45"/>
  <c r="L25" i="46"/>
  <c r="F38" i="45"/>
  <c r="E38" i="45"/>
  <c r="L9" i="46"/>
  <c r="G39" i="45"/>
  <c r="H38" i="45"/>
  <c r="C38" i="45"/>
  <c r="D34" i="45"/>
  <c r="E34" i="45"/>
  <c r="H37" i="45"/>
  <c r="H34" i="45"/>
  <c r="E33" i="45"/>
  <c r="H39" i="45"/>
  <c r="L5" i="46"/>
  <c r="J37" i="45"/>
  <c r="C39" i="45"/>
  <c r="F35" i="45"/>
  <c r="H35" i="45"/>
  <c r="L15" i="46"/>
  <c r="L8" i="46"/>
  <c r="J38" i="45"/>
  <c r="L11" i="46"/>
  <c r="L13" i="46"/>
  <c r="I35" i="45"/>
  <c r="L21" i="46"/>
  <c r="G36" i="45"/>
  <c r="C36" i="45"/>
  <c r="G37" i="45"/>
  <c r="I33" i="45"/>
  <c r="I34" i="45"/>
  <c r="H36" i="45"/>
  <c r="F36" i="45"/>
  <c r="I39" i="45"/>
  <c r="D38" i="45"/>
  <c r="D39" i="45"/>
  <c r="J36" i="45"/>
  <c r="C34" i="45"/>
  <c r="E36" i="45"/>
  <c r="L7" i="46"/>
  <c r="E39" i="45"/>
  <c r="L17" i="46"/>
  <c r="L20" i="46"/>
  <c r="D37" i="45"/>
  <c r="L16" i="46"/>
  <c r="D36" i="45"/>
  <c r="L4" i="46"/>
  <c r="G34" i="45"/>
  <c r="L10" i="46"/>
  <c r="G35" i="45"/>
  <c r="E37" i="45"/>
  <c r="L6" i="46"/>
  <c r="J35" i="45"/>
  <c r="L22" i="46"/>
  <c r="G33" i="45"/>
  <c r="L2" i="46"/>
  <c r="L27" i="46"/>
  <c r="J39" i="45"/>
  <c r="L3" i="46"/>
  <c r="L12" i="46"/>
  <c r="F39" i="45"/>
  <c r="J34" i="45"/>
  <c r="L28" i="46"/>
  <c r="C37" i="45"/>
  <c r="G38" i="45"/>
  <c r="I38" i="45"/>
  <c r="J33" i="45"/>
  <c r="E35" i="45"/>
  <c r="L19" i="46"/>
  <c r="L14" i="46"/>
  <c r="F33" i="45"/>
  <c r="L26" i="46"/>
  <c r="L18" i="46"/>
  <c r="F34" i="45"/>
  <c r="L23" i="46"/>
  <c r="L24" i="46"/>
  <c r="H33" i="45"/>
  <c r="F37" i="45"/>
  <c r="D33" i="45"/>
  <c r="I36" i="45"/>
  <c r="C35" i="45"/>
  <c r="D35" i="45"/>
  <c r="L29" i="46" l="1"/>
  <c r="L30" i="46"/>
  <c r="L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L22" i="52"/>
  <c r="K22" i="52"/>
  <c r="N34" i="42"/>
  <c r="M89" i="52" l="1"/>
  <c r="J19" i="52" s="1"/>
  <c r="K19" i="52" s="1"/>
  <c r="L18" i="52" s="1"/>
  <c r="L15" i="52"/>
  <c r="L12" i="52"/>
  <c r="J21" i="52" l="1"/>
  <c r="K21" i="52" s="1"/>
  <c r="L21" i="52" s="1"/>
  <c r="L23" i="52" s="1"/>
  <c r="F26" i="6" l="1"/>
  <c r="A25" i="6"/>
  <c r="L34" i="51"/>
  <c r="J12" i="51" s="1"/>
  <c r="K12" i="51" s="1"/>
  <c r="N45" i="51"/>
  <c r="J13" i="51" s="1"/>
  <c r="K13" i="51" s="1"/>
  <c r="M34" i="51"/>
  <c r="J15" i="51"/>
  <c r="K15" i="51"/>
  <c r="N34" i="51"/>
  <c r="J16" i="51" s="1"/>
  <c r="K16" i="51" s="1"/>
  <c r="L15" i="51" s="1"/>
  <c r="C57" i="51"/>
  <c r="D57" i="51"/>
  <c r="E57" i="51"/>
  <c r="B57" i="51"/>
  <c r="N57" i="51"/>
  <c r="J18" i="51" s="1"/>
  <c r="K18" i="51" s="1"/>
  <c r="N62" i="51"/>
  <c r="N65" i="51"/>
  <c r="N68" i="51"/>
  <c r="N71" i="51"/>
  <c r="N74" i="51"/>
  <c r="N77" i="51"/>
  <c r="N80" i="51"/>
  <c r="N83" i="51"/>
  <c r="N86" i="51"/>
  <c r="K22" i="51"/>
  <c r="L22" i="51"/>
  <c r="M34" i="47"/>
  <c r="M34" i="42"/>
  <c r="J15" i="42" s="1"/>
  <c r="K15" i="42" s="1"/>
  <c r="M34" i="35"/>
  <c r="K34" i="51"/>
  <c r="F12" i="6"/>
  <c r="F14" i="6"/>
  <c r="F16" i="6"/>
  <c r="F18" i="6"/>
  <c r="F20" i="6"/>
  <c r="F22" i="6"/>
  <c r="A11" i="6"/>
  <c r="C57" i="49"/>
  <c r="D57" i="49"/>
  <c r="E57" i="49"/>
  <c r="B57" i="49"/>
  <c r="N57" i="49"/>
  <c r="J18" i="49"/>
  <c r="K18" i="49"/>
  <c r="N62" i="49"/>
  <c r="N65" i="49"/>
  <c r="N68" i="49"/>
  <c r="N71" i="49"/>
  <c r="N74" i="49"/>
  <c r="N77" i="49"/>
  <c r="N80" i="49"/>
  <c r="N83" i="49"/>
  <c r="N86" i="49"/>
  <c r="M89" i="49"/>
  <c r="J19" i="49"/>
  <c r="K19" i="49"/>
  <c r="L18" i="49"/>
  <c r="K22" i="49"/>
  <c r="L22" i="49"/>
  <c r="N45" i="49"/>
  <c r="J13" i="49"/>
  <c r="K13" i="49"/>
  <c r="N34" i="49"/>
  <c r="J16" i="49"/>
  <c r="K16" i="49"/>
  <c r="M34" i="49"/>
  <c r="J15" i="49" s="1"/>
  <c r="K15" i="49" s="1"/>
  <c r="L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8"/>
  <c r="N83" i="48"/>
  <c r="N80" i="48"/>
  <c r="N77" i="48"/>
  <c r="N74" i="48"/>
  <c r="N71" i="48"/>
  <c r="N68" i="48"/>
  <c r="N65" i="48"/>
  <c r="N62" i="48"/>
  <c r="N57" i="48"/>
  <c r="E57" i="48"/>
  <c r="D57" i="48"/>
  <c r="C57" i="48"/>
  <c r="B57" i="48"/>
  <c r="J18" i="48"/>
  <c r="K18" i="48"/>
  <c r="N45" i="48"/>
  <c r="J13" i="48" s="1"/>
  <c r="K13" i="48" s="1"/>
  <c r="N34" i="48"/>
  <c r="J16" i="48" s="1"/>
  <c r="K16" i="48" s="1"/>
  <c r="M34" i="48"/>
  <c r="J15" i="48" s="1"/>
  <c r="K15" i="48" s="1"/>
  <c r="L34" i="48"/>
  <c r="J12" i="48" s="1"/>
  <c r="K12" i="48" s="1"/>
  <c r="K34" i="48"/>
  <c r="K22" i="48"/>
  <c r="L22" i="48"/>
  <c r="A21" i="6"/>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J15" i="47"/>
  <c r="K15"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G15" i="46"/>
  <c r="E21" i="45"/>
  <c r="K13" i="46"/>
  <c r="G9" i="45"/>
  <c r="C19" i="45"/>
  <c r="F31" i="45"/>
  <c r="K27" i="46"/>
  <c r="K24" i="46"/>
  <c r="E6" i="45"/>
  <c r="I13" i="45"/>
  <c r="H24" i="46"/>
  <c r="I21" i="45"/>
  <c r="F10" i="46"/>
  <c r="H16" i="45"/>
  <c r="G7" i="45"/>
  <c r="J23" i="46"/>
  <c r="C21" i="45"/>
  <c r="I26" i="46"/>
  <c r="C27" i="45"/>
  <c r="J16" i="46"/>
  <c r="E17" i="46"/>
  <c r="F28" i="45"/>
  <c r="F12" i="45"/>
  <c r="G18" i="45"/>
  <c r="F23" i="46"/>
  <c r="C11" i="45"/>
  <c r="F4" i="46"/>
  <c r="I28" i="45"/>
  <c r="F16" i="46"/>
  <c r="G23" i="46"/>
  <c r="D32" i="45"/>
  <c r="F26" i="46"/>
  <c r="I29" i="45"/>
  <c r="G20" i="46"/>
  <c r="G17" i="46"/>
  <c r="H17" i="45"/>
  <c r="E31" i="45"/>
  <c r="H21" i="45"/>
  <c r="I3" i="45"/>
  <c r="H13" i="45"/>
  <c r="H5" i="45"/>
  <c r="J12" i="45"/>
  <c r="J40" i="45"/>
  <c r="E11" i="45"/>
  <c r="F9" i="46"/>
  <c r="F29" i="45"/>
  <c r="H20" i="46"/>
  <c r="J11" i="45"/>
  <c r="E15" i="46"/>
  <c r="G30" i="45"/>
  <c r="C8" i="45"/>
  <c r="E7" i="45"/>
  <c r="H16" i="46"/>
  <c r="G2" i="46"/>
  <c r="J26" i="46"/>
  <c r="H29" i="45"/>
  <c r="E40" i="45"/>
  <c r="K19" i="46"/>
  <c r="H26" i="45"/>
  <c r="I17" i="46"/>
  <c r="I24" i="46"/>
  <c r="H25" i="46"/>
  <c r="E26" i="45"/>
  <c r="I10" i="46"/>
  <c r="I20" i="45"/>
  <c r="I3" i="46"/>
  <c r="H28" i="46"/>
  <c r="H11" i="46"/>
  <c r="D17" i="45"/>
  <c r="H32" i="45"/>
  <c r="F24" i="46"/>
  <c r="E12" i="45"/>
  <c r="D9" i="45"/>
  <c r="F20" i="45"/>
  <c r="I20" i="46"/>
  <c r="I18" i="46"/>
  <c r="D11" i="45"/>
  <c r="G40" i="45"/>
  <c r="E27" i="46"/>
  <c r="I14" i="45"/>
  <c r="C12" i="45"/>
  <c r="G15" i="45"/>
  <c r="H9" i="45"/>
  <c r="E25" i="45"/>
  <c r="J9" i="45"/>
  <c r="I4" i="45"/>
  <c r="G13" i="46"/>
  <c r="D26" i="45"/>
  <c r="I15" i="46"/>
  <c r="J41" i="45"/>
  <c r="I6" i="45"/>
  <c r="G10" i="45"/>
  <c r="C15" i="45"/>
  <c r="D16" i="45"/>
  <c r="J23" i="45"/>
  <c r="J8" i="46"/>
  <c r="J18" i="46"/>
  <c r="F3" i="45"/>
  <c r="E15" i="45"/>
  <c r="C30" i="45"/>
  <c r="F6" i="46"/>
  <c r="H24" i="45"/>
  <c r="F25" i="46"/>
  <c r="K23" i="46"/>
  <c r="H4" i="45"/>
  <c r="H12" i="46"/>
  <c r="E6" i="46"/>
  <c r="F17" i="45"/>
  <c r="E25" i="6"/>
  <c r="D6" i="45"/>
  <c r="G22" i="45"/>
  <c r="F5" i="45"/>
  <c r="C18" i="45"/>
  <c r="C13" i="45"/>
  <c r="H31" i="45"/>
  <c r="C42" i="45"/>
  <c r="C4" i="45"/>
  <c r="K14" i="46"/>
  <c r="K12" i="46"/>
  <c r="G32" i="45"/>
  <c r="K28" i="46"/>
  <c r="G16" i="46"/>
  <c r="E14" i="45"/>
  <c r="H19" i="46"/>
  <c r="F3" i="46"/>
  <c r="H11" i="45"/>
  <c r="F41" i="45"/>
  <c r="D27" i="45"/>
  <c r="F27" i="46"/>
  <c r="E5" i="45"/>
  <c r="H26" i="46"/>
  <c r="H18" i="46"/>
  <c r="F12" i="46"/>
  <c r="E16" i="45"/>
  <c r="F22" i="45"/>
  <c r="I23" i="46"/>
  <c r="J20" i="45"/>
  <c r="D7" i="45"/>
  <c r="H7" i="45"/>
  <c r="E42" i="45"/>
  <c r="F4" i="45"/>
  <c r="D40" i="45"/>
  <c r="G8" i="46"/>
  <c r="E14" i="46"/>
  <c r="F11" i="46"/>
  <c r="H10" i="46"/>
  <c r="K9" i="46"/>
  <c r="J10" i="46"/>
  <c r="H25" i="45"/>
  <c r="K15" i="46"/>
  <c r="G5" i="46"/>
  <c r="H8" i="46"/>
  <c r="H2" i="46"/>
  <c r="J30" i="45"/>
  <c r="H20" i="45"/>
  <c r="F14" i="46"/>
  <c r="J11" i="46"/>
  <c r="J17" i="45"/>
  <c r="I32" i="45"/>
  <c r="E10" i="46"/>
  <c r="E13" i="46"/>
  <c r="C22" i="45"/>
  <c r="I9" i="46"/>
  <c r="G21" i="45"/>
  <c r="G41" i="45"/>
  <c r="G23" i="45"/>
  <c r="J18" i="45"/>
  <c r="J25" i="46"/>
  <c r="E20" i="46"/>
  <c r="I11" i="45"/>
  <c r="I8" i="46"/>
  <c r="J31" i="45"/>
  <c r="J9" i="46"/>
  <c r="E11" i="6"/>
  <c r="I23" i="45"/>
  <c r="G11" i="45"/>
  <c r="E7" i="46"/>
  <c r="J2" i="46"/>
  <c r="J4" i="46"/>
  <c r="C14" i="45"/>
  <c r="J4" i="45"/>
  <c r="G7" i="46"/>
  <c r="E23" i="46"/>
  <c r="H7" i="46"/>
  <c r="D22" i="45"/>
  <c r="F32" i="45"/>
  <c r="J16" i="45"/>
  <c r="H40" i="45"/>
  <c r="E17" i="6"/>
  <c r="G12" i="45"/>
  <c r="G29" i="45"/>
  <c r="H3" i="46"/>
  <c r="E4" i="46"/>
  <c r="J6" i="45"/>
  <c r="I5" i="46"/>
  <c r="G10" i="46"/>
  <c r="D12" i="45"/>
  <c r="J28" i="45"/>
  <c r="G27" i="46"/>
  <c r="G42" i="45"/>
  <c r="E22" i="46"/>
  <c r="C10" i="45"/>
  <c r="G20" i="45"/>
  <c r="E9" i="45"/>
  <c r="E3" i="45"/>
  <c r="J13" i="45"/>
  <c r="J15" i="45"/>
  <c r="K8" i="46"/>
  <c r="I21" i="46"/>
  <c r="I22" i="45"/>
  <c r="F7" i="45"/>
  <c r="I27" i="46"/>
  <c r="K3" i="46"/>
  <c r="F22" i="46"/>
  <c r="J20" i="46"/>
  <c r="C6" i="45"/>
  <c r="G13" i="45"/>
  <c r="I41" i="45"/>
  <c r="G28" i="45"/>
  <c r="J29" i="45"/>
  <c r="H30" i="45"/>
  <c r="G16" i="45"/>
  <c r="G11" i="46"/>
  <c r="H15" i="46"/>
  <c r="F28" i="46"/>
  <c r="F30" i="45"/>
  <c r="E18" i="45"/>
  <c r="I13" i="46"/>
  <c r="C26" i="45"/>
  <c r="I22" i="46"/>
  <c r="F19" i="46"/>
  <c r="D19" i="45"/>
  <c r="F10" i="45"/>
  <c r="I30" i="45"/>
  <c r="C17" i="45"/>
  <c r="D8" i="45"/>
  <c r="I7" i="46"/>
  <c r="F16" i="45"/>
  <c r="J19" i="46"/>
  <c r="J7" i="46"/>
  <c r="I12" i="46"/>
  <c r="C32" i="45"/>
  <c r="F13" i="46"/>
  <c r="F19" i="45"/>
  <c r="E23" i="45"/>
  <c r="J10" i="45"/>
  <c r="G14" i="45"/>
  <c r="G19" i="45"/>
  <c r="F21" i="46"/>
  <c r="D20" i="45"/>
  <c r="E30" i="45"/>
  <c r="H14" i="46"/>
  <c r="J27" i="46"/>
  <c r="E16" i="46"/>
  <c r="I10" i="45"/>
  <c r="E12" i="46"/>
  <c r="H12" i="45"/>
  <c r="K17" i="46"/>
  <c r="H6" i="46"/>
  <c r="I2" i="46"/>
  <c r="E11" i="46"/>
  <c r="E8" i="45"/>
  <c r="D18" i="45"/>
  <c r="J6" i="46"/>
  <c r="J22" i="45"/>
  <c r="G28" i="46"/>
  <c r="G12" i="46"/>
  <c r="I14" i="46"/>
  <c r="I26" i="45"/>
  <c r="K10" i="46"/>
  <c r="F18" i="45"/>
  <c r="I16" i="45"/>
  <c r="C23" i="45"/>
  <c r="C16" i="45"/>
  <c r="H6" i="45"/>
  <c r="F26" i="45"/>
  <c r="F21" i="45"/>
  <c r="I5" i="45"/>
  <c r="D42" i="45"/>
  <c r="J22" i="46"/>
  <c r="H17" i="46"/>
  <c r="E27" i="45"/>
  <c r="D30" i="45"/>
  <c r="F25" i="45"/>
  <c r="G25" i="45"/>
  <c r="J26" i="45"/>
  <c r="K11" i="46"/>
  <c r="H14" i="45"/>
  <c r="F7" i="46"/>
  <c r="F15" i="46"/>
  <c r="J8" i="45"/>
  <c r="I42" i="45"/>
  <c r="D10" i="45"/>
  <c r="H28" i="45"/>
  <c r="K26" i="46"/>
  <c r="G3" i="45"/>
  <c r="J32" i="45"/>
  <c r="G14" i="46"/>
  <c r="E41" i="45"/>
  <c r="E4" i="45"/>
  <c r="C28" i="45"/>
  <c r="I4" i="46"/>
  <c r="E8" i="46"/>
  <c r="I18" i="45"/>
  <c r="H27" i="46"/>
  <c r="C3" i="45"/>
  <c r="J21" i="46"/>
  <c r="D4" i="45"/>
  <c r="D3" i="45"/>
  <c r="J13" i="46"/>
  <c r="H18" i="45"/>
  <c r="K16" i="46"/>
  <c r="G27" i="45"/>
  <c r="I7" i="45"/>
  <c r="E21" i="46"/>
  <c r="F11" i="45"/>
  <c r="E13" i="45"/>
  <c r="J24" i="46"/>
  <c r="E9" i="46"/>
  <c r="D14" i="45"/>
  <c r="I19" i="45"/>
  <c r="J15" i="46"/>
  <c r="F13" i="45"/>
  <c r="F18" i="46"/>
  <c r="C7" i="45"/>
  <c r="J14" i="46"/>
  <c r="J21" i="45"/>
  <c r="G5" i="45"/>
  <c r="D28" i="45"/>
  <c r="J5" i="46"/>
  <c r="I12" i="45"/>
  <c r="K6" i="46"/>
  <c r="C40" i="45"/>
  <c r="K21" i="46"/>
  <c r="G19" i="46"/>
  <c r="H10" i="45"/>
  <c r="G25" i="46"/>
  <c r="G4" i="45"/>
  <c r="E5" i="46"/>
  <c r="I6" i="46"/>
  <c r="I9" i="45"/>
  <c r="I28" i="46"/>
  <c r="C20" i="45"/>
  <c r="H9" i="46"/>
  <c r="D5" i="45"/>
  <c r="C41" i="45"/>
  <c r="J17" i="46"/>
  <c r="C31" i="45"/>
  <c r="I16" i="46"/>
  <c r="E19" i="46"/>
  <c r="G6" i="45"/>
  <c r="D24" i="45"/>
  <c r="F14" i="45"/>
  <c r="F40" i="45"/>
  <c r="J7" i="45"/>
  <c r="J14" i="45"/>
  <c r="G26" i="46"/>
  <c r="F8" i="46"/>
  <c r="G17" i="45"/>
  <c r="G9" i="46"/>
  <c r="E20" i="45"/>
  <c r="H42" i="45"/>
  <c r="G22" i="46"/>
  <c r="J5" i="45"/>
  <c r="D29" i="45"/>
  <c r="E32" i="45"/>
  <c r="J19" i="45"/>
  <c r="I17" i="45"/>
  <c r="I27" i="45"/>
  <c r="H22" i="45"/>
  <c r="I8" i="45"/>
  <c r="H22" i="46"/>
  <c r="I19" i="46"/>
  <c r="I40" i="45"/>
  <c r="G8" i="45"/>
  <c r="I25" i="46"/>
  <c r="F17" i="46"/>
  <c r="F2" i="46"/>
  <c r="G18" i="46"/>
  <c r="D25" i="45"/>
  <c r="E18" i="46"/>
  <c r="J42" i="45"/>
  <c r="G4" i="46"/>
  <c r="G6" i="46"/>
  <c r="D25" i="6"/>
  <c r="I24" i="45"/>
  <c r="D41" i="45"/>
  <c r="H23" i="46"/>
  <c r="J27" i="45"/>
  <c r="D23" i="45"/>
  <c r="I31" i="45"/>
  <c r="K4" i="46"/>
  <c r="C5" i="45"/>
  <c r="I11" i="46"/>
  <c r="J3" i="46"/>
  <c r="G24" i="46"/>
  <c r="F24" i="45"/>
  <c r="E17" i="45"/>
  <c r="F20" i="46"/>
  <c r="J24" i="45"/>
  <c r="C9" i="45"/>
  <c r="E24" i="45"/>
  <c r="J12" i="46"/>
  <c r="E28" i="45"/>
  <c r="H27" i="45"/>
  <c r="H41" i="45"/>
  <c r="F23" i="45"/>
  <c r="C24" i="45"/>
  <c r="D31" i="45"/>
  <c r="H13" i="46"/>
  <c r="E28" i="46"/>
  <c r="H5" i="46"/>
  <c r="K22" i="46"/>
  <c r="J3" i="45"/>
  <c r="E3" i="46"/>
  <c r="F42" i="45"/>
  <c r="G26" i="45"/>
  <c r="D21" i="45"/>
  <c r="K5" i="46"/>
  <c r="C29" i="45"/>
  <c r="F5" i="46"/>
  <c r="F9" i="45"/>
  <c r="H23" i="45"/>
  <c r="K20" i="46"/>
  <c r="F8" i="45"/>
  <c r="F15" i="45"/>
  <c r="I25" i="45"/>
  <c r="H3" i="45"/>
  <c r="E26" i="46"/>
  <c r="H15" i="45"/>
  <c r="H19" i="45"/>
  <c r="G24" i="45"/>
  <c r="H8" i="45"/>
  <c r="D15" i="45"/>
  <c r="H21" i="46"/>
  <c r="E10" i="45"/>
  <c r="F27" i="45"/>
  <c r="J25" i="45"/>
  <c r="D13" i="45"/>
  <c r="E29" i="45"/>
  <c r="H4" i="46"/>
  <c r="G31" i="45"/>
  <c r="G3" i="46"/>
  <c r="I15" i="45"/>
  <c r="J28" i="46"/>
  <c r="K7" i="46"/>
  <c r="E24" i="46"/>
  <c r="E2" i="46"/>
  <c r="K2" i="46"/>
  <c r="K25" i="46"/>
  <c r="C25" i="45"/>
  <c r="F6" i="45"/>
  <c r="G21" i="46"/>
  <c r="K18" i="46"/>
  <c r="E22" i="45"/>
  <c r="E25" i="46"/>
  <c r="L15" i="47" l="1"/>
  <c r="L15" i="42"/>
  <c r="M89" i="51"/>
  <c r="J19" i="51" s="1"/>
  <c r="K19" i="51" s="1"/>
  <c r="L18" i="51" s="1"/>
  <c r="L12" i="51"/>
  <c r="M89" i="48"/>
  <c r="J19" i="48" s="1"/>
  <c r="K19" i="48" s="1"/>
  <c r="L18" i="48" s="1"/>
  <c r="L15" i="48"/>
  <c r="L12" i="48"/>
  <c r="J21" i="48" s="1"/>
  <c r="K21" i="48" s="1"/>
  <c r="L21" i="48" s="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J31" i="46"/>
  <c r="E30" i="46"/>
  <c r="K29" i="46"/>
  <c r="G31" i="46"/>
  <c r="F31" i="46"/>
  <c r="H31" i="46"/>
  <c r="K30" i="46"/>
  <c r="F25" i="6"/>
  <c r="G25" i="6" s="1"/>
  <c r="H29" i="46"/>
  <c r="G30" i="46"/>
  <c r="J29" i="46"/>
  <c r="I31" i="46"/>
  <c r="E31" i="46"/>
  <c r="E29" i="46"/>
  <c r="F29" i="46"/>
  <c r="H30" i="46"/>
  <c r="F30" i="46"/>
  <c r="I30" i="46"/>
  <c r="I29" i="46"/>
  <c r="J30" i="46"/>
  <c r="K31" i="46"/>
  <c r="D21" i="6"/>
  <c r="E21" i="6"/>
  <c r="E19" i="6"/>
  <c r="D19" i="6"/>
  <c r="D15" i="6"/>
  <c r="D11" i="6"/>
  <c r="D13" i="6"/>
  <c r="E23" i="6"/>
  <c r="E15" i="6"/>
  <c r="E13" i="6"/>
  <c r="J21" i="51" l="1"/>
  <c r="K21" i="51" s="1"/>
  <c r="L21" i="51" s="1"/>
  <c r="J21" i="47"/>
  <c r="K21" i="47" s="1"/>
  <c r="L21" i="47" s="1"/>
  <c r="L23" i="48"/>
  <c r="F21" i="6"/>
  <c r="G21" i="6" s="1"/>
  <c r="L23" i="40"/>
  <c r="F19" i="6"/>
  <c r="G19" i="6" s="1"/>
  <c r="L23" i="47"/>
  <c r="F15" i="6"/>
  <c r="G15" i="6" s="1"/>
  <c r="L23" i="42"/>
  <c r="F13" i="6"/>
  <c r="G13" i="6" s="1"/>
  <c r="L23" i="35"/>
  <c r="F11" i="6"/>
  <c r="G11" i="6" s="1"/>
  <c r="L23" i="49"/>
  <c r="D23" i="6"/>
  <c r="D17" i="6"/>
  <c r="F23" i="6" l="1"/>
  <c r="G23" i="6" s="1"/>
  <c r="L23" i="51"/>
  <c r="F17" i="6"/>
  <c r="G17" i="6" s="1"/>
</calcChain>
</file>

<file path=xl/sharedStrings.xml><?xml version="1.0" encoding="utf-8"?>
<sst xmlns="http://schemas.openxmlformats.org/spreadsheetml/2006/main" count="1447" uniqueCount="336">
  <si>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</si>
  <si>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</si>
  <si>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</si>
  <si>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</si>
  <si>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</si>
  <si>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</si>
  <si>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</si>
  <si>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</si>
  <si>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</si>
  <si>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</si>
  <si>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</si>
  <si>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</si>
  <si>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</si>
  <si>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</si>
  <si>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</si>
  <si>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</si>
  <si>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</si>
  <si>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</si>
  <si>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</si>
  <si>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</si>
  <si>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</si>
  <si>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</si>
  <si>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</si>
  <si>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</si>
  <si>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</si>
  <si>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</si>
  <si>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</si>
  <si>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</si>
  <si>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</si>
  <si>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</si>
  <si>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</si>
  <si>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</si>
  <si>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</si>
  <si>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</si>
  <si>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</si>
  <si>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</si>
  <si>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</si>
  <si>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</si>
  <si>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</si>
  <si>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</si>
  <si>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</si>
  <si>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</si>
  <si>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</si>
  <si>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</si>
  <si>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</si>
  <si>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</si>
  <si>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</si>
  <si>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</si>
  <si>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</si>
  <si>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</si>
  <si>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</si>
  <si>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</si>
  <si>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</si>
  <si>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</si>
  <si>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</si>
  <si>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</si>
  <si>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</si>
  <si>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</si>
  <si>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</si>
  <si>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</si>
  <si>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</si>
  <si>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</si>
  <si>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</si>
  <si>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</si>
  <si>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</si>
  <si>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</si>
  <si>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</si>
  <si>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</si>
  <si>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</si>
  <si>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</si>
  <si>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</si>
  <si>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</si>
  <si>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</si>
  <si>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</si>
  <si>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</si>
  <si>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</si>
  <si>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</si>
  <si>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</si>
  <si>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</si>
  <si>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</si>
  <si>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</si>
  <si>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</si>
  <si>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</si>
  <si>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</si>
  <si>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</si>
  <si>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</si>
  <si>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</si>
  <si>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</si>
  <si>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</si>
  <si>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</si>
  <si>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</si>
  <si>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</si>
  <si>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</si>
  <si>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</si>
  <si>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</si>
  <si>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</si>
  <si>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</si>
  <si>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</si>
  <si>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</si>
  <si>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</si>
  <si>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</si>
  <si>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</si>
  <si>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</si>
  <si>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</si>
  <si>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</si>
  <si>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</si>
  <si>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</si>
  <si>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</si>
  <si>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</si>
  <si>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</si>
  <si>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</si>
  <si>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</si>
  <si>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</si>
  <si>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</si>
  <si>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</si>
  <si>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</si>
  <si>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</si>
  <si>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</si>
  <si>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</si>
  <si>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</si>
  <si>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</si>
  <si>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</si>
  <si>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</si>
  <si>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</si>
  <si>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</si>
  <si>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</si>
  <si>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</si>
  <si>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</si>
  <si>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</si>
  <si>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</si>
  <si>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</si>
  <si>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</si>
  <si>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</si>
  <si>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</si>
  <si>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</si>
  <si>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</si>
  <si>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</si>
  <si>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</si>
  <si>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</si>
  <si>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</si>
  <si>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</si>
  <si>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</si>
  <si>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</si>
  <si>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</si>
  <si>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</si>
  <si>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</si>
  <si>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</si>
  <si>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</si>
  <si>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</si>
  <si>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</si>
  <si>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</si>
  <si>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</si>
  <si>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</si>
  <si>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</si>
  <si>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</si>
  <si>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</si>
  <si>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</si>
  <si>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</si>
  <si>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</si>
  <si>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</si>
  <si>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</si>
  <si>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</si>
  <si>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</si>
  <si>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</si>
  <si>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</si>
  <si>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</si>
  <si>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</si>
  <si>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</si>
  <si>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</si>
  <si>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</si>
  <si>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</si>
  <si>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</si>
  <si>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</si>
  <si>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</si>
  <si>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</si>
  <si>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</si>
  <si>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</si>
  <si>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</si>
  <si>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</si>
  <si>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</si>
  <si>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</si>
  <si>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</si>
  <si>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</si>
  <si>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</si>
  <si>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</si>
  <si>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</si>
  <si>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</si>
  <si>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</si>
  <si>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</si>
  <si>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</si>
  <si>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</si>
  <si>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</si>
  <si>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</si>
  <si>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</si>
  <si>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</si>
  <si>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</si>
  <si>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</si>
  <si>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</si>
  <si>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</si>
  <si>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</si>
  <si>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</si>
  <si>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</si>
  <si>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</si>
  <si>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</si>
  <si>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</si>
  <si>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</si>
  <si>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</si>
  <si>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</si>
  <si>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</si>
  <si>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</si>
  <si>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</si>
  <si>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</si>
  <si>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</si>
  <si>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</si>
  <si>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</si>
  <si>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</si>
  <si>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</si>
  <si>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</si>
  <si>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</si>
  <si>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</si>
  <si>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</si>
  <si>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</si>
  <si>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</si>
  <si>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</si>
  <si>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</si>
  <si>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</si>
  <si>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</si>
  <si>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</si>
  <si>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</si>
  <si>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</si>
  <si>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</si>
  <si>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</si>
  <si>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</si>
  <si>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</si>
  <si>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</si>
  <si>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</si>
  <si>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</si>
  <si>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</si>
  <si>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</si>
  <si>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</si>
  <si>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</si>
  <si>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</si>
  <si>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</si>
  <si>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</si>
  <si>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</si>
  <si>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</si>
  <si>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</si>
  <si>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</si>
  <si>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</si>
  <si>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</si>
  <si>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</si>
  <si>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</si>
  <si>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</si>
  <si>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</si>
  <si>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</si>
  <si>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</si>
  <si>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</si>
  <si>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</si>
  <si>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</si>
  <si>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</si>
  <si>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</si>
  <si>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</si>
  <si>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</si>
  <si>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</si>
  <si>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</si>
  <si>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</si>
  <si>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</si>
  <si>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</si>
  <si>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</si>
  <si>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</si>
  <si>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</si>
  <si>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</si>
  <si>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</si>
  <si>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</si>
  <si>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</si>
  <si>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</si>
  <si>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</si>
  <si>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</si>
  <si>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</si>
  <si>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</si>
  <si>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</si>
  <si>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</si>
  <si>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</si>
  <si>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</si>
  <si>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</si>
  <si>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</si>
  <si>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</si>
  <si>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</si>
  <si>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</si>
  <si>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</si>
  <si>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</si>
  <si>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</si>
  <si>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</si>
  <si>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</si>
  <si>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</si>
  <si>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엄민식</t>
    <phoneticPr fontId="3" type="noConversion"/>
  </si>
  <si>
    <t>2022.01.10</t>
    <phoneticPr fontId="3" type="noConversion"/>
  </si>
  <si>
    <t>기아 DCS 2.0 IT 시스템 구축</t>
    <phoneticPr fontId="3" type="noConversion"/>
  </si>
  <si>
    <t>오셜록 POS&amp;KIOSK 개발</t>
    <phoneticPr fontId="74" type="noConversion"/>
  </si>
  <si>
    <t>KIA 대형 복합거점 사전 기획 프로젝트</t>
    <phoneticPr fontId="74" type="noConversion"/>
  </si>
  <si>
    <t>2023.06.19 ~ 2023.06.30</t>
    <phoneticPr fontId="74"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</si>
  <si>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</si>
  <si>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</si>
  <si>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</si>
  <si>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</si>
  <si>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</si>
  <si>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</si>
  <si>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</si>
  <si>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</si>
  <si>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</si>
  <si>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엄민식</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</si>
  <si>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</si>
  <si>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</si>
  <si>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</si>
  <si>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</si>
  <si>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</si>
  <si>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</si>
  <si>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</si>
  <si>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</si>
  <si>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2023.01.02 ~ 2023.01.31</t>
    <phoneticPr fontId="3" type="noConversion"/>
  </si>
  <si>
    <t>2023.02.01 ~ 2023.06.16</t>
    <phoneticPr fontId="74"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</si>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</sst>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6">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
      <sz val="8"/>
      <color rgb="FF000000"/>
      <name val="맑은 고딕"/>
      <family val="3"/>
      <charset val="129"/>
      <scheme val="minor"/>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84">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1"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15" fillId="5" borderId="11" xfId="0" applyFont="1" applyFill="1" applyBorder="1" applyAlignment="1" applyProtection="1">
      <alignment horizontal="center" vertical="center"/>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176" fontId="66" fillId="0" borderId="1" xfId="0" applyNumberFormat="1" applyFont="1" applyBorder="1" applyAlignment="1">
      <alignment horizontal="center" vertical="center"/>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0" fontId="63" fillId="0" borderId="0" xfId="0" applyFont="1" applyProtection="1">
      <alignment vertical="center"/>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2" fontId="66" fillId="8" borderId="2" xfId="0" applyNumberFormat="1" applyFont="1" applyFill="1" applyBorder="1" applyAlignment="1" applyProtection="1">
      <alignment horizontal="center" vertical="center"/>
    </xf>
    <xf numFmtId="176" fontId="66" fillId="0" borderId="2" xfId="0" applyNumberFormat="1"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1" xfId="0" quotePrefix="1" applyFont="1" applyBorder="1" applyAlignment="1">
      <alignment vertical="center" wrapText="1"/>
    </xf>
    <xf numFmtId="0" fontId="61" fillId="0" borderId="1" xfId="0" applyFont="1" applyBorder="1" applyAlignment="1">
      <alignment vertical="center"/>
    </xf>
    <xf numFmtId="0" fontId="61" fillId="0" borderId="2" xfId="0" applyFont="1" applyBorder="1" applyAlignment="1">
      <alignment horizontal="center" vertical="center"/>
    </xf>
    <xf numFmtId="0" fontId="61" fillId="2" borderId="6"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6" borderId="6"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19" fillId="0" borderId="11" xfId="0" applyFont="1" applyBorder="1" applyAlignment="1">
      <alignment horizontal="center" vertical="center"/>
    </xf>
    <xf numFmtId="0" fontId="19" fillId="0" borderId="7" xfId="0" applyFont="1" applyBorder="1" applyAlignment="1">
      <alignment horizontal="center" vertical="center"/>
    </xf>
    <xf numFmtId="0" fontId="19" fillId="0" borderId="12" xfId="0" applyFont="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5" borderId="1" xfId="0" applyFont="1" applyFill="1" applyBorder="1" applyAlignment="1">
      <alignment vertical="center" wrapText="1"/>
    </xf>
    <xf numFmtId="0" fontId="13" fillId="0" borderId="0" xfId="0" applyFont="1" applyFill="1" applyAlignment="1">
      <alignment horizontal="left" vertical="center"/>
    </xf>
    <xf numFmtId="0" fontId="62" fillId="0" borderId="0" xfId="0" applyFont="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0" borderId="6"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0" fontId="18" fillId="0" borderId="0" xfId="0" applyFont="1" applyAlignment="1" applyProtection="1">
      <alignment horizontal="left" vertical="top" wrapText="1"/>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1" fontId="67" fillId="17" borderId="3" xfId="0" applyNumberFormat="1" applyFont="1" applyFill="1" applyBorder="1" applyAlignment="1">
      <alignment horizontal="center" vertical="center" wrapText="1"/>
    </xf>
    <xf numFmtId="1" fontId="67" fillId="17" borderId="2" xfId="0" applyNumberFormat="1" applyFont="1" applyFill="1" applyBorder="1" applyAlignment="1">
      <alignment horizontal="center" vertical="center" wrapText="1"/>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0" borderId="40" xfId="0" applyFont="1" applyBorder="1" applyAlignment="1">
      <alignment horizontal="left" vertical="center" inden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18" fillId="0" borderId="0" xfId="0" applyFont="1" applyAlignment="1" applyProtection="1">
      <alignment horizontal="left"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15" fillId="0" borderId="6" xfId="0" applyFont="1" applyBorder="1" applyAlignment="1" applyProtection="1">
      <alignment horizontal="center" vertical="center"/>
    </xf>
    <xf numFmtId="0" fontId="66" fillId="0" borderId="6" xfId="0" applyFont="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1" fontId="21" fillId="7" borderId="3" xfId="0" applyNumberFormat="1" applyFont="1" applyFill="1" applyBorder="1" applyAlignment="1" applyProtection="1">
      <alignment horizontal="center" vertical="center" wrapText="1"/>
    </xf>
    <xf numFmtId="1" fontId="21" fillId="7" borderId="2" xfId="0" applyNumberFormat="1" applyFont="1" applyFill="1" applyBorder="1" applyAlignment="1" applyProtection="1">
      <alignment horizontal="center" vertical="center" wrapText="1"/>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15" fillId="0" borderId="40" xfId="0" applyFont="1" applyBorder="1" applyAlignment="1" applyProtection="1">
      <alignment horizontal="left" vertical="center" inden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11" xfId="0" applyFont="1" applyFill="1" applyBorder="1" applyAlignment="1" applyProtection="1">
      <alignment horizontal="center" vertical="center" wrapText="1"/>
    </xf>
    <xf numFmtId="0" fontId="66" fillId="8" borderId="7" xfId="0" applyFont="1" applyFill="1" applyBorder="1" applyAlignment="1" applyProtection="1">
      <alignment horizontal="center" vertical="center" wrapText="1"/>
    </xf>
    <xf numFmtId="0" fontId="66" fillId="8" borderId="12" xfId="0" applyFont="1" applyFill="1" applyBorder="1" applyAlignment="1" applyProtection="1">
      <alignment horizontal="center" vertical="center" wrapText="1"/>
    </xf>
    <xf numFmtId="0" fontId="75" fillId="8" borderId="24" xfId="0" applyFont="1" applyFill="1" applyBorder="1" applyAlignment="1" applyProtection="1">
      <alignment horizontal="left" vertical="center" wrapText="1"/>
    </xf>
    <xf numFmtId="0" fontId="75" fillId="8" borderId="26" xfId="0" applyFont="1" applyFill="1" applyBorder="1" applyAlignment="1" applyProtection="1">
      <alignment horizontal="left" vertical="center" wrapText="1"/>
    </xf>
    <xf numFmtId="0" fontId="75" fillId="8" borderId="25" xfId="0" applyFont="1" applyFill="1" applyBorder="1" applyAlignment="1" applyProtection="1">
      <alignment horizontal="left"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view="pageBreakPreview" zoomScaleSheetLayoutView="100" workbookViewId="0">
      <selection activeCell="G11" sqref="G11:G12"/>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74" t="s">
        <v>13</v>
      </c>
      <c r="B1" s="374"/>
    </row>
    <row r="2" spans="1:21" ht="16.5" customHeight="1">
      <c r="A2" s="375" t="s">
        <v>161</v>
      </c>
      <c r="B2" s="375"/>
      <c r="C2" s="375"/>
      <c r="D2" s="375"/>
      <c r="E2" s="375"/>
      <c r="F2" s="375"/>
      <c r="G2" s="375"/>
      <c r="H2" s="375"/>
      <c r="I2" s="375"/>
      <c r="J2" s="375"/>
      <c r="K2" s="375"/>
      <c r="L2" s="375"/>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60" t="s">
        <v>139</v>
      </c>
      <c r="B4" s="360"/>
      <c r="C4" s="361" t="s">
        <v>276</v>
      </c>
      <c r="D4" s="361"/>
      <c r="E4" s="361"/>
      <c r="F4" s="378" t="s">
        <v>140</v>
      </c>
      <c r="G4" s="379"/>
      <c r="H4" s="380"/>
      <c r="I4" s="147" t="s">
        <v>330</v>
      </c>
      <c r="J4" s="130" t="s">
        <v>141</v>
      </c>
      <c r="K4" s="363" t="s">
        <v>142</v>
      </c>
      <c r="L4" s="365"/>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60" t="s">
        <v>143</v>
      </c>
      <c r="B6" s="360"/>
      <c r="C6" s="360" t="s">
        <v>15</v>
      </c>
      <c r="D6" s="360"/>
      <c r="E6" s="360"/>
      <c r="F6" s="360"/>
      <c r="G6" s="360" t="s">
        <v>16</v>
      </c>
      <c r="H6" s="360"/>
      <c r="I6" s="360"/>
      <c r="J6" s="376"/>
      <c r="K6" s="376"/>
      <c r="L6" s="377"/>
      <c r="M6" s="5"/>
      <c r="N6" s="5"/>
      <c r="O6" s="5"/>
      <c r="P6" s="4"/>
      <c r="Q6" s="4"/>
      <c r="R6" s="4"/>
      <c r="S6" s="4"/>
      <c r="T6" s="4"/>
      <c r="U6" s="4"/>
    </row>
    <row r="7" spans="1:21" ht="21.75" customHeight="1">
      <c r="A7" s="360" t="s">
        <v>144</v>
      </c>
      <c r="B7" s="360"/>
      <c r="C7" s="363" t="s">
        <v>280</v>
      </c>
      <c r="D7" s="364"/>
      <c r="E7" s="364"/>
      <c r="F7" s="365"/>
      <c r="G7" s="363" t="s">
        <v>138</v>
      </c>
      <c r="H7" s="364"/>
      <c r="I7" s="365"/>
      <c r="J7" s="381"/>
      <c r="K7" s="382"/>
      <c r="L7" s="382"/>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6" t="s">
        <v>145</v>
      </c>
      <c r="B9" s="356" t="s">
        <v>3</v>
      </c>
      <c r="C9" s="356" t="s">
        <v>0</v>
      </c>
      <c r="D9" s="356" t="s">
        <v>146</v>
      </c>
      <c r="E9" s="356"/>
      <c r="F9" s="362"/>
      <c r="G9" s="356" t="s">
        <v>147</v>
      </c>
      <c r="H9" s="357" t="s">
        <v>148</v>
      </c>
      <c r="I9" s="358"/>
      <c r="J9" s="358"/>
      <c r="K9" s="358"/>
      <c r="L9" s="359"/>
      <c r="M9" s="5"/>
      <c r="N9" s="5"/>
      <c r="O9" s="5"/>
      <c r="P9" s="4"/>
      <c r="Q9" s="4"/>
      <c r="R9" s="4"/>
      <c r="S9" s="4"/>
      <c r="T9" s="4"/>
      <c r="U9" s="4"/>
    </row>
    <row r="10" spans="1:21" ht="27.75" customHeight="1">
      <c r="A10" s="356"/>
      <c r="B10" s="356"/>
      <c r="C10" s="356"/>
      <c r="D10" s="134" t="s">
        <v>149</v>
      </c>
      <c r="E10" s="134" t="s">
        <v>150</v>
      </c>
      <c r="F10" s="135" t="s">
        <v>151</v>
      </c>
      <c r="G10" s="356"/>
      <c r="H10" s="136" t="s">
        <v>152</v>
      </c>
      <c r="I10" s="357" t="s">
        <v>153</v>
      </c>
      <c r="J10" s="358"/>
      <c r="K10" s="358"/>
      <c r="L10" s="359"/>
    </row>
    <row r="11" spans="1:21" ht="60" customHeight="1">
      <c r="A11" s="280">
        <f>(ROW()-9)/2</f>
        <v>1</v>
      </c>
      <c r="B11" s="138" t="s">
        <v>266</v>
      </c>
      <c r="C11" s="138" t="s">
        <v>277</v>
      </c>
      <c r="D11" s="139">
        <f ca="1">SUM(INDIRECT($C11&amp;"!L12"),INDIRECT($C11&amp;"!L15"),INDIRECT($C11&amp;"!L21"))</f>
        <v>24.2</v>
      </c>
      <c r="E11" s="139">
        <f ca="1">SUM(INDIRECT($C11&amp;"!L18"),INDIRECT($C11&amp;"!L22"))</f>
        <v>0</v>
      </c>
      <c r="F11" s="139">
        <f ca="1">D11+E11</f>
        <v>24.2</v>
      </c>
      <c r="G11" s="351" t="b">
        <f ca="1">IF(F11&gt;=100,"S",IF(F11:F11&gt;=90,"A",IF(F11&gt;=80,"B",IF(F11&gt;=70,"C",IF(F11&gt;=60,"D")))))</f>
        <v>0</v>
      </c>
      <c r="H11" s="140" t="s">
        <v>1</v>
      </c>
      <c r="I11" s="371"/>
      <c r="J11" s="372"/>
      <c r="K11" s="372"/>
      <c r="L11" s="372"/>
      <c r="M11" s="105"/>
    </row>
    <row r="12" spans="1:21" ht="60" customHeight="1">
      <c r="A12" s="141"/>
      <c r="B12" s="279"/>
      <c r="C12" s="279"/>
      <c r="D12" s="279"/>
      <c r="E12" s="279"/>
      <c r="F12" s="139">
        <f t="shared" ref="F12:F24" si="0">D12+E12</f>
        <v>0</v>
      </c>
      <c r="G12" s="352"/>
      <c r="H12" s="281" t="s">
        <v>2</v>
      </c>
      <c r="I12" s="355"/>
      <c r="J12" s="355"/>
      <c r="K12" s="355"/>
      <c r="L12" s="355"/>
      <c r="M12" s="106"/>
    </row>
    <row r="13" spans="1:21" ht="60" customHeight="1">
      <c r="A13" s="137">
        <f>(ROW()-9)/2</f>
        <v>2</v>
      </c>
      <c r="B13" s="138" t="s">
        <v>313</v>
      </c>
      <c r="C13" s="138" t="s">
        <v>278</v>
      </c>
      <c r="D13" s="139">
        <f ca="1">SUM(INDIRECT($C13&amp;"!L12"),INDIRECT($C13&amp;"!L15"),INDIRECT($C13&amp;"!L21"))</f>
        <v>30</v>
      </c>
      <c r="E13" s="139">
        <f ca="1">SUM(INDIRECT($C13&amp;"!L18"),INDIRECT($C13&amp;"!L22"))</f>
        <v>0</v>
      </c>
      <c r="F13" s="139">
        <f t="shared" ca="1" si="0"/>
        <v>30</v>
      </c>
      <c r="G13" s="351" t="b">
        <f t="shared" ref="G13" ca="1" si="1">IF(F13&gt;=100,"S",IF(F13:F13&gt;=90,"A",IF(F13&gt;=80,"B",IF(F13&gt;=70,"C",IF(F13&gt;=60,"D")))))</f>
        <v>0</v>
      </c>
      <c r="H13" s="140" t="s">
        <v>1</v>
      </c>
      <c r="I13" s="373"/>
      <c r="J13" s="372"/>
      <c r="K13" s="372"/>
      <c r="L13" s="372"/>
      <c r="M13" s="105"/>
    </row>
    <row r="14" spans="1:21" ht="60" customHeight="1">
      <c r="A14" s="141"/>
      <c r="B14" s="142"/>
      <c r="C14" s="142"/>
      <c r="D14" s="142"/>
      <c r="E14" s="142"/>
      <c r="F14" s="139">
        <f t="shared" si="0"/>
        <v>0</v>
      </c>
      <c r="G14" s="352"/>
      <c r="H14" s="143" t="s">
        <v>2</v>
      </c>
      <c r="I14" s="355"/>
      <c r="J14" s="355"/>
      <c r="K14" s="355"/>
      <c r="L14" s="355"/>
      <c r="M14" s="106"/>
    </row>
    <row r="15" spans="1:21" ht="60" customHeight="1">
      <c r="A15" s="137">
        <f>(ROW()-9)/2</f>
        <v>3</v>
      </c>
      <c r="B15" s="138" t="s">
        <v>314</v>
      </c>
      <c r="C15" s="138" t="s">
        <v>275</v>
      </c>
      <c r="D15" s="139">
        <f ca="1">SUM(INDIRECT($C15&amp;"!L12"),INDIRECT($C15&amp;"!L15"),INDIRECT($C15&amp;"!L21"))</f>
        <v>58</v>
      </c>
      <c r="E15" s="139">
        <f ca="1">SUM(INDIRECT($C15&amp;"!L18"),INDIRECT($C15&amp;"!L22"))</f>
        <v>0</v>
      </c>
      <c r="F15" s="139">
        <f t="shared" ca="1" si="0"/>
        <v>58</v>
      </c>
      <c r="G15" s="351" t="b">
        <f t="shared" ref="G15" ca="1" si="2">IF(F15&gt;=100,"S",IF(F15:F15&gt;=90,"A",IF(F15&gt;=80,"B",IF(F15&gt;=70,"C",IF(F15&gt;=60,"D")))))</f>
        <v>0</v>
      </c>
      <c r="H15" s="145" t="s">
        <v>1</v>
      </c>
      <c r="I15" s="353"/>
      <c r="J15" s="354"/>
      <c r="K15" s="354"/>
      <c r="L15" s="354"/>
      <c r="M15" s="105"/>
    </row>
    <row r="16" spans="1:21" ht="60" customHeight="1">
      <c r="A16" s="141"/>
      <c r="B16" s="142"/>
      <c r="C16" s="142"/>
      <c r="D16" s="142"/>
      <c r="E16" s="142"/>
      <c r="F16" s="139">
        <f t="shared" si="0"/>
        <v>0</v>
      </c>
      <c r="G16" s="352"/>
      <c r="H16" s="143" t="s">
        <v>2</v>
      </c>
      <c r="I16" s="355"/>
      <c r="J16" s="355"/>
      <c r="K16" s="355"/>
      <c r="L16" s="355"/>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51" t="b">
        <f t="shared" ref="G17" ca="1" si="3">IF(F17&gt;=100,"S",IF(F17:F17&gt;=90,"A",IF(F17&gt;=80,"B",IF(F17&gt;=70,"C",IF(F17&gt;=60,"D")))))</f>
        <v>0</v>
      </c>
      <c r="H17" s="145" t="s">
        <v>1</v>
      </c>
      <c r="I17" s="353"/>
      <c r="J17" s="354"/>
      <c r="K17" s="354"/>
      <c r="L17" s="354"/>
      <c r="M17" s="105"/>
    </row>
    <row r="18" spans="1:13" ht="60" customHeight="1">
      <c r="A18" s="141"/>
      <c r="B18" s="142"/>
      <c r="C18" s="142"/>
      <c r="D18" s="142"/>
      <c r="E18" s="142"/>
      <c r="F18" s="139">
        <f t="shared" si="0"/>
        <v>0</v>
      </c>
      <c r="G18" s="352"/>
      <c r="H18" s="144" t="s">
        <v>2</v>
      </c>
      <c r="I18" s="355"/>
      <c r="J18" s="355"/>
      <c r="K18" s="355"/>
      <c r="L18" s="355"/>
      <c r="M18" s="106"/>
    </row>
    <row r="19" spans="1:13" ht="60" customHeight="1">
      <c r="A19" s="137">
        <f>(ROW()-9)/2</f>
        <v>5</v>
      </c>
      <c r="B19" s="138" t="s">
        <v>315</v>
      </c>
      <c r="C19" s="138" t="s">
        <v>312</v>
      </c>
      <c r="D19" s="139">
        <f ca="1">SUM(INDIRECT($C19&amp;"!L12"),INDIRECT($C19&amp;"!L15"),INDIRECT($C19&amp;"!L21"))</f>
        <v>53.15</v>
      </c>
      <c r="E19" s="139">
        <f ca="1">SUM(INDIRECT($C19&amp;"!L18"),INDIRECT($C19&amp;"!L22"))</f>
        <v>20</v>
      </c>
      <c r="F19" s="139">
        <f t="shared" ca="1" si="0"/>
        <v>73.150000000000006</v>
      </c>
      <c r="G19" s="351" t="str">
        <f t="shared" ref="G19" ca="1" si="4">IF(F19&gt;=100,"S",IF(F19:F19&gt;=90,"A",IF(F19&gt;=80,"B",IF(F19&gt;=70,"C",IF(F19&gt;=60,"D")))))</f>
        <v>C</v>
      </c>
      <c r="H19" s="145" t="s">
        <v>1</v>
      </c>
      <c r="I19" s="353"/>
      <c r="J19" s="354"/>
      <c r="K19" s="354"/>
      <c r="L19" s="354"/>
      <c r="M19" s="106"/>
    </row>
    <row r="20" spans="1:13" ht="60" customHeight="1">
      <c r="A20" s="141"/>
      <c r="B20" s="142"/>
      <c r="C20" s="142"/>
      <c r="D20" s="142"/>
      <c r="E20" s="142"/>
      <c r="F20" s="139">
        <f t="shared" si="0"/>
        <v>0</v>
      </c>
      <c r="G20" s="352"/>
      <c r="H20" s="143" t="s">
        <v>2</v>
      </c>
      <c r="I20" s="355"/>
      <c r="J20" s="355"/>
      <c r="K20" s="355"/>
      <c r="L20" s="355"/>
      <c r="M20" s="106"/>
    </row>
    <row r="21" spans="1:13" ht="60" customHeight="1">
      <c r="A21" s="188">
        <f>(ROW()-9)/2</f>
        <v>6</v>
      </c>
      <c r="B21" s="138" t="s">
        <v>306</v>
      </c>
      <c r="C21" s="138" t="s">
        <v>295</v>
      </c>
      <c r="D21" s="139">
        <f ca="1">SUM(INDIRECT($C21&amp;"!L12"),INDIRECT($C21&amp;"!L15"),INDIRECT($C21&amp;"!L21"))</f>
        <v>54.5</v>
      </c>
      <c r="E21" s="139">
        <f ca="1">SUM(INDIRECT($C21&amp;"!L18"),INDIRECT($C21&amp;"!L22"))</f>
        <v>0</v>
      </c>
      <c r="F21" s="139">
        <f t="shared" ca="1" si="0"/>
        <v>54.5</v>
      </c>
      <c r="G21" s="351" t="b">
        <f t="shared" ref="G21" ca="1" si="5">IF(F21&gt;=100,"S",IF(F21:F21&gt;=90,"A",IF(F21&gt;=80,"B",IF(F21&gt;=70,"C",IF(F21&gt;=60,"D")))))</f>
        <v>0</v>
      </c>
      <c r="H21" s="145" t="s">
        <v>1</v>
      </c>
      <c r="I21" s="353"/>
      <c r="J21" s="354"/>
      <c r="K21" s="354"/>
      <c r="L21" s="354"/>
      <c r="M21" s="106"/>
    </row>
    <row r="22" spans="1:13" ht="60" customHeight="1">
      <c r="A22" s="141"/>
      <c r="B22" s="190"/>
      <c r="C22" s="190"/>
      <c r="D22" s="190"/>
      <c r="E22" s="190"/>
      <c r="F22" s="139">
        <f t="shared" si="0"/>
        <v>0</v>
      </c>
      <c r="G22" s="352"/>
      <c r="H22" s="189" t="s">
        <v>2</v>
      </c>
      <c r="I22" s="355"/>
      <c r="J22" s="355"/>
      <c r="K22" s="355"/>
      <c r="L22" s="355"/>
      <c r="M22" s="106"/>
    </row>
    <row r="23" spans="1:13" ht="60" customHeight="1">
      <c r="A23" s="333">
        <f>(ROW()-9)/2</f>
        <v>7</v>
      </c>
      <c r="B23" s="331" t="s">
        <v>294</v>
      </c>
      <c r="C23" s="331" t="s">
        <v>302</v>
      </c>
      <c r="D23" s="139">
        <f ca="1">SUM(INDIRECT($C23&amp;"!L12"),INDIRECT($C23&amp;"!L15"),INDIRECT($C23&amp;"!L21"))</f>
        <v>23.25</v>
      </c>
      <c r="E23" s="139">
        <f ca="1">SUM(INDIRECT($C23&amp;"!L18"),INDIRECT($C23&amp;"!L22"))</f>
        <v>3</v>
      </c>
      <c r="F23" s="139">
        <f t="shared" ca="1" si="0"/>
        <v>26.25</v>
      </c>
      <c r="G23" s="351" t="b">
        <f t="shared" ref="G23" ca="1" si="6">IF(F23&gt;=100,"S",IF(F23:F23&gt;=90,"A",IF(F23&gt;=80,"B",IF(F23&gt;=70,"C",IF(F23&gt;=60,"D")))))</f>
        <v>0</v>
      </c>
      <c r="H23" s="145" t="s">
        <v>1</v>
      </c>
      <c r="I23" s="353"/>
      <c r="J23" s="354"/>
      <c r="K23" s="354"/>
      <c r="L23" s="354"/>
      <c r="M23" s="106"/>
    </row>
    <row r="24" spans="1:13" ht="60" customHeight="1">
      <c r="A24" s="141"/>
      <c r="B24" s="332"/>
      <c r="C24" s="332"/>
      <c r="D24" s="332"/>
      <c r="E24" s="332"/>
      <c r="F24" s="139">
        <f t="shared" si="0"/>
        <v>0</v>
      </c>
      <c r="G24" s="352"/>
      <c r="H24" s="330" t="s">
        <v>2</v>
      </c>
      <c r="I24" s="355"/>
      <c r="J24" s="355"/>
      <c r="K24" s="355"/>
      <c r="L24" s="355"/>
      <c r="M24" s="106"/>
    </row>
    <row r="25" spans="1:13" ht="60" customHeight="1">
      <c r="A25" s="295">
        <f>(ROW()-9)/2</f>
        <v>8</v>
      </c>
      <c r="B25" s="298" t="s">
        <v>294</v>
      </c>
      <c r="C25" s="298" t="s">
        <v>307</v>
      </c>
      <c r="D25" s="139">
        <f ca="1">SUM(INDIRECT($C25&amp;"!L12"),INDIRECT($C25&amp;"!L15"),INDIRECT($C25&amp;"!L21"))</f>
        <v>23.25</v>
      </c>
      <c r="E25" s="139">
        <f ca="1">SUM(INDIRECT($C25&amp;"!L18"),INDIRECT($C25&amp;"!L22"))</f>
        <v>0</v>
      </c>
      <c r="F25" s="139">
        <f t="shared" ref="F25:F26" ca="1" si="7">D25+E25</f>
        <v>23.25</v>
      </c>
      <c r="G25" s="351" t="b">
        <f t="shared" ref="G25" ca="1" si="8">IF(F25&gt;=100,"S",IF(F25:F25&gt;=90,"A",IF(F25&gt;=80,"B",IF(F25&gt;=70,"C",IF(F25&gt;=60,"D")))))</f>
        <v>0</v>
      </c>
      <c r="H25" s="145" t="s">
        <v>1</v>
      </c>
      <c r="I25" s="353"/>
      <c r="J25" s="354"/>
      <c r="K25" s="354"/>
      <c r="L25" s="354"/>
      <c r="M25" s="106"/>
    </row>
    <row r="26" spans="1:13" ht="60" customHeight="1">
      <c r="A26" s="141"/>
      <c r="B26" s="297"/>
      <c r="C26" s="297"/>
      <c r="D26" s="297"/>
      <c r="E26" s="297"/>
      <c r="F26" s="139">
        <f t="shared" si="7"/>
        <v>0</v>
      </c>
      <c r="G26" s="352"/>
      <c r="H26" s="296" t="s">
        <v>2</v>
      </c>
      <c r="I26" s="355"/>
      <c r="J26" s="355"/>
      <c r="K26" s="355"/>
      <c r="L26" s="355"/>
      <c r="M26" s="106"/>
    </row>
    <row r="27" spans="1:13" ht="30" customHeight="1">
      <c r="A27" s="357" t="s">
        <v>151</v>
      </c>
      <c r="B27" s="358"/>
      <c r="C27" s="358"/>
      <c r="D27" s="358"/>
      <c r="E27" s="358"/>
      <c r="F27" s="358"/>
      <c r="G27" s="358"/>
      <c r="H27" s="359"/>
      <c r="I27" s="356"/>
      <c r="J27" s="356"/>
      <c r="K27" s="356"/>
      <c r="L27" s="356"/>
    </row>
    <row r="28" spans="1:13" ht="6" customHeight="1">
      <c r="A28" s="146"/>
      <c r="B28" s="146"/>
      <c r="C28" s="146"/>
      <c r="D28" s="146"/>
      <c r="E28" s="146"/>
      <c r="F28" s="146"/>
      <c r="G28" s="146"/>
      <c r="H28" s="146"/>
      <c r="I28" s="146"/>
      <c r="J28" s="146"/>
      <c r="K28" s="146"/>
      <c r="L28" s="146"/>
    </row>
    <row r="29" spans="1:13" ht="20.25" customHeight="1">
      <c r="A29" s="367" t="s">
        <v>154</v>
      </c>
      <c r="B29" s="367"/>
      <c r="C29" s="367"/>
      <c r="D29" s="367"/>
      <c r="E29" s="367"/>
      <c r="F29" s="367"/>
      <c r="G29" s="367"/>
      <c r="H29" s="367"/>
      <c r="I29" s="367"/>
      <c r="J29" s="367"/>
      <c r="K29" s="367"/>
      <c r="L29" s="367"/>
    </row>
    <row r="30" spans="1:13" ht="21" customHeight="1">
      <c r="A30" s="366" t="s">
        <v>147</v>
      </c>
      <c r="B30" s="366"/>
      <c r="C30" s="366" t="s">
        <v>8</v>
      </c>
      <c r="D30" s="366"/>
      <c r="E30" s="368" t="s">
        <v>9</v>
      </c>
      <c r="F30" s="369"/>
      <c r="G30" s="369"/>
      <c r="H30" s="370"/>
      <c r="I30" s="129" t="s">
        <v>10</v>
      </c>
      <c r="J30" s="366" t="s">
        <v>11</v>
      </c>
      <c r="K30" s="366"/>
      <c r="L30" s="129" t="s">
        <v>12</v>
      </c>
    </row>
    <row r="31" spans="1:13" ht="21.75" customHeight="1">
      <c r="A31" s="366" t="s">
        <v>155</v>
      </c>
      <c r="B31" s="366"/>
      <c r="C31" s="366" t="s">
        <v>156</v>
      </c>
      <c r="D31" s="366"/>
      <c r="E31" s="368" t="s">
        <v>157</v>
      </c>
      <c r="F31" s="369"/>
      <c r="G31" s="369"/>
      <c r="H31" s="370"/>
      <c r="I31" s="129" t="s">
        <v>158</v>
      </c>
      <c r="J31" s="366" t="s">
        <v>159</v>
      </c>
      <c r="K31" s="366"/>
      <c r="L31" s="129" t="s">
        <v>160</v>
      </c>
    </row>
  </sheetData>
  <mergeCells count="56">
    <mergeCell ref="G23:G24"/>
    <mergeCell ref="I23:L23"/>
    <mergeCell ref="I24:L24"/>
    <mergeCell ref="A1:B1"/>
    <mergeCell ref="K4:L4"/>
    <mergeCell ref="A2:L2"/>
    <mergeCell ref="A9:A10"/>
    <mergeCell ref="B9:B10"/>
    <mergeCell ref="A7:B7"/>
    <mergeCell ref="J6:L6"/>
    <mergeCell ref="C7:F7"/>
    <mergeCell ref="F4:H4"/>
    <mergeCell ref="H9:L9"/>
    <mergeCell ref="C9:C10"/>
    <mergeCell ref="C6:F6"/>
    <mergeCell ref="J7:L7"/>
    <mergeCell ref="I10:L10"/>
    <mergeCell ref="G9:G10"/>
    <mergeCell ref="G19:G20"/>
    <mergeCell ref="I17:L17"/>
    <mergeCell ref="I18:L18"/>
    <mergeCell ref="G17:G18"/>
    <mergeCell ref="I11:L11"/>
    <mergeCell ref="I12:L12"/>
    <mergeCell ref="G11:G12"/>
    <mergeCell ref="G13:G14"/>
    <mergeCell ref="G15:G16"/>
    <mergeCell ref="I13:L13"/>
    <mergeCell ref="I14:L14"/>
    <mergeCell ref="I15:L15"/>
    <mergeCell ref="I16:L16"/>
    <mergeCell ref="A31:B31"/>
    <mergeCell ref="A29:L29"/>
    <mergeCell ref="E31:H31"/>
    <mergeCell ref="J30:K30"/>
    <mergeCell ref="J31:K31"/>
    <mergeCell ref="C30:D30"/>
    <mergeCell ref="C31:D31"/>
    <mergeCell ref="A30:B30"/>
    <mergeCell ref="E30:H30"/>
    <mergeCell ref="G21:G22"/>
    <mergeCell ref="I21:L21"/>
    <mergeCell ref="I22:L22"/>
    <mergeCell ref="I19:L19"/>
    <mergeCell ref="I20:L20"/>
    <mergeCell ref="A4:B4"/>
    <mergeCell ref="C4:E4"/>
    <mergeCell ref="D9:F9"/>
    <mergeCell ref="A6:B6"/>
    <mergeCell ref="G7:I7"/>
    <mergeCell ref="G6:I6"/>
    <mergeCell ref="G25:G26"/>
    <mergeCell ref="I25:L25"/>
    <mergeCell ref="I26:L26"/>
    <mergeCell ref="I27:L27"/>
    <mergeCell ref="A27:H2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F24" sqref="F24"/>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73" t="s">
        <v>4</v>
      </c>
      <c r="B2" s="673"/>
      <c r="C2" s="673"/>
      <c r="D2" s="673"/>
      <c r="E2" s="673"/>
      <c r="F2" s="673"/>
      <c r="G2" s="673"/>
      <c r="H2" s="1"/>
      <c r="I2" s="1"/>
      <c r="J2" s="1"/>
      <c r="K2" s="1"/>
      <c r="L2" s="1"/>
      <c r="M2" s="1"/>
      <c r="N2" s="1"/>
    </row>
    <row r="4" spans="1:14" s="9" customFormat="1" ht="18" customHeight="1">
      <c r="A4" s="672" t="s">
        <v>5</v>
      </c>
      <c r="B4" s="672" t="s">
        <v>6</v>
      </c>
      <c r="C4" s="672"/>
      <c r="D4" s="672"/>
      <c r="E4" s="672"/>
      <c r="F4" s="672"/>
      <c r="G4" s="672" t="s">
        <v>7</v>
      </c>
    </row>
    <row r="5" spans="1:14" s="9" customFormat="1" ht="18" customHeight="1">
      <c r="A5" s="672"/>
      <c r="B5" s="18" t="s">
        <v>8</v>
      </c>
      <c r="C5" s="18" t="s">
        <v>9</v>
      </c>
      <c r="D5" s="18" t="s">
        <v>10</v>
      </c>
      <c r="E5" s="18" t="s">
        <v>11</v>
      </c>
      <c r="F5" s="18" t="s">
        <v>12</v>
      </c>
      <c r="G5" s="672"/>
    </row>
    <row r="6" spans="1:14" s="9" customFormat="1" ht="18" customHeight="1">
      <c r="A6" s="672"/>
      <c r="B6" s="14">
        <v>0.05</v>
      </c>
      <c r="C6" s="14">
        <v>0.15</v>
      </c>
      <c r="D6" s="14">
        <v>0.4</v>
      </c>
      <c r="E6" s="14">
        <v>0.3</v>
      </c>
      <c r="F6" s="14">
        <v>0.1</v>
      </c>
      <c r="G6" s="672"/>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2"/>
  <sheetViews>
    <sheetView workbookViewId="0">
      <pane xSplit="1" ySplit="2" topLeftCell="B3" activePane="bottomRight" state="frozen"/>
      <selection pane="topRight" activeCell="B1" sqref="B1"/>
      <selection pane="bottomLeft" activeCell="A3" sqref="A3"/>
      <selection pane="bottomRight" activeCell="G3" sqref="G3"/>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83" t="s">
        <v>137</v>
      </c>
    </row>
    <row r="2" spans="1:11" ht="15" thickBot="1">
      <c r="A2" s="677" t="s">
        <v>136</v>
      </c>
      <c r="B2" s="678"/>
      <c r="C2" s="112" t="s">
        <v>128</v>
      </c>
      <c r="D2" s="112" t="s">
        <v>129</v>
      </c>
      <c r="E2" s="112" t="s">
        <v>130</v>
      </c>
      <c r="F2" s="112" t="s">
        <v>131</v>
      </c>
      <c r="G2" s="112" t="s">
        <v>132</v>
      </c>
      <c r="H2" s="112" t="s">
        <v>133</v>
      </c>
      <c r="I2" s="113" t="s">
        <v>134</v>
      </c>
      <c r="J2" s="124" t="s">
        <v>135</v>
      </c>
      <c r="K2" s="683"/>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t="str">
        <f t="shared" ca="1" si="1"/>
        <v/>
      </c>
      <c r="I3" s="118" t="str">
        <f ca="1">IF(INDIRECT($A3&amp;"!"&amp;I$2&amp;(28+$B3))=0,"",INDIRECT($A3&amp;"!"&amp;I$2&amp;(28+$B3)))</f>
        <v/>
      </c>
      <c r="J3" s="118" t="str">
        <f ca="1">IF(INDIRECT($A3&amp;"!"&amp;J$2&amp;(28+$B3))=0,"",INDIRECT($A3&amp;"!"&amp;J$2&amp;(28+$B3)))</f>
        <v/>
      </c>
      <c r="K3" s="681"/>
    </row>
    <row r="4" spans="1:11" s="25" customFormat="1" ht="15.6">
      <c r="A4" s="328"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t="str">
        <f t="shared" ca="1" si="1"/>
        <v/>
      </c>
      <c r="I4" s="107" t="str">
        <f t="shared" ca="1" si="1"/>
        <v/>
      </c>
      <c r="J4" s="107" t="str">
        <f t="shared" ca="1" si="1"/>
        <v/>
      </c>
      <c r="K4" s="679"/>
    </row>
    <row r="5" spans="1:11" s="25" customFormat="1" ht="15.6">
      <c r="A5" s="328"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80"/>
    </row>
    <row r="6" spans="1:11" s="25" customFormat="1" ht="15.6">
      <c r="A6" s="328"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80"/>
    </row>
    <row r="7" spans="1:11" s="25" customFormat="1" ht="15.6">
      <c r="A7" s="328"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80"/>
    </row>
    <row r="8" spans="1:11" s="25" customFormat="1" ht="15.6">
      <c r="A8" s="328"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t="str">
        <f ca="1">IF(INDIRECT($A8&amp;"!"&amp;H$2&amp;(28+$B8))=0,"",INDIRECT($A8&amp;"!"&amp;H$2&amp;(28+$B8)))</f>
        <v/>
      </c>
      <c r="I8" s="107" t="str">
        <f t="shared" ca="1" si="3"/>
        <v/>
      </c>
      <c r="J8" s="107" t="str">
        <f t="shared" ca="1" si="3"/>
        <v/>
      </c>
      <c r="K8" s="679"/>
    </row>
    <row r="9" spans="1:11" s="25" customFormat="1" ht="15.6">
      <c r="A9" s="328"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79"/>
    </row>
    <row r="10" spans="1:11" s="25" customFormat="1" ht="15.6">
      <c r="A10" s="328"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80"/>
    </row>
    <row r="11" spans="1:11" s="25" customFormat="1" ht="15.6">
      <c r="A11" s="328"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80"/>
    </row>
    <row r="12" spans="1:11" s="25" customFormat="1" ht="15.6">
      <c r="A12" s="328"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80"/>
    </row>
    <row r="13" spans="1:11" ht="15.6">
      <c r="A13" s="328"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f t="shared" ca="1" si="5"/>
        <v>28</v>
      </c>
      <c r="H13" s="111" t="str">
        <f t="shared" ca="1" si="3"/>
        <v/>
      </c>
      <c r="I13" s="107" t="str">
        <f ca="1">IF(INDIRECT($A13&amp;"!"&amp;I$2&amp;(28+$B13))=0,"",INDIRECT($A13&amp;"!"&amp;I$2&amp;(28+$B13)))</f>
        <v/>
      </c>
      <c r="J13" s="107" t="str">
        <f t="shared" ca="1" si="5"/>
        <v/>
      </c>
      <c r="K13" s="682"/>
    </row>
    <row r="14" spans="1:11" ht="15.6">
      <c r="A14" s="328"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79"/>
    </row>
    <row r="15" spans="1:11" ht="15.6">
      <c r="A15" s="328"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80"/>
    </row>
    <row r="16" spans="1:11" ht="15.6">
      <c r="A16" s="328"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80"/>
    </row>
    <row r="17" spans="1:11" ht="15.6">
      <c r="A17" s="328"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80"/>
    </row>
    <row r="18" spans="1:11" ht="15.6">
      <c r="A18" s="329" t="s">
        <v>308</v>
      </c>
      <c r="B18" s="108">
        <v>1</v>
      </c>
      <c r="C18" s="109" t="str">
        <f t="shared" ca="1" si="4"/>
        <v>오셜록 POS&amp;KIOSK 개발</v>
      </c>
      <c r="D18" s="108" t="str">
        <f t="shared" ca="1" si="4"/>
        <v>2023.01.02 ~ 2023.06.30</v>
      </c>
      <c r="E18" s="111">
        <f t="shared" ca="1" si="4"/>
        <v>5.6</v>
      </c>
      <c r="F18" s="111">
        <f t="shared" ca="1" si="4"/>
        <v>6</v>
      </c>
      <c r="G18" s="111">
        <f t="shared" ca="1" si="4"/>
        <v>27.5</v>
      </c>
      <c r="H18" s="111" t="str">
        <f t="shared" ca="1" si="3"/>
        <v/>
      </c>
      <c r="I18" s="107" t="str">
        <f t="shared" ca="1" si="4"/>
        <v/>
      </c>
      <c r="J18" s="107" t="str">
        <f t="shared" ca="1" si="4"/>
        <v/>
      </c>
      <c r="K18" s="682"/>
    </row>
    <row r="19" spans="1:11" ht="15.6">
      <c r="A19" s="329" t="s">
        <v>308</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79"/>
    </row>
    <row r="20" spans="1:11" ht="15.6">
      <c r="A20" s="329" t="s">
        <v>308</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80"/>
    </row>
    <row r="21" spans="1:11" ht="15.6">
      <c r="A21" s="329" t="s">
        <v>308</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80"/>
    </row>
    <row r="22" spans="1:11" ht="15.6">
      <c r="A22" s="329" t="s">
        <v>308</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80"/>
    </row>
    <row r="23" spans="1:11" ht="15.6">
      <c r="A23" s="329" t="s">
        <v>309</v>
      </c>
      <c r="B23" s="108">
        <v>1</v>
      </c>
      <c r="C23" s="109" t="str">
        <f t="shared" ca="1" si="4"/>
        <v>현대자동차 전시장 운영 IT시스템 유지보수</v>
      </c>
      <c r="D23" s="108" t="str">
        <f t="shared" ca="1" si="4"/>
        <v>2023.01.02 ~ 2023.06.30</v>
      </c>
      <c r="E23" s="111">
        <f t="shared" ca="1" si="4"/>
        <v>5.81</v>
      </c>
      <c r="F23" s="111">
        <f t="shared" ca="1" si="4"/>
        <v>6</v>
      </c>
      <c r="G23" s="111">
        <f t="shared" ca="1" si="4"/>
        <v>22.65</v>
      </c>
      <c r="H23" s="111" t="str">
        <f t="shared" ca="1" si="3"/>
        <v/>
      </c>
      <c r="I23" s="107" t="str">
        <f t="shared" ca="1" si="4"/>
        <v/>
      </c>
      <c r="J23" s="107" t="str">
        <f t="shared" ca="1" si="4"/>
        <v/>
      </c>
      <c r="K23" s="682"/>
    </row>
    <row r="24" spans="1:11" ht="15.6">
      <c r="A24" s="329" t="s">
        <v>309</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79"/>
    </row>
    <row r="25" spans="1:11" ht="15.6">
      <c r="A25" s="329" t="s">
        <v>309</v>
      </c>
      <c r="B25" s="108">
        <v>3</v>
      </c>
      <c r="C25" s="109" t="str">
        <f t="shared" ref="C25:J42"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80"/>
    </row>
    <row r="26" spans="1:11" ht="15.6">
      <c r="A26" s="329" t="s">
        <v>309</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80"/>
    </row>
    <row r="27" spans="1:11" ht="15.6">
      <c r="A27" s="329" t="s">
        <v>309</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80"/>
    </row>
    <row r="28" spans="1:11" ht="15.6">
      <c r="A28" s="329" t="s">
        <v>310</v>
      </c>
      <c r="B28" s="108">
        <v>1</v>
      </c>
      <c r="C28" s="109" t="str">
        <f t="shared" ca="1" si="6"/>
        <v>기아 DCS 2.0 IT 시스템 구축</v>
      </c>
      <c r="D28" s="108" t="str">
        <f t="shared" ca="1" si="6"/>
        <v>2023.01.02 ~ 2023.01.31</v>
      </c>
      <c r="E28" s="111">
        <f t="shared" ca="1" si="6"/>
        <v>1</v>
      </c>
      <c r="F28" s="111">
        <f t="shared" ca="1" si="6"/>
        <v>1</v>
      </c>
      <c r="G28" s="111">
        <f t="shared" ca="1" si="6"/>
        <v>22.5</v>
      </c>
      <c r="H28" s="111" t="str">
        <f t="shared" ca="1" si="6"/>
        <v/>
      </c>
      <c r="I28" s="107" t="str">
        <f t="shared" ca="1" si="6"/>
        <v/>
      </c>
      <c r="J28" s="107" t="str">
        <f t="shared" ca="1" si="6"/>
        <v/>
      </c>
      <c r="K28" s="682"/>
    </row>
    <row r="29" spans="1:11" ht="15.6">
      <c r="A29" s="329" t="s">
        <v>310</v>
      </c>
      <c r="B29" s="108">
        <v>2</v>
      </c>
      <c r="C29" s="109" t="str">
        <f t="shared" ca="1" si="6"/>
        <v>오셜록 POS&amp;KIOSK 개발</v>
      </c>
      <c r="D29" s="108" t="str">
        <f t="shared" ca="1" si="6"/>
        <v>2023.02.01 ~ 2023.06.16</v>
      </c>
      <c r="E29" s="111">
        <f t="shared" ca="1" si="6"/>
        <v>4.67</v>
      </c>
      <c r="F29" s="111">
        <f t="shared" ca="1" si="6"/>
        <v>4.5199999999999996</v>
      </c>
      <c r="G29" s="111">
        <f t="shared" ca="1" si="6"/>
        <v>26.5</v>
      </c>
      <c r="H29" s="111" t="str">
        <f t="shared" ca="1" si="6"/>
        <v/>
      </c>
      <c r="I29" s="107" t="str">
        <f t="shared" ca="1" si="6"/>
        <v/>
      </c>
      <c r="J29" s="107" t="str">
        <f t="shared" ca="1" si="6"/>
        <v/>
      </c>
      <c r="K29" s="679"/>
    </row>
    <row r="30" spans="1:11" ht="15.6">
      <c r="A30" s="329" t="s">
        <v>310</v>
      </c>
      <c r="B30" s="108">
        <v>3</v>
      </c>
      <c r="C30" s="109" t="str">
        <f t="shared" ca="1" si="6"/>
        <v>KIA 대형 복합거점 사전 기획 프로젝트</v>
      </c>
      <c r="D30" s="108" t="str">
        <f t="shared" ca="1" si="6"/>
        <v>2023.06.19 ~ 2023.06.30</v>
      </c>
      <c r="E30" s="111">
        <f t="shared" ca="1" si="6"/>
        <v>0.48</v>
      </c>
      <c r="F30" s="111">
        <f t="shared" ca="1" si="6"/>
        <v>0.48</v>
      </c>
      <c r="G30" s="111" t="str">
        <f t="shared" ca="1" si="6"/>
        <v/>
      </c>
      <c r="H30" s="111" t="str">
        <f t="shared" ca="1" si="6"/>
        <v/>
      </c>
      <c r="I30" s="107" t="str">
        <f t="shared" ca="1" si="6"/>
        <v/>
      </c>
      <c r="J30" s="107" t="str">
        <f t="shared" ca="1" si="6"/>
        <v/>
      </c>
      <c r="K30" s="680"/>
    </row>
    <row r="31" spans="1:11" ht="15.6">
      <c r="A31" s="329" t="s">
        <v>310</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80"/>
    </row>
    <row r="32" spans="1:11" ht="15.6">
      <c r="A32" s="329" t="s">
        <v>310</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80"/>
    </row>
    <row r="33" spans="1:11" ht="15.6">
      <c r="A33" s="329" t="s">
        <v>302</v>
      </c>
      <c r="B33" s="108">
        <v>1</v>
      </c>
      <c r="C33" s="109" t="str">
        <f t="shared" ca="1" si="6"/>
        <v>잇츠굿 통합시스템 구축</v>
      </c>
      <c r="D33" s="108" t="str">
        <f t="shared" ca="1" si="6"/>
        <v>2023.06.07 ~ 2023.06.30</v>
      </c>
      <c r="E33" s="111">
        <f t="shared" ca="1" si="6"/>
        <v>0.86</v>
      </c>
      <c r="F33" s="111">
        <f t="shared" ca="1" si="6"/>
        <v>0.86</v>
      </c>
      <c r="G33" s="111" t="str">
        <f t="shared" ca="1" si="6"/>
        <v/>
      </c>
      <c r="H33" s="111" t="str">
        <f t="shared" ca="1" si="6"/>
        <v/>
      </c>
      <c r="I33" s="107" t="str">
        <f t="shared" ca="1" si="6"/>
        <v/>
      </c>
      <c r="J33" s="107" t="str">
        <f t="shared" ca="1" si="6"/>
        <v/>
      </c>
      <c r="K33" s="682"/>
    </row>
    <row r="34" spans="1:11" ht="15.6">
      <c r="A34" s="329" t="s">
        <v>302</v>
      </c>
      <c r="B34" s="108">
        <v>2</v>
      </c>
      <c r="C34" s="109" t="str">
        <f t="shared" ca="1" si="6"/>
        <v>그룹웨어 모바일 시스템 구축</v>
      </c>
      <c r="D34" s="108" t="str">
        <f t="shared" ca="1" si="6"/>
        <v>2023.02.21 ~ 2023.06.05</v>
      </c>
      <c r="E34" s="111">
        <f t="shared" ca="1" si="6"/>
        <v>3.37</v>
      </c>
      <c r="F34" s="111">
        <f t="shared" ca="1" si="6"/>
        <v>3.44</v>
      </c>
      <c r="G34" s="111" t="str">
        <f t="shared" ca="1" si="6"/>
        <v/>
      </c>
      <c r="H34" s="111" t="str">
        <f t="shared" ca="1" si="6"/>
        <v/>
      </c>
      <c r="I34" s="107" t="str">
        <f t="shared" ca="1" si="6"/>
        <v/>
      </c>
      <c r="J34" s="107" t="str">
        <f t="shared" ca="1" si="6"/>
        <v/>
      </c>
      <c r="K34" s="679"/>
    </row>
    <row r="35" spans="1:11" ht="15.6">
      <c r="A35" s="329" t="s">
        <v>302</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80"/>
    </row>
    <row r="36" spans="1:11" ht="15.6">
      <c r="A36" s="329" t="s">
        <v>302</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80"/>
    </row>
    <row r="37" spans="1:11" ht="15.6">
      <c r="A37" s="329" t="s">
        <v>302</v>
      </c>
      <c r="B37" s="108">
        <v>5</v>
      </c>
      <c r="C37" s="109" t="str">
        <f t="shared" ca="1" si="6"/>
        <v/>
      </c>
      <c r="D37" s="108" t="str">
        <f t="shared" ca="1" si="6"/>
        <v/>
      </c>
      <c r="E37" s="111" t="str">
        <f t="shared" ca="1" si="6"/>
        <v/>
      </c>
      <c r="F37" s="111" t="str">
        <f t="shared" ca="1" si="6"/>
        <v/>
      </c>
      <c r="G37" s="111" t="str">
        <f t="shared" ca="1" si="6"/>
        <v/>
      </c>
      <c r="H37" s="111" t="str">
        <f t="shared" ca="1" si="6"/>
        <v/>
      </c>
      <c r="I37" s="107" t="str">
        <f t="shared" ca="1" si="6"/>
        <v/>
      </c>
      <c r="J37" s="107" t="str">
        <f t="shared" ca="1" si="6"/>
        <v/>
      </c>
      <c r="K37" s="680"/>
    </row>
    <row r="38" spans="1:11" ht="15.6">
      <c r="A38" s="329" t="s">
        <v>311</v>
      </c>
      <c r="B38" s="108">
        <v>1</v>
      </c>
      <c r="C38" s="109" t="str">
        <f t="shared" ca="1" si="6"/>
        <v>잇츠굿 통합시스템 구축</v>
      </c>
      <c r="D38" s="108" t="str">
        <f t="shared" ca="1" si="6"/>
        <v>2023.06.07 ~ 2023.06.30</v>
      </c>
      <c r="E38" s="111">
        <f t="shared" ca="1" si="6"/>
        <v>0.81</v>
      </c>
      <c r="F38" s="111">
        <f t="shared" ca="1" si="6"/>
        <v>0.86</v>
      </c>
      <c r="G38" s="111" t="str">
        <f t="shared" ca="1" si="6"/>
        <v/>
      </c>
      <c r="H38" s="111" t="str">
        <f t="shared" ca="1" si="6"/>
        <v/>
      </c>
      <c r="I38" s="107" t="str">
        <f t="shared" ca="1" si="6"/>
        <v/>
      </c>
      <c r="J38" s="107" t="str">
        <f t="shared" ca="1" si="6"/>
        <v/>
      </c>
      <c r="K38" s="674"/>
    </row>
    <row r="39" spans="1:11" ht="15.6">
      <c r="A39" s="329" t="s">
        <v>311</v>
      </c>
      <c r="B39" s="108">
        <v>2</v>
      </c>
      <c r="C39" s="109" t="str">
        <f t="shared" ca="1" si="6"/>
        <v>그룹웨어 모바일 시스템 구축</v>
      </c>
      <c r="D39" s="108" t="str">
        <f t="shared" ca="1" si="6"/>
        <v>2023.02.21 ~ 2023.06.05</v>
      </c>
      <c r="E39" s="111">
        <f t="shared" ca="1" si="6"/>
        <v>3.3</v>
      </c>
      <c r="F39" s="111">
        <f t="shared" ca="1" si="6"/>
        <v>3.44</v>
      </c>
      <c r="G39" s="111" t="str">
        <f t="shared" ca="1" si="6"/>
        <v/>
      </c>
      <c r="H39" s="111" t="str">
        <f t="shared" ca="1" si="6"/>
        <v/>
      </c>
      <c r="I39" s="107" t="str">
        <f t="shared" ca="1" si="6"/>
        <v/>
      </c>
      <c r="J39" s="107" t="str">
        <f t="shared" ca="1" si="6"/>
        <v/>
      </c>
      <c r="K39" s="675"/>
    </row>
    <row r="40" spans="1:11" ht="15.6">
      <c r="A40" s="329" t="s">
        <v>311</v>
      </c>
      <c r="B40" s="108">
        <v>3</v>
      </c>
      <c r="C40" s="109" t="str">
        <f t="shared" ca="1" si="6"/>
        <v/>
      </c>
      <c r="D40" s="108" t="str">
        <f t="shared" ca="1" si="6"/>
        <v/>
      </c>
      <c r="E40" s="111" t="str">
        <f t="shared" ca="1" si="6"/>
        <v/>
      </c>
      <c r="F40" s="111" t="str">
        <f t="shared" ca="1" si="6"/>
        <v/>
      </c>
      <c r="G40" s="111" t="str">
        <f t="shared" ca="1" si="6"/>
        <v/>
      </c>
      <c r="H40" s="111" t="str">
        <f t="shared" ca="1" si="6"/>
        <v/>
      </c>
      <c r="I40" s="107" t="str">
        <f t="shared" ca="1" si="6"/>
        <v/>
      </c>
      <c r="J40" s="107" t="str">
        <f t="shared" ca="1" si="6"/>
        <v/>
      </c>
      <c r="K40" s="675"/>
    </row>
    <row r="41" spans="1:11" ht="15.6">
      <c r="A41" s="329" t="s">
        <v>311</v>
      </c>
      <c r="B41" s="108">
        <v>4</v>
      </c>
      <c r="C41" s="109" t="str">
        <f t="shared" ca="1" si="6"/>
        <v/>
      </c>
      <c r="D41" s="108" t="str">
        <f t="shared" ca="1" si="6"/>
        <v/>
      </c>
      <c r="E41" s="111" t="str">
        <f t="shared" ca="1" si="6"/>
        <v/>
      </c>
      <c r="F41" s="111" t="str">
        <f t="shared" ca="1" si="6"/>
        <v/>
      </c>
      <c r="G41" s="111" t="str">
        <f t="shared" ca="1" si="6"/>
        <v/>
      </c>
      <c r="H41" s="111" t="str">
        <f t="shared" ca="1" si="6"/>
        <v/>
      </c>
      <c r="I41" s="107" t="str">
        <f t="shared" ca="1" si="6"/>
        <v/>
      </c>
      <c r="J41" s="107" t="str">
        <f t="shared" ca="1" si="6"/>
        <v/>
      </c>
      <c r="K41" s="675"/>
    </row>
    <row r="42" spans="1:11" ht="16.2" thickBot="1">
      <c r="A42" s="329" t="s">
        <v>311</v>
      </c>
      <c r="B42" s="120">
        <v>5</v>
      </c>
      <c r="C42" s="119" t="str">
        <f t="shared" ca="1" si="6"/>
        <v/>
      </c>
      <c r="D42" s="120" t="str">
        <f t="shared" ca="1" si="6"/>
        <v/>
      </c>
      <c r="E42" s="121" t="str">
        <f t="shared" ca="1" si="6"/>
        <v/>
      </c>
      <c r="F42" s="121" t="str">
        <f t="shared" ca="1" si="6"/>
        <v/>
      </c>
      <c r="G42" s="121" t="str">
        <f t="shared" ca="1" si="6"/>
        <v/>
      </c>
      <c r="H42" s="121" t="str">
        <f t="shared" ca="1" si="6"/>
        <v/>
      </c>
      <c r="I42" s="122" t="str">
        <f t="shared" ca="1" si="6"/>
        <v/>
      </c>
      <c r="J42" s="122" t="str">
        <f t="shared" ca="1" si="6"/>
        <v/>
      </c>
      <c r="K42" s="676"/>
    </row>
  </sheetData>
  <autoFilter ref="A1:J22"/>
  <mergeCells count="10">
    <mergeCell ref="K38:K42"/>
    <mergeCell ref="A2:B2"/>
    <mergeCell ref="K8:K12"/>
    <mergeCell ref="K3:K7"/>
    <mergeCell ref="K23:K27"/>
    <mergeCell ref="K28:K32"/>
    <mergeCell ref="K18:K22"/>
    <mergeCell ref="K13:K17"/>
    <mergeCell ref="K1:K2"/>
    <mergeCell ref="K33:K37"/>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E20" sqref="E20"/>
    </sheetView>
  </sheetViews>
  <sheetFormatPr defaultRowHeight="14.4"/>
  <cols>
    <col min="3" max="3" width="36.6328125" bestFit="1" customWidth="1"/>
    <col min="14" max="14" width="122" customWidth="1"/>
  </cols>
  <sheetData>
    <row r="1" spans="2:15" ht="22.8">
      <c r="B1" s="126" t="s">
        <v>64</v>
      </c>
      <c r="C1" s="126" t="s">
        <v>65</v>
      </c>
      <c r="D1" s="127" t="s">
        <v>57</v>
      </c>
      <c r="E1" s="293" t="s">
        <v>277</v>
      </c>
      <c r="F1" s="125" t="s">
        <v>278</v>
      </c>
      <c r="G1" s="125" t="s">
        <v>275</v>
      </c>
      <c r="H1" s="125" t="s">
        <v>279</v>
      </c>
      <c r="I1" s="148" t="s">
        <v>312</v>
      </c>
      <c r="J1" s="191" t="s">
        <v>295</v>
      </c>
      <c r="K1" s="310" t="s">
        <v>302</v>
      </c>
      <c r="L1" s="345" t="s">
        <v>307</v>
      </c>
      <c r="M1" ph="1"/>
      <c r="N1" ph="1"/>
      <c r="O1" ph="1"/>
    </row>
    <row r="2" spans="2:15">
      <c r="B2" s="608" t="s">
        <v>69</v>
      </c>
      <c r="C2" s="615" t="s">
        <v>70</v>
      </c>
      <c r="D2" s="67" t="s">
        <v>71</v>
      </c>
      <c r="E2" s="85">
        <f ca="1">IF(INDIRECT(E$1&amp;"!M"&amp;(ROW() + 60)) = 0, "", INDIRECT(E$1&amp;"!M"&amp;(ROW() + 60)))</f>
        <v>5</v>
      </c>
      <c r="F2" s="85" t="str">
        <f ca="1">IF(INDIRECT(F$1&amp;"!M"&amp;(ROW() + 60)) = 0, "", INDIRECT(F$1&amp;"!M"&amp;(ROW() + 60)))</f>
        <v/>
      </c>
      <c r="G2" s="85" t="str">
        <f t="shared" ref="G2:L2" ca="1" si="0">IF(INDIRECT(G$1&amp;"!M"&amp;(ROW() + 60)) = 0, "", INDIRECT(G$1&amp;"!M"&amp;(ROW() + 60)))</f>
        <v/>
      </c>
      <c r="H2" s="85" t="str">
        <f t="shared" ca="1" si="0"/>
        <v/>
      </c>
      <c r="I2" s="85">
        <f t="shared" ca="1" si="0"/>
        <v>5</v>
      </c>
      <c r="J2" s="85" t="str">
        <f t="shared" ca="1" si="0"/>
        <v/>
      </c>
      <c r="K2" s="85">
        <f t="shared" ca="1" si="0"/>
        <v>5</v>
      </c>
      <c r="L2" s="85">
        <f t="shared" ca="1" si="0"/>
        <v>5</v>
      </c>
      <c r="M2" s="24"/>
      <c r="N2" s="489" t="s">
        <v>72</v>
      </c>
    </row>
    <row r="3" spans="2:15">
      <c r="B3" s="608"/>
      <c r="C3" s="618"/>
      <c r="D3" s="68" t="s">
        <v>1</v>
      </c>
      <c r="E3" s="55" t="str">
        <f t="shared" ref="E3:L28" ca="1" si="1">IF(INDIRECT(E$1&amp;"!M"&amp;(ROW() + 60)) = 0, "", INDIRECT(E$1&amp;"!M"&amp;(ROW() + 60)))</f>
        <v/>
      </c>
      <c r="F3" s="55" t="str">
        <f t="shared" ca="1" si="1"/>
        <v/>
      </c>
      <c r="G3" s="55" t="str">
        <f t="shared" ca="1" si="1"/>
        <v/>
      </c>
      <c r="H3" s="55" t="str">
        <f t="shared" ca="1" si="1"/>
        <v/>
      </c>
      <c r="I3" s="55">
        <f t="shared" ca="1" si="1"/>
        <v>5</v>
      </c>
      <c r="J3" s="55" t="str">
        <f t="shared" ca="1" si="1"/>
        <v/>
      </c>
      <c r="K3" s="55" t="str">
        <f t="shared" ca="1" si="1"/>
        <v/>
      </c>
      <c r="L3" s="55" t="str">
        <f t="shared" ca="1" si="1"/>
        <v/>
      </c>
      <c r="M3" s="24"/>
      <c r="N3" s="489"/>
    </row>
    <row r="4" spans="2:15">
      <c r="B4" s="608"/>
      <c r="C4" s="618"/>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56" t="str">
        <f t="shared" ca="1" si="1"/>
        <v/>
      </c>
      <c r="M4" s="24"/>
      <c r="N4" s="489"/>
    </row>
    <row r="5" spans="2:15">
      <c r="B5" s="608"/>
      <c r="C5" s="615" t="s">
        <v>73</v>
      </c>
      <c r="D5" s="68" t="s">
        <v>71</v>
      </c>
      <c r="E5" s="85">
        <f t="shared" ca="1" si="1"/>
        <v>4</v>
      </c>
      <c r="F5" s="85" t="str">
        <f t="shared" ca="1" si="1"/>
        <v/>
      </c>
      <c r="G5" s="85" t="str">
        <f t="shared" ca="1" si="1"/>
        <v/>
      </c>
      <c r="H5" s="85" t="str">
        <f t="shared" ca="1" si="1"/>
        <v/>
      </c>
      <c r="I5" s="85">
        <f t="shared" ca="1" si="1"/>
        <v>5</v>
      </c>
      <c r="J5" s="85" t="str">
        <f t="shared" ca="1" si="1"/>
        <v/>
      </c>
      <c r="K5" s="85">
        <f t="shared" ca="1" si="1"/>
        <v>5</v>
      </c>
      <c r="L5" s="85">
        <f t="shared" ca="1" si="1"/>
        <v>5</v>
      </c>
      <c r="M5" s="24"/>
      <c r="N5" s="489" t="s">
        <v>74</v>
      </c>
    </row>
    <row r="6" spans="2:15">
      <c r="B6" s="608"/>
      <c r="C6" s="618"/>
      <c r="D6" s="68" t="s">
        <v>1</v>
      </c>
      <c r="E6" s="55" t="str">
        <f t="shared" ca="1" si="1"/>
        <v/>
      </c>
      <c r="F6" s="55" t="str">
        <f t="shared" ca="1" si="1"/>
        <v/>
      </c>
      <c r="G6" s="55" t="str">
        <f t="shared" ca="1" si="1"/>
        <v/>
      </c>
      <c r="H6" s="55" t="str">
        <f t="shared" ca="1" si="1"/>
        <v/>
      </c>
      <c r="I6" s="55">
        <f t="shared" ca="1" si="1"/>
        <v>5</v>
      </c>
      <c r="J6" s="55" t="str">
        <f t="shared" ca="1" si="1"/>
        <v/>
      </c>
      <c r="K6" s="55" t="str">
        <f t="shared" ca="1" si="1"/>
        <v/>
      </c>
      <c r="L6" s="55" t="str">
        <f t="shared" ca="1" si="1"/>
        <v/>
      </c>
      <c r="M6" s="24"/>
      <c r="N6" s="489"/>
    </row>
    <row r="7" spans="2:15">
      <c r="B7" s="608"/>
      <c r="C7" s="618"/>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56" t="str">
        <f t="shared" ca="1" si="1"/>
        <v/>
      </c>
      <c r="M7" s="24"/>
      <c r="N7" s="489"/>
    </row>
    <row r="8" spans="2:15">
      <c r="B8" s="608" t="s">
        <v>75</v>
      </c>
      <c r="C8" s="615" t="s">
        <v>76</v>
      </c>
      <c r="D8" s="67" t="s">
        <v>71</v>
      </c>
      <c r="E8" s="85">
        <f t="shared" ca="1" si="1"/>
        <v>4</v>
      </c>
      <c r="F8" s="85" t="str">
        <f t="shared" ca="1" si="1"/>
        <v/>
      </c>
      <c r="G8" s="85" t="str">
        <f t="shared" ca="1" si="1"/>
        <v/>
      </c>
      <c r="H8" s="85" t="str">
        <f t="shared" ca="1" si="1"/>
        <v/>
      </c>
      <c r="I8" s="85">
        <f t="shared" ca="1" si="1"/>
        <v>5</v>
      </c>
      <c r="J8" s="85" t="str">
        <f t="shared" ca="1" si="1"/>
        <v/>
      </c>
      <c r="K8" s="85">
        <f t="shared" ca="1" si="1"/>
        <v>4</v>
      </c>
      <c r="L8" s="85">
        <f t="shared" ca="1" si="1"/>
        <v>5</v>
      </c>
      <c r="M8" s="24"/>
      <c r="N8" s="489" t="s">
        <v>77</v>
      </c>
    </row>
    <row r="9" spans="2:15">
      <c r="B9" s="608"/>
      <c r="C9" s="618"/>
      <c r="D9" s="68" t="s">
        <v>1</v>
      </c>
      <c r="E9" s="55" t="str">
        <f t="shared" ca="1" si="1"/>
        <v/>
      </c>
      <c r="F9" s="55" t="str">
        <f t="shared" ca="1" si="1"/>
        <v/>
      </c>
      <c r="G9" s="55" t="str">
        <f t="shared" ca="1" si="1"/>
        <v/>
      </c>
      <c r="H9" s="55" t="str">
        <f t="shared" ca="1" si="1"/>
        <v/>
      </c>
      <c r="I9" s="55">
        <f t="shared" ca="1" si="1"/>
        <v>5</v>
      </c>
      <c r="J9" s="55" t="str">
        <f t="shared" ca="1" si="1"/>
        <v/>
      </c>
      <c r="K9" s="55" t="str">
        <f t="shared" ca="1" si="1"/>
        <v/>
      </c>
      <c r="L9" s="55" t="str">
        <f t="shared" ca="1" si="1"/>
        <v/>
      </c>
      <c r="M9" s="24"/>
      <c r="N9" s="489"/>
    </row>
    <row r="10" spans="2:15">
      <c r="B10" s="608"/>
      <c r="C10" s="618"/>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56" t="str">
        <f t="shared" ca="1" si="1"/>
        <v/>
      </c>
      <c r="M10" s="24"/>
      <c r="N10" s="489"/>
    </row>
    <row r="11" spans="2:15">
      <c r="B11" s="608"/>
      <c r="C11" s="615" t="s">
        <v>78</v>
      </c>
      <c r="D11" s="68" t="s">
        <v>71</v>
      </c>
      <c r="E11" s="85">
        <f t="shared" ca="1" si="1"/>
        <v>5</v>
      </c>
      <c r="F11" s="85" t="str">
        <f t="shared" ca="1" si="1"/>
        <v/>
      </c>
      <c r="G11" s="85" t="str">
        <f t="shared" ca="1" si="1"/>
        <v/>
      </c>
      <c r="H11" s="85" t="str">
        <f t="shared" ca="1" si="1"/>
        <v/>
      </c>
      <c r="I11" s="85">
        <f t="shared" ca="1" si="1"/>
        <v>5</v>
      </c>
      <c r="J11" s="85" t="str">
        <f t="shared" ca="1" si="1"/>
        <v/>
      </c>
      <c r="K11" s="85">
        <f t="shared" ca="1" si="1"/>
        <v>5</v>
      </c>
      <c r="L11" s="85">
        <f t="shared" ca="1" si="1"/>
        <v>5</v>
      </c>
      <c r="M11" s="24"/>
      <c r="N11" s="489" t="s">
        <v>79</v>
      </c>
    </row>
    <row r="12" spans="2:15">
      <c r="B12" s="608"/>
      <c r="C12" s="618"/>
      <c r="D12" s="68" t="s">
        <v>1</v>
      </c>
      <c r="E12" s="55" t="str">
        <f t="shared" ca="1" si="1"/>
        <v/>
      </c>
      <c r="F12" s="55" t="str">
        <f t="shared" ca="1" si="1"/>
        <v/>
      </c>
      <c r="G12" s="55" t="str">
        <f t="shared" ca="1" si="1"/>
        <v/>
      </c>
      <c r="H12" s="55" t="str">
        <f t="shared" ca="1" si="1"/>
        <v/>
      </c>
      <c r="I12" s="55">
        <f t="shared" ca="1" si="1"/>
        <v>5</v>
      </c>
      <c r="J12" s="55" t="str">
        <f t="shared" ca="1" si="1"/>
        <v/>
      </c>
      <c r="K12" s="55" t="str">
        <f t="shared" ca="1" si="1"/>
        <v/>
      </c>
      <c r="L12" s="55" t="str">
        <f t="shared" ca="1" si="1"/>
        <v/>
      </c>
      <c r="M12" s="24"/>
      <c r="N12" s="489"/>
    </row>
    <row r="13" spans="2:15">
      <c r="B13" s="608"/>
      <c r="C13" s="618"/>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56" t="str">
        <f t="shared" ca="1" si="1"/>
        <v/>
      </c>
      <c r="M13" s="24"/>
      <c r="N13" s="489"/>
    </row>
    <row r="14" spans="2:15">
      <c r="B14" s="608"/>
      <c r="C14" s="615" t="s">
        <v>80</v>
      </c>
      <c r="D14" s="68" t="s">
        <v>71</v>
      </c>
      <c r="E14" s="85">
        <f t="shared" ca="1" si="1"/>
        <v>4</v>
      </c>
      <c r="F14" s="85" t="str">
        <f t="shared" ca="1" si="1"/>
        <v/>
      </c>
      <c r="G14" s="85" t="str">
        <f t="shared" ca="1" si="1"/>
        <v/>
      </c>
      <c r="H14" s="85" t="str">
        <f t="shared" ca="1" si="1"/>
        <v/>
      </c>
      <c r="I14" s="85">
        <f t="shared" ca="1" si="1"/>
        <v>5</v>
      </c>
      <c r="J14" s="85" t="str">
        <f t="shared" ca="1" si="1"/>
        <v/>
      </c>
      <c r="K14" s="85">
        <f t="shared" ca="1" si="1"/>
        <v>4</v>
      </c>
      <c r="L14" s="85">
        <f t="shared" ca="1" si="1"/>
        <v>4</v>
      </c>
      <c r="M14" s="24"/>
      <c r="N14" s="489" t="s">
        <v>81</v>
      </c>
    </row>
    <row r="15" spans="2:15">
      <c r="B15" s="608"/>
      <c r="C15" s="632"/>
      <c r="D15" s="68" t="s">
        <v>1</v>
      </c>
      <c r="E15" s="55" t="str">
        <f t="shared" ca="1" si="1"/>
        <v/>
      </c>
      <c r="F15" s="55" t="str">
        <f t="shared" ca="1" si="1"/>
        <v/>
      </c>
      <c r="G15" s="55" t="str">
        <f t="shared" ca="1" si="1"/>
        <v/>
      </c>
      <c r="H15" s="55" t="str">
        <f t="shared" ca="1" si="1"/>
        <v/>
      </c>
      <c r="I15" s="55">
        <f t="shared" ca="1" si="1"/>
        <v>5</v>
      </c>
      <c r="J15" s="55" t="str">
        <f t="shared" ca="1" si="1"/>
        <v/>
      </c>
      <c r="K15" s="55" t="str">
        <f t="shared" ca="1" si="1"/>
        <v/>
      </c>
      <c r="L15" s="55" t="str">
        <f t="shared" ca="1" si="1"/>
        <v/>
      </c>
      <c r="M15" s="24"/>
      <c r="N15" s="489"/>
    </row>
    <row r="16" spans="2:15">
      <c r="B16" s="608"/>
      <c r="C16" s="632"/>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56" t="str">
        <f t="shared" ca="1" si="1"/>
        <v/>
      </c>
      <c r="M16" s="24"/>
      <c r="N16" s="489"/>
    </row>
    <row r="17" spans="2:14">
      <c r="B17" s="643" t="s">
        <v>82</v>
      </c>
      <c r="C17" s="634" t="s">
        <v>83</v>
      </c>
      <c r="D17" s="66" t="s">
        <v>71</v>
      </c>
      <c r="E17" s="86">
        <f t="shared" ca="1" si="1"/>
        <v>4</v>
      </c>
      <c r="F17" s="86" t="str">
        <f t="shared" ca="1" si="1"/>
        <v/>
      </c>
      <c r="G17" s="86" t="str">
        <f t="shared" ca="1" si="1"/>
        <v/>
      </c>
      <c r="H17" s="86" t="str">
        <f t="shared" ca="1" si="1"/>
        <v/>
      </c>
      <c r="I17" s="86">
        <f t="shared" ca="1" si="1"/>
        <v>3</v>
      </c>
      <c r="J17" s="86" t="str">
        <f t="shared" ca="1" si="1"/>
        <v/>
      </c>
      <c r="K17" s="86">
        <f t="shared" ca="1" si="1"/>
        <v>4</v>
      </c>
      <c r="L17" s="86">
        <f t="shared" ca="1" si="1"/>
        <v>5</v>
      </c>
      <c r="M17" s="24"/>
      <c r="N17" s="489" t="s">
        <v>84</v>
      </c>
    </row>
    <row r="18" spans="2:14">
      <c r="B18" s="643"/>
      <c r="C18" s="637"/>
      <c r="D18" s="68" t="s">
        <v>1</v>
      </c>
      <c r="E18" s="55" t="str">
        <f t="shared" ca="1" si="1"/>
        <v/>
      </c>
      <c r="F18" s="55" t="str">
        <f t="shared" ca="1" si="1"/>
        <v/>
      </c>
      <c r="G18" s="55" t="str">
        <f t="shared" ca="1" si="1"/>
        <v/>
      </c>
      <c r="H18" s="55" t="str">
        <f t="shared" ca="1" si="1"/>
        <v/>
      </c>
      <c r="I18" s="55">
        <f t="shared" ca="1" si="1"/>
        <v>5</v>
      </c>
      <c r="J18" s="55" t="str">
        <f t="shared" ca="1" si="1"/>
        <v/>
      </c>
      <c r="K18" s="55" t="str">
        <f t="shared" ca="1" si="1"/>
        <v/>
      </c>
      <c r="L18" s="55" t="str">
        <f t="shared" ca="1" si="1"/>
        <v/>
      </c>
      <c r="M18" s="24"/>
      <c r="N18" s="489"/>
    </row>
    <row r="19" spans="2:14">
      <c r="B19" s="643"/>
      <c r="C19" s="638"/>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56" t="str">
        <f t="shared" ca="1" si="1"/>
        <v/>
      </c>
      <c r="M19" s="24"/>
      <c r="N19" s="489"/>
    </row>
    <row r="20" spans="2:14">
      <c r="B20" s="643"/>
      <c r="C20" s="634" t="s">
        <v>85</v>
      </c>
      <c r="D20" s="66" t="s">
        <v>71</v>
      </c>
      <c r="E20" s="86">
        <f t="shared" ca="1" si="1"/>
        <v>4</v>
      </c>
      <c r="F20" s="86" t="str">
        <f t="shared" ca="1" si="1"/>
        <v/>
      </c>
      <c r="G20" s="86" t="str">
        <f t="shared" ca="1" si="1"/>
        <v/>
      </c>
      <c r="H20" s="86" t="str">
        <f t="shared" ca="1" si="1"/>
        <v/>
      </c>
      <c r="I20" s="86">
        <f t="shared" ca="1" si="1"/>
        <v>5</v>
      </c>
      <c r="J20" s="86" t="str">
        <f t="shared" ca="1" si="1"/>
        <v/>
      </c>
      <c r="K20" s="86">
        <f t="shared" ca="1" si="1"/>
        <v>5</v>
      </c>
      <c r="L20" s="86">
        <f t="shared" ca="1" si="1"/>
        <v>5</v>
      </c>
      <c r="M20" s="24"/>
      <c r="N20" s="489" t="s">
        <v>86</v>
      </c>
    </row>
    <row r="21" spans="2:14">
      <c r="B21" s="643"/>
      <c r="C21" s="637"/>
      <c r="D21" s="68" t="s">
        <v>1</v>
      </c>
      <c r="E21" s="55" t="str">
        <f t="shared" ca="1" si="1"/>
        <v/>
      </c>
      <c r="F21" s="55" t="str">
        <f t="shared" ca="1" si="1"/>
        <v/>
      </c>
      <c r="G21" s="55" t="str">
        <f t="shared" ca="1" si="1"/>
        <v/>
      </c>
      <c r="H21" s="55" t="str">
        <f t="shared" ca="1" si="1"/>
        <v/>
      </c>
      <c r="I21" s="55">
        <f t="shared" ca="1" si="1"/>
        <v>5</v>
      </c>
      <c r="J21" s="55" t="str">
        <f t="shared" ca="1" si="1"/>
        <v/>
      </c>
      <c r="K21" s="55" t="str">
        <f t="shared" ca="1" si="1"/>
        <v/>
      </c>
      <c r="L21" s="55" t="str">
        <f t="shared" ca="1" si="1"/>
        <v/>
      </c>
      <c r="M21" s="24"/>
      <c r="N21" s="489"/>
    </row>
    <row r="22" spans="2:14">
      <c r="B22" s="643"/>
      <c r="C22" s="638"/>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56" t="str">
        <f t="shared" ca="1" si="1"/>
        <v/>
      </c>
      <c r="M22" s="24"/>
      <c r="N22" s="489"/>
    </row>
    <row r="23" spans="2:14">
      <c r="B23" s="643"/>
      <c r="C23" s="634" t="s">
        <v>87</v>
      </c>
      <c r="D23" s="66" t="s">
        <v>71</v>
      </c>
      <c r="E23" s="86">
        <f t="shared" ca="1" si="1"/>
        <v>5</v>
      </c>
      <c r="F23" s="86" t="str">
        <f t="shared" ca="1" si="1"/>
        <v/>
      </c>
      <c r="G23" s="86" t="str">
        <f t="shared" ca="1" si="1"/>
        <v/>
      </c>
      <c r="H23" s="86" t="str">
        <f t="shared" ca="1" si="1"/>
        <v/>
      </c>
      <c r="I23" s="86">
        <f t="shared" ca="1" si="1"/>
        <v>5</v>
      </c>
      <c r="J23" s="86" t="str">
        <f t="shared" ca="1" si="1"/>
        <v/>
      </c>
      <c r="K23" s="86">
        <f t="shared" ca="1" si="1"/>
        <v>4</v>
      </c>
      <c r="L23" s="86">
        <f t="shared" ca="1" si="1"/>
        <v>5</v>
      </c>
      <c r="M23" s="24"/>
      <c r="N23" s="489" t="s">
        <v>88</v>
      </c>
    </row>
    <row r="24" spans="2:14">
      <c r="B24" s="643"/>
      <c r="C24" s="637"/>
      <c r="D24" s="68" t="s">
        <v>1</v>
      </c>
      <c r="E24" s="55" t="str">
        <f t="shared" ca="1" si="1"/>
        <v/>
      </c>
      <c r="F24" s="55" t="str">
        <f t="shared" ca="1" si="1"/>
        <v/>
      </c>
      <c r="G24" s="55" t="str">
        <f t="shared" ca="1" si="1"/>
        <v/>
      </c>
      <c r="H24" s="55" t="str">
        <f t="shared" ca="1" si="1"/>
        <v/>
      </c>
      <c r="I24" s="55">
        <f t="shared" ca="1" si="1"/>
        <v>5</v>
      </c>
      <c r="J24" s="55" t="str">
        <f t="shared" ca="1" si="1"/>
        <v/>
      </c>
      <c r="K24" s="55" t="str">
        <f t="shared" ca="1" si="1"/>
        <v/>
      </c>
      <c r="L24" s="55" t="str">
        <f t="shared" ca="1" si="1"/>
        <v/>
      </c>
      <c r="M24" s="24"/>
      <c r="N24" s="489"/>
    </row>
    <row r="25" spans="2:14">
      <c r="B25" s="643"/>
      <c r="C25" s="638"/>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56" t="str">
        <f t="shared" ca="1" si="1"/>
        <v/>
      </c>
      <c r="M25" s="24"/>
      <c r="N25" s="489"/>
    </row>
    <row r="26" spans="2:14">
      <c r="B26" s="643"/>
      <c r="C26" s="634" t="s">
        <v>89</v>
      </c>
      <c r="D26" s="67" t="s">
        <v>71</v>
      </c>
      <c r="E26" s="85">
        <f t="shared" ca="1" si="1"/>
        <v>4</v>
      </c>
      <c r="F26" s="85" t="str">
        <f t="shared" ca="1" si="1"/>
        <v/>
      </c>
      <c r="G26" s="85" t="str">
        <f t="shared" ca="1" si="1"/>
        <v/>
      </c>
      <c r="H26" s="85" t="str">
        <f t="shared" ca="1" si="1"/>
        <v/>
      </c>
      <c r="I26" s="85">
        <f t="shared" ca="1" si="1"/>
        <v>5</v>
      </c>
      <c r="J26" s="85" t="str">
        <f t="shared" ca="1" si="1"/>
        <v/>
      </c>
      <c r="K26" s="85">
        <f t="shared" ca="1" si="1"/>
        <v>5</v>
      </c>
      <c r="L26" s="85">
        <f t="shared" ca="1" si="1"/>
        <v>5</v>
      </c>
      <c r="M26" s="24"/>
      <c r="N26" s="489" t="s">
        <v>90</v>
      </c>
    </row>
    <row r="27" spans="2:14">
      <c r="B27" s="643"/>
      <c r="C27" s="637"/>
      <c r="D27" s="68" t="s">
        <v>1</v>
      </c>
      <c r="E27" s="55" t="str">
        <f t="shared" ca="1" si="1"/>
        <v/>
      </c>
      <c r="F27" s="55" t="str">
        <f t="shared" ca="1" si="1"/>
        <v/>
      </c>
      <c r="G27" s="55" t="str">
        <f t="shared" ca="1" si="1"/>
        <v/>
      </c>
      <c r="H27" s="55" t="str">
        <f t="shared" ca="1" si="1"/>
        <v/>
      </c>
      <c r="I27" s="55">
        <f t="shared" ca="1" si="1"/>
        <v>5</v>
      </c>
      <c r="J27" s="55" t="str">
        <f t="shared" ca="1" si="1"/>
        <v/>
      </c>
      <c r="K27" s="55" t="str">
        <f t="shared" ca="1" si="1"/>
        <v/>
      </c>
      <c r="L27" s="55" t="str">
        <f t="shared" ca="1" si="1"/>
        <v/>
      </c>
      <c r="M27" s="24"/>
      <c r="N27" s="489"/>
    </row>
    <row r="28" spans="2:14">
      <c r="B28" s="644"/>
      <c r="C28" s="638"/>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128" t="str">
        <f t="shared" ca="1" si="1"/>
        <v/>
      </c>
      <c r="M28" s="24"/>
      <c r="N28" s="489"/>
    </row>
    <row r="29" spans="2:14">
      <c r="B29" s="595" t="s">
        <v>91</v>
      </c>
      <c r="C29" s="595" t="s">
        <v>62</v>
      </c>
      <c r="D29" s="67" t="s">
        <v>71</v>
      </c>
      <c r="E29" s="66">
        <f ca="1">IFERROR(E2+E5+E8+E11+E14+E17+E20+E23+E26, "")</f>
        <v>39</v>
      </c>
      <c r="F29" s="66" t="str">
        <f ca="1">IFERROR(F2+F5+F8+F11+F14+F17+F20+F23+F26, "")</f>
        <v/>
      </c>
      <c r="G29" s="66" t="str">
        <f t="shared" ref="G29:H29" ca="1" si="2">IFERROR(G2+G5+G8+G11+G14+G17+G20+G23+G26, "")</f>
        <v/>
      </c>
      <c r="H29" s="66" t="str">
        <f t="shared" ca="1" si="2"/>
        <v/>
      </c>
      <c r="I29" s="66">
        <f t="shared" ref="I29:J29" ca="1" si="3">IFERROR(I2+I5+I8+I11+I14+I17+I20+I23+I26, "")</f>
        <v>43</v>
      </c>
      <c r="J29" s="66" t="str">
        <f t="shared" ca="1" si="3"/>
        <v/>
      </c>
      <c r="K29" s="66">
        <f t="shared" ref="K29:L29" ca="1" si="4">IFERROR(K2+K5+K8+K11+K14+K17+K20+K23+K26, "")</f>
        <v>41</v>
      </c>
      <c r="L29" s="66">
        <f t="shared" ca="1" si="4"/>
        <v>44</v>
      </c>
    </row>
    <row r="30" spans="2:14">
      <c r="B30" s="595"/>
      <c r="C30" s="595"/>
      <c r="D30" s="68" t="s">
        <v>1</v>
      </c>
      <c r="E30" s="68" t="str">
        <f t="shared" ref="E30" ca="1" si="5">IFERROR(E3+E6+E9+E12+E15+E18+E21+E24+E27, "")</f>
        <v/>
      </c>
      <c r="F30" s="68" t="str">
        <f t="shared" ref="F30:H31" ca="1" si="6">IFERROR(F3+F6+F9+F12+F15+F18+F21+F24+F27, "")</f>
        <v/>
      </c>
      <c r="G30" s="68" t="str">
        <f t="shared" ca="1" si="6"/>
        <v/>
      </c>
      <c r="H30" s="68" t="str">
        <f t="shared" ca="1" si="6"/>
        <v/>
      </c>
      <c r="I30" s="68">
        <f t="shared" ref="I30:J30" ca="1" si="7">IFERROR(I3+I6+I9+I12+I15+I18+I21+I24+I27, "")</f>
        <v>45</v>
      </c>
      <c r="J30" s="68" t="str">
        <f t="shared" ca="1" si="7"/>
        <v/>
      </c>
      <c r="K30" s="68" t="str">
        <f t="shared" ref="K30:L30" ca="1" si="8">IFERROR(K3+K6+K9+K12+K15+K18+K21+K24+K27, "")</f>
        <v/>
      </c>
      <c r="L30" s="68" t="str">
        <f t="shared" ca="1" si="8"/>
        <v/>
      </c>
    </row>
    <row r="31" spans="2:14">
      <c r="B31" s="595"/>
      <c r="C31" s="595"/>
      <c r="D31" s="69" t="s">
        <v>2</v>
      </c>
      <c r="E31" s="69" t="str">
        <f t="shared" ref="E31" ca="1" si="9">IFERROR(E4+E7+E10+E13+E16+E19+E22+E25+E28, "")</f>
        <v/>
      </c>
      <c r="F31" s="69" t="str">
        <f t="shared" ca="1" si="6"/>
        <v/>
      </c>
      <c r="G31" s="69" t="str">
        <f t="shared" ca="1" si="6"/>
        <v/>
      </c>
      <c r="H31" s="69" t="str">
        <f t="shared" ca="1" si="6"/>
        <v/>
      </c>
      <c r="I31" s="69" t="str">
        <f t="shared" ref="I31:J31" ca="1" si="10">IFERROR(I4+I7+I10+I13+I16+I19+I22+I25+I28, "")</f>
        <v/>
      </c>
      <c r="J31" s="69" t="str">
        <f t="shared" ca="1" si="10"/>
        <v/>
      </c>
      <c r="K31" s="69" t="str">
        <f t="shared" ref="K31:L31" ca="1" si="11">IFERROR(K4+K7+K10+K13+K16+K19+K22+K25+K28, "")</f>
        <v/>
      </c>
      <c r="L31" s="69" t="str">
        <f t="shared" ca="1" si="11"/>
        <v/>
      </c>
    </row>
  </sheetData>
  <mergeCells count="23">
    <mergeCell ref="B8:B16"/>
    <mergeCell ref="C8:C10"/>
    <mergeCell ref="C11:C13"/>
    <mergeCell ref="C14:C16"/>
    <mergeCell ref="B2:B7"/>
    <mergeCell ref="C2:C4"/>
    <mergeCell ref="C5:C7"/>
    <mergeCell ref="N23:N25"/>
    <mergeCell ref="N26:N28"/>
    <mergeCell ref="B29:B31"/>
    <mergeCell ref="C29:C31"/>
    <mergeCell ref="N2:N4"/>
    <mergeCell ref="N5:N7"/>
    <mergeCell ref="N8:N10"/>
    <mergeCell ref="N11:N13"/>
    <mergeCell ref="N14:N16"/>
    <mergeCell ref="N17:N19"/>
    <mergeCell ref="N20:N22"/>
    <mergeCell ref="B17:B28"/>
    <mergeCell ref="C17:C19"/>
    <mergeCell ref="C20:C22"/>
    <mergeCell ref="C23:C25"/>
    <mergeCell ref="C26:C28"/>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B65" sqref="B65:K67"/>
    </sheetView>
  </sheetViews>
  <sheetFormatPr defaultColWidth="8.90625" defaultRowHeight="14.4"/>
  <cols>
    <col min="1" max="1" width="8.453125" style="285" customWidth="1"/>
    <col min="2" max="2" width="7.453125" style="285" customWidth="1"/>
    <col min="3" max="4" width="5.90625" style="285" customWidth="1"/>
    <col min="5" max="5" width="5.1796875" style="285" customWidth="1"/>
    <col min="6" max="6" width="5.453125" style="285" customWidth="1"/>
    <col min="7" max="7" width="5.1796875" style="285" customWidth="1"/>
    <col min="8" max="9" width="4.453125" style="285" customWidth="1"/>
    <col min="10" max="14" width="8.453125" style="285"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172</v>
      </c>
      <c r="B2" s="393"/>
      <c r="C2" s="393"/>
      <c r="D2" s="393"/>
      <c r="E2" s="393"/>
      <c r="F2" s="393"/>
      <c r="G2" s="393"/>
      <c r="H2" s="393"/>
      <c r="I2" s="393"/>
      <c r="J2" s="393"/>
      <c r="K2" s="393"/>
      <c r="L2" s="393"/>
      <c r="M2" s="393"/>
      <c r="N2" s="393"/>
    </row>
    <row r="3" spans="1:18" ht="8.1" customHeight="1"/>
    <row r="4" spans="1:18" ht="18.75" customHeight="1">
      <c r="A4" s="282" t="s">
        <v>173</v>
      </c>
      <c r="B4" s="394" t="s">
        <v>273</v>
      </c>
      <c r="C4" s="394"/>
      <c r="D4" s="394"/>
      <c r="E4" s="384" t="s">
        <v>174</v>
      </c>
      <c r="F4" s="384"/>
      <c r="G4" s="394" t="s">
        <v>270</v>
      </c>
      <c r="H4" s="394"/>
      <c r="I4" s="385" t="s">
        <v>175</v>
      </c>
      <c r="J4" s="387"/>
      <c r="K4" s="283" t="s">
        <v>269</v>
      </c>
      <c r="L4" s="282" t="s">
        <v>176</v>
      </c>
      <c r="M4" s="394" t="s">
        <v>271</v>
      </c>
      <c r="N4" s="394"/>
    </row>
    <row r="5" spans="1:18" s="31" customFormat="1" ht="4.5" customHeight="1">
      <c r="A5" s="284"/>
      <c r="B5" s="284"/>
      <c r="C5" s="284"/>
      <c r="D5" s="284"/>
      <c r="E5" s="284"/>
      <c r="F5" s="284"/>
      <c r="G5" s="284"/>
      <c r="H5" s="284"/>
      <c r="I5" s="284"/>
      <c r="J5" s="284"/>
      <c r="K5" s="197"/>
      <c r="L5"/>
      <c r="M5"/>
      <c r="N5"/>
      <c r="O5" s="30"/>
      <c r="P5" s="30"/>
      <c r="Q5" s="30"/>
      <c r="R5" s="30"/>
    </row>
    <row r="6" spans="1:18" ht="18.75" customHeight="1">
      <c r="A6" s="383" t="s">
        <v>177</v>
      </c>
      <c r="B6" s="385" t="s">
        <v>178</v>
      </c>
      <c r="C6" s="386"/>
      <c r="D6" s="386"/>
      <c r="E6" s="387"/>
      <c r="F6" s="385" t="s">
        <v>179</v>
      </c>
      <c r="G6" s="386"/>
      <c r="H6" s="386"/>
      <c r="I6" s="386"/>
      <c r="J6" s="387"/>
    </row>
    <row r="7" spans="1:18" ht="18" customHeight="1">
      <c r="A7" s="384"/>
      <c r="B7" s="388" t="s">
        <v>268</v>
      </c>
      <c r="C7" s="389"/>
      <c r="D7" s="389"/>
      <c r="E7" s="390"/>
      <c r="F7" s="388" t="s">
        <v>180</v>
      </c>
      <c r="G7" s="389"/>
      <c r="H7" s="389"/>
      <c r="I7" s="389"/>
      <c r="J7" s="390"/>
    </row>
    <row r="8" spans="1:18" ht="8.1" customHeight="1"/>
    <row r="9" spans="1:18" ht="16.5" customHeight="1">
      <c r="A9" s="391" t="s">
        <v>181</v>
      </c>
      <c r="B9" s="391"/>
      <c r="C9" s="391"/>
      <c r="D9" s="391"/>
      <c r="E9" s="391"/>
      <c r="F9" s="391"/>
      <c r="G9" s="391"/>
      <c r="H9" s="391"/>
      <c r="I9" s="391"/>
      <c r="J9" s="391"/>
      <c r="K9" s="391"/>
      <c r="L9" s="391"/>
      <c r="M9" s="391"/>
      <c r="N9" s="391"/>
      <c r="O9" s="30"/>
    </row>
    <row r="10" spans="1:18" ht="16.5" customHeight="1">
      <c r="A10" s="395" t="s">
        <v>182</v>
      </c>
      <c r="B10" s="396"/>
      <c r="C10" s="396"/>
      <c r="D10" s="396"/>
      <c r="E10" s="397"/>
      <c r="F10" s="395" t="s">
        <v>183</v>
      </c>
      <c r="G10" s="396"/>
      <c r="H10" s="395" t="s">
        <v>184</v>
      </c>
      <c r="I10" s="397"/>
      <c r="J10" s="286" t="s">
        <v>185</v>
      </c>
      <c r="K10" s="201" t="s">
        <v>186</v>
      </c>
      <c r="L10" s="287" t="s">
        <v>187</v>
      </c>
      <c r="M10" s="398" t="s">
        <v>188</v>
      </c>
      <c r="N10" s="399"/>
    </row>
    <row r="11" spans="1:18" ht="15" customHeight="1">
      <c r="A11" s="400" t="s">
        <v>189</v>
      </c>
      <c r="B11" s="401"/>
      <c r="C11" s="401"/>
      <c r="D11" s="401"/>
      <c r="E11" s="203">
        <v>0.3</v>
      </c>
      <c r="F11" s="204"/>
      <c r="G11" s="204"/>
      <c r="H11" s="204"/>
      <c r="I11" s="204"/>
      <c r="J11" s="204"/>
      <c r="K11" s="204"/>
      <c r="L11" s="204"/>
      <c r="M11" s="204"/>
      <c r="N11" s="205"/>
      <c r="P11" s="402" t="s">
        <v>29</v>
      </c>
    </row>
    <row r="12" spans="1:18" ht="15" customHeight="1">
      <c r="A12" s="403" t="s">
        <v>190</v>
      </c>
      <c r="B12" s="404"/>
      <c r="C12" s="404"/>
      <c r="D12" s="404"/>
      <c r="E12" s="405"/>
      <c r="F12" s="406">
        <v>30</v>
      </c>
      <c r="G12" s="406"/>
      <c r="H12" s="406">
        <v>6</v>
      </c>
      <c r="I12" s="406"/>
      <c r="J12" s="206">
        <f>L34</f>
        <v>4.84</v>
      </c>
      <c r="K12" s="207">
        <f>$J$12*$F$12/$H$12</f>
        <v>24.2</v>
      </c>
      <c r="L12" s="408">
        <f>IF(SUM(K12:K13)&gt;30, 30, SUM(K12:K13))</f>
        <v>24.2</v>
      </c>
      <c r="M12" s="412" t="s">
        <v>191</v>
      </c>
      <c r="N12" s="413"/>
      <c r="P12" s="402"/>
      <c r="Q12" s="36"/>
    </row>
    <row r="13" spans="1:18" ht="15" customHeight="1">
      <c r="A13" s="416" t="s">
        <v>192</v>
      </c>
      <c r="B13" s="417"/>
      <c r="C13" s="417"/>
      <c r="D13" s="417"/>
      <c r="E13" s="418"/>
      <c r="F13" s="407"/>
      <c r="G13" s="407"/>
      <c r="H13" s="407"/>
      <c r="I13" s="407"/>
      <c r="J13" s="208">
        <f>N45</f>
        <v>0</v>
      </c>
      <c r="K13" s="209">
        <f>$J$13*$F$12/$H$12</f>
        <v>0</v>
      </c>
      <c r="L13" s="409"/>
      <c r="M13" s="414"/>
      <c r="N13" s="415"/>
      <c r="P13" s="402"/>
      <c r="Q13" s="36"/>
    </row>
    <row r="14" spans="1:18" ht="15" customHeight="1">
      <c r="A14" s="400" t="s">
        <v>193</v>
      </c>
      <c r="B14" s="401"/>
      <c r="C14" s="401"/>
      <c r="D14" s="401"/>
      <c r="E14" s="203">
        <v>0.5</v>
      </c>
      <c r="F14" s="204"/>
      <c r="G14" s="204"/>
      <c r="H14" s="204"/>
      <c r="I14" s="204"/>
      <c r="J14" s="204"/>
      <c r="K14" s="204"/>
      <c r="L14" s="204"/>
      <c r="M14" s="204"/>
      <c r="N14" s="205"/>
      <c r="P14" s="36"/>
      <c r="Q14" s="36"/>
    </row>
    <row r="15" spans="1:18" ht="15" customHeight="1">
      <c r="A15" s="403" t="s">
        <v>194</v>
      </c>
      <c r="B15" s="404"/>
      <c r="C15" s="404"/>
      <c r="D15" s="404"/>
      <c r="E15" s="405"/>
      <c r="F15" s="411">
        <v>20</v>
      </c>
      <c r="G15" s="411"/>
      <c r="H15" s="411">
        <v>20</v>
      </c>
      <c r="I15" s="411"/>
      <c r="J15" s="210">
        <f>M34</f>
        <v>0</v>
      </c>
      <c r="K15" s="207">
        <f>J15/H15*F15</f>
        <v>0</v>
      </c>
      <c r="L15" s="408">
        <f>SUM(K15:K16)</f>
        <v>0</v>
      </c>
      <c r="M15" s="419"/>
      <c r="N15" s="420"/>
      <c r="P15" s="36"/>
      <c r="Q15" s="36"/>
    </row>
    <row r="16" spans="1:18" ht="15" customHeight="1">
      <c r="A16" s="416" t="s">
        <v>195</v>
      </c>
      <c r="B16" s="417"/>
      <c r="C16" s="417"/>
      <c r="D16" s="417"/>
      <c r="E16" s="418"/>
      <c r="F16" s="410">
        <v>30</v>
      </c>
      <c r="G16" s="410"/>
      <c r="H16" s="410">
        <v>30</v>
      </c>
      <c r="I16" s="410"/>
      <c r="J16" s="211">
        <f>N34</f>
        <v>0</v>
      </c>
      <c r="K16" s="209">
        <f>J16/H16*F16</f>
        <v>0</v>
      </c>
      <c r="L16" s="409"/>
      <c r="M16" s="421"/>
      <c r="N16" s="422"/>
    </row>
    <row r="17" spans="1:16" ht="15" customHeight="1">
      <c r="A17" s="400" t="s">
        <v>196</v>
      </c>
      <c r="B17" s="401"/>
      <c r="C17" s="401"/>
      <c r="D17" s="401"/>
      <c r="E17" s="203">
        <v>0.2</v>
      </c>
      <c r="F17" s="204"/>
      <c r="G17" s="204"/>
      <c r="H17" s="204"/>
      <c r="I17" s="204"/>
      <c r="J17" s="204"/>
      <c r="K17" s="204"/>
      <c r="L17" s="204"/>
      <c r="M17" s="204"/>
      <c r="N17" s="205"/>
    </row>
    <row r="18" spans="1:16" ht="15" customHeight="1">
      <c r="A18" s="403" t="s">
        <v>197</v>
      </c>
      <c r="B18" s="404"/>
      <c r="C18" s="404"/>
      <c r="D18" s="404"/>
      <c r="E18" s="212"/>
      <c r="F18" s="411"/>
      <c r="G18" s="411"/>
      <c r="H18" s="411"/>
      <c r="I18" s="411"/>
      <c r="J18" s="213">
        <f>B57+N57</f>
        <v>0</v>
      </c>
      <c r="K18" s="207">
        <f>J18</f>
        <v>0</v>
      </c>
      <c r="L18" s="408">
        <f>K18+K19</f>
        <v>0</v>
      </c>
      <c r="M18" s="423"/>
      <c r="N18" s="424"/>
    </row>
    <row r="19" spans="1:16" ht="15" customHeight="1">
      <c r="A19" s="416" t="s">
        <v>198</v>
      </c>
      <c r="B19" s="417"/>
      <c r="C19" s="417"/>
      <c r="D19" s="417"/>
      <c r="E19" s="214"/>
      <c r="F19" s="410">
        <v>20</v>
      </c>
      <c r="G19" s="410"/>
      <c r="H19" s="410">
        <v>45</v>
      </c>
      <c r="I19" s="410"/>
      <c r="J19" s="215">
        <f>M89</f>
        <v>0</v>
      </c>
      <c r="K19" s="209">
        <f>J19*F19/H19</f>
        <v>0</v>
      </c>
      <c r="L19" s="409"/>
      <c r="M19" s="427"/>
      <c r="N19" s="428"/>
    </row>
    <row r="20" spans="1:16" ht="15" customHeight="1">
      <c r="A20" s="400" t="s">
        <v>199</v>
      </c>
      <c r="B20" s="401"/>
      <c r="C20" s="401"/>
      <c r="D20" s="401"/>
      <c r="E20" s="401"/>
      <c r="F20" s="204"/>
      <c r="G20" s="204"/>
      <c r="H20" s="204"/>
      <c r="I20" s="204"/>
      <c r="J20" s="204"/>
      <c r="K20" s="204"/>
      <c r="L20" s="204"/>
      <c r="M20" s="204"/>
      <c r="N20" s="205"/>
    </row>
    <row r="21" spans="1:16" ht="15" customHeight="1">
      <c r="A21" s="403" t="s">
        <v>200</v>
      </c>
      <c r="B21" s="404"/>
      <c r="C21" s="404"/>
      <c r="D21" s="404"/>
      <c r="E21" s="405"/>
      <c r="F21" s="411"/>
      <c r="G21" s="411"/>
      <c r="H21" s="411"/>
      <c r="I21" s="411"/>
      <c r="J21" s="216">
        <f>K12+K13-L12</f>
        <v>0</v>
      </c>
      <c r="K21" s="207">
        <f>J21</f>
        <v>0</v>
      </c>
      <c r="L21" s="217">
        <f>K21</f>
        <v>0</v>
      </c>
      <c r="M21" s="423"/>
      <c r="N21" s="424"/>
    </row>
    <row r="22" spans="1:16" ht="15" customHeight="1">
      <c r="A22" s="416" t="s">
        <v>201</v>
      </c>
      <c r="B22" s="417"/>
      <c r="C22" s="417"/>
      <c r="D22" s="417"/>
      <c r="E22" s="418"/>
      <c r="F22" s="410">
        <v>0</v>
      </c>
      <c r="G22" s="410"/>
      <c r="H22" s="410">
        <v>0</v>
      </c>
      <c r="I22" s="410"/>
      <c r="J22" s="218">
        <v>0</v>
      </c>
      <c r="K22" s="209">
        <f>IF(ABS(J22)&gt;20, IF(J22&gt;0, 20, -20), J22)</f>
        <v>0</v>
      </c>
      <c r="L22" s="219">
        <f>K22</f>
        <v>0</v>
      </c>
      <c r="M22" s="425"/>
      <c r="N22" s="426"/>
      <c r="P22" s="45" t="s">
        <v>107</v>
      </c>
    </row>
    <row r="23" spans="1:16" ht="16.5" customHeight="1">
      <c r="A23" s="395" t="s">
        <v>202</v>
      </c>
      <c r="B23" s="396"/>
      <c r="C23" s="396"/>
      <c r="D23" s="396"/>
      <c r="E23" s="396"/>
      <c r="F23" s="396"/>
      <c r="G23" s="396"/>
      <c r="H23" s="396"/>
      <c r="I23" s="396"/>
      <c r="J23" s="396"/>
      <c r="K23" s="396"/>
      <c r="L23" s="220">
        <f>IF(SUM(L12,L15,L18,L19,L21,L22) &gt; 100, 100, SUM(L12,L15,L18,L19,L21,L22))</f>
        <v>24.2</v>
      </c>
      <c r="M23" s="395"/>
      <c r="N23" s="397"/>
    </row>
    <row r="24" spans="1:16" ht="8.1" customHeight="1"/>
    <row r="25" spans="1:16" ht="16.5" customHeight="1">
      <c r="A25" s="221" t="s">
        <v>203</v>
      </c>
    </row>
    <row r="26" spans="1:16" ht="16.5" customHeight="1">
      <c r="A26" s="435" t="s">
        <v>204</v>
      </c>
      <c r="B26" s="435"/>
      <c r="C26" s="435"/>
      <c r="D26" s="435"/>
      <c r="E26" s="435"/>
      <c r="F26" s="435"/>
      <c r="G26" s="435"/>
      <c r="H26" s="435"/>
      <c r="I26" s="435"/>
      <c r="J26" s="435"/>
      <c r="K26" s="435"/>
      <c r="L26" s="435"/>
      <c r="M26" s="435"/>
      <c r="N26" s="435"/>
      <c r="O26" s="30"/>
    </row>
    <row r="27" spans="1:16" ht="16.5" customHeight="1">
      <c r="A27" s="395" t="s">
        <v>205</v>
      </c>
      <c r="B27" s="396"/>
      <c r="C27" s="396"/>
      <c r="D27" s="396"/>
      <c r="E27" s="396"/>
      <c r="F27" s="396"/>
      <c r="G27" s="396"/>
      <c r="H27" s="396"/>
      <c r="I27" s="396"/>
      <c r="J27" s="397"/>
      <c r="K27" s="436" t="s">
        <v>206</v>
      </c>
      <c r="L27" s="436"/>
      <c r="M27" s="436" t="s">
        <v>207</v>
      </c>
      <c r="N27" s="436"/>
    </row>
    <row r="28" spans="1:16" ht="26.25" customHeight="1">
      <c r="A28" s="395" t="s">
        <v>208</v>
      </c>
      <c r="B28" s="396"/>
      <c r="C28" s="396"/>
      <c r="D28" s="396"/>
      <c r="E28" s="396"/>
      <c r="F28" s="397"/>
      <c r="G28" s="395" t="s">
        <v>209</v>
      </c>
      <c r="H28" s="396"/>
      <c r="I28" s="396"/>
      <c r="J28" s="397"/>
      <c r="K28" s="286" t="s">
        <v>210</v>
      </c>
      <c r="L28" s="201" t="s">
        <v>211</v>
      </c>
      <c r="M28" s="287" t="s">
        <v>212</v>
      </c>
      <c r="N28" s="223" t="s">
        <v>213</v>
      </c>
    </row>
    <row r="29" spans="1:16" ht="15" customHeight="1">
      <c r="A29" s="429" t="s">
        <v>327</v>
      </c>
      <c r="B29" s="430"/>
      <c r="C29" s="430"/>
      <c r="D29" s="430"/>
      <c r="E29" s="430"/>
      <c r="F29" s="431"/>
      <c r="G29" s="432" t="s">
        <v>329</v>
      </c>
      <c r="H29" s="433"/>
      <c r="I29" s="433"/>
      <c r="J29" s="434"/>
      <c r="K29" s="311">
        <v>2.8</v>
      </c>
      <c r="L29" s="311">
        <v>2.5499999999999998</v>
      </c>
      <c r="M29" s="312"/>
      <c r="N29" s="313"/>
      <c r="P29" s="187"/>
    </row>
    <row r="30" spans="1:16" ht="15" customHeight="1">
      <c r="A30" s="429" t="s">
        <v>328</v>
      </c>
      <c r="B30" s="430"/>
      <c r="C30" s="430"/>
      <c r="D30" s="430"/>
      <c r="E30" s="430"/>
      <c r="F30" s="431"/>
      <c r="G30" s="432" t="s">
        <v>283</v>
      </c>
      <c r="H30" s="433"/>
      <c r="I30" s="433"/>
      <c r="J30" s="434"/>
      <c r="K30" s="311">
        <v>2.29</v>
      </c>
      <c r="L30" s="311">
        <v>2.29</v>
      </c>
      <c r="M30" s="314"/>
      <c r="N30" s="315"/>
    </row>
    <row r="31" spans="1:16" ht="15" customHeight="1">
      <c r="A31" s="444"/>
      <c r="B31" s="445"/>
      <c r="C31" s="445"/>
      <c r="D31" s="445"/>
      <c r="E31" s="445"/>
      <c r="F31" s="446"/>
      <c r="G31" s="447"/>
      <c r="H31" s="448"/>
      <c r="I31" s="448"/>
      <c r="J31" s="449"/>
      <c r="K31" s="225"/>
      <c r="L31" s="226"/>
      <c r="M31" s="227"/>
      <c r="N31" s="227"/>
    </row>
    <row r="32" spans="1:16"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185</v>
      </c>
      <c r="B34" s="396"/>
      <c r="C34" s="396"/>
      <c r="D34" s="396"/>
      <c r="E34" s="396"/>
      <c r="F34" s="396"/>
      <c r="G34" s="396"/>
      <c r="H34" s="396"/>
      <c r="I34" s="396"/>
      <c r="J34" s="397"/>
      <c r="K34" s="232">
        <f>SUM(K29:K33)</f>
        <v>5.09</v>
      </c>
      <c r="L34" s="233">
        <f>SUM(L29:L33)</f>
        <v>4.84</v>
      </c>
      <c r="M34" s="233">
        <f>IFERROR(AVERAGE(M29:M33), 0)</f>
        <v>0</v>
      </c>
      <c r="N34" s="233">
        <f>IFERROR(AVERAGE(N29:N33), 0)</f>
        <v>0</v>
      </c>
    </row>
    <row r="35" spans="1:16" s="24" customFormat="1" ht="16.5" customHeight="1">
      <c r="A35" s="437" t="s">
        <v>214</v>
      </c>
      <c r="B35" s="437"/>
      <c r="C35" s="437"/>
      <c r="D35" s="437"/>
      <c r="E35" s="437"/>
      <c r="F35" s="437"/>
      <c r="G35" s="437"/>
      <c r="H35" s="437"/>
      <c r="I35" s="437"/>
      <c r="J35" s="437"/>
      <c r="K35" s="437"/>
      <c r="L35" s="437"/>
      <c r="M35" s="437"/>
      <c r="N35" s="437"/>
    </row>
    <row r="36" spans="1:16" s="24" customFormat="1" ht="16.5" customHeight="1">
      <c r="A36" s="395" t="s">
        <v>215</v>
      </c>
      <c r="B36" s="396"/>
      <c r="C36" s="396"/>
      <c r="D36" s="396"/>
      <c r="E36" s="396"/>
      <c r="F36" s="396"/>
      <c r="G36" s="396"/>
      <c r="H36" s="396"/>
      <c r="I36" s="396"/>
      <c r="J36" s="396"/>
      <c r="K36" s="396"/>
      <c r="L36" s="395" t="s">
        <v>206</v>
      </c>
      <c r="M36" s="396"/>
      <c r="N36" s="397"/>
    </row>
    <row r="37" spans="1:16" s="24" customFormat="1" ht="16.5" customHeight="1">
      <c r="A37" s="288" t="s">
        <v>216</v>
      </c>
      <c r="B37" s="438" t="s">
        <v>217</v>
      </c>
      <c r="C37" s="439"/>
      <c r="D37" s="439"/>
      <c r="E37" s="439"/>
      <c r="F37" s="439"/>
      <c r="G37" s="440"/>
      <c r="H37" s="441" t="s">
        <v>209</v>
      </c>
      <c r="I37" s="442"/>
      <c r="J37" s="443"/>
      <c r="K37" s="290" t="s">
        <v>218</v>
      </c>
      <c r="L37" s="290" t="s">
        <v>219</v>
      </c>
      <c r="M37" s="290" t="s">
        <v>220</v>
      </c>
      <c r="N37" s="290" t="s">
        <v>221</v>
      </c>
      <c r="P37" s="91" t="s">
        <v>96</v>
      </c>
    </row>
    <row r="38" spans="1:16" s="24" customFormat="1" ht="15" customHeight="1">
      <c r="A38" s="292"/>
      <c r="B38" s="456"/>
      <c r="C38" s="457"/>
      <c r="D38" s="457"/>
      <c r="E38" s="457"/>
      <c r="F38" s="457"/>
      <c r="G38" s="458"/>
      <c r="H38" s="459"/>
      <c r="I38" s="460"/>
      <c r="J38" s="461"/>
      <c r="K38" s="238"/>
      <c r="L38" s="239"/>
      <c r="M38" s="240"/>
      <c r="N38" s="241"/>
      <c r="P38" s="91" t="s">
        <v>98</v>
      </c>
    </row>
    <row r="39" spans="1:16" s="24" customFormat="1" ht="15" customHeight="1">
      <c r="A39" s="242"/>
      <c r="B39" s="444"/>
      <c r="C39" s="445"/>
      <c r="D39" s="445"/>
      <c r="E39" s="445"/>
      <c r="F39" s="445"/>
      <c r="G39" s="446"/>
      <c r="H39" s="447"/>
      <c r="I39" s="448"/>
      <c r="J39" s="449"/>
      <c r="K39" s="243"/>
      <c r="L39" s="244"/>
      <c r="M39" s="245"/>
      <c r="N39" s="241"/>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222</v>
      </c>
      <c r="B45" s="396"/>
      <c r="C45" s="396"/>
      <c r="D45" s="396"/>
      <c r="E45" s="396"/>
      <c r="F45" s="396"/>
      <c r="G45" s="396"/>
      <c r="H45" s="396"/>
      <c r="I45" s="396"/>
      <c r="J45" s="396"/>
      <c r="K45" s="396"/>
      <c r="L45" s="396"/>
      <c r="M45" s="397"/>
      <c r="N45" s="220">
        <f>SUM(H38,H39,H40,H41,H43,H44,N38,N39,N40,N41,N43,N44)</f>
        <v>0</v>
      </c>
    </row>
    <row r="46" spans="1:16" s="24" customFormat="1">
      <c r="A46" s="292"/>
      <c r="B46" s="292"/>
      <c r="C46" s="292"/>
      <c r="D46" s="292"/>
      <c r="E46" s="292"/>
      <c r="F46" s="292"/>
      <c r="G46" s="292"/>
      <c r="H46" s="292"/>
      <c r="I46" s="292"/>
      <c r="J46" s="292"/>
      <c r="K46" s="292"/>
      <c r="L46" s="292"/>
      <c r="M46" s="292"/>
      <c r="N46" s="292"/>
    </row>
    <row r="47" spans="1:16" s="24" customFormat="1">
      <c r="A47" s="248" t="s">
        <v>223</v>
      </c>
      <c r="B47" s="292"/>
      <c r="C47" s="292"/>
      <c r="D47" s="292"/>
      <c r="E47" s="292"/>
      <c r="F47" s="292"/>
      <c r="G47" s="292"/>
      <c r="H47" s="292"/>
      <c r="I47" s="292"/>
      <c r="J47" s="292"/>
      <c r="K47" s="292"/>
      <c r="L47" s="292"/>
      <c r="M47" s="292"/>
      <c r="N47" s="292"/>
    </row>
    <row r="48" spans="1:16" s="24" customFormat="1" ht="16.5" customHeight="1" thickBot="1">
      <c r="A48" s="477" t="s">
        <v>197</v>
      </c>
      <c r="B48" s="477"/>
      <c r="C48" s="477"/>
      <c r="D48" s="477"/>
      <c r="E48" s="477"/>
      <c r="F48" s="477"/>
      <c r="G48" s="477"/>
      <c r="H48" s="477"/>
      <c r="I48" s="477"/>
      <c r="J48" s="477"/>
      <c r="K48" s="477"/>
      <c r="L48" s="477"/>
      <c r="M48" s="477"/>
      <c r="N48" s="477"/>
    </row>
    <row r="49" spans="1:19" s="24" customFormat="1" ht="16.5" customHeight="1">
      <c r="A49" s="478" t="s">
        <v>224</v>
      </c>
      <c r="B49" s="479"/>
      <c r="C49" s="480" t="s">
        <v>225</v>
      </c>
      <c r="D49" s="480" t="s">
        <v>226</v>
      </c>
      <c r="E49" s="480" t="s">
        <v>227</v>
      </c>
      <c r="F49" s="480" t="s">
        <v>228</v>
      </c>
      <c r="G49" s="482" t="s">
        <v>229</v>
      </c>
      <c r="H49" s="462" t="s">
        <v>230</v>
      </c>
      <c r="I49" s="463"/>
      <c r="J49" s="463"/>
      <c r="K49" s="463"/>
      <c r="L49" s="463"/>
      <c r="M49" s="463"/>
      <c r="N49" s="464"/>
    </row>
    <row r="50" spans="1:19" s="24" customFormat="1" ht="16.5" customHeight="1">
      <c r="A50" s="291" t="s">
        <v>231</v>
      </c>
      <c r="B50" s="289" t="s">
        <v>232</v>
      </c>
      <c r="C50" s="481"/>
      <c r="D50" s="481"/>
      <c r="E50" s="481"/>
      <c r="F50" s="481"/>
      <c r="G50" s="483"/>
      <c r="H50" s="252" t="s">
        <v>216</v>
      </c>
      <c r="I50" s="441" t="s">
        <v>233</v>
      </c>
      <c r="J50" s="442"/>
      <c r="K50" s="443"/>
      <c r="L50" s="465" t="s">
        <v>234</v>
      </c>
      <c r="M50" s="465"/>
      <c r="N50" s="254" t="s">
        <v>235</v>
      </c>
    </row>
    <row r="51" spans="1:19" s="24" customFormat="1" ht="15" customHeight="1">
      <c r="A51" s="255" t="s">
        <v>236</v>
      </c>
      <c r="B51" s="256"/>
      <c r="C51" s="257"/>
      <c r="D51" s="257"/>
      <c r="E51" s="257"/>
      <c r="F51" s="257"/>
      <c r="G51" s="466">
        <v>16</v>
      </c>
      <c r="H51" s="258"/>
      <c r="I51" s="469"/>
      <c r="J51" s="469"/>
      <c r="K51" s="469"/>
      <c r="L51" s="470"/>
      <c r="M51" s="471"/>
      <c r="N51" s="259"/>
      <c r="P51" s="484" t="s">
        <v>61</v>
      </c>
      <c r="Q51" s="484"/>
    </row>
    <row r="52" spans="1:19" s="24" customFormat="1" ht="15" customHeight="1">
      <c r="A52" s="255" t="s">
        <v>237</v>
      </c>
      <c r="B52" s="260"/>
      <c r="C52" s="261"/>
      <c r="D52" s="261"/>
      <c r="E52" s="261"/>
      <c r="F52" s="261"/>
      <c r="G52" s="467"/>
      <c r="H52" s="262"/>
      <c r="I52" s="485"/>
      <c r="J52" s="485"/>
      <c r="K52" s="485"/>
      <c r="L52" s="486"/>
      <c r="M52" s="487"/>
      <c r="N52" s="263"/>
      <c r="P52" s="484"/>
      <c r="Q52" s="484"/>
    </row>
    <row r="53" spans="1:19" s="24" customFormat="1" ht="15" customHeight="1">
      <c r="A53" s="255" t="s">
        <v>238</v>
      </c>
      <c r="B53" s="260"/>
      <c r="C53" s="261"/>
      <c r="D53" s="261"/>
      <c r="E53" s="261"/>
      <c r="F53" s="261"/>
      <c r="G53" s="467"/>
      <c r="H53" s="262"/>
      <c r="I53" s="485"/>
      <c r="J53" s="485"/>
      <c r="K53" s="485"/>
      <c r="L53" s="486"/>
      <c r="M53" s="487"/>
      <c r="N53" s="263"/>
      <c r="P53" s="484"/>
      <c r="Q53" s="484"/>
    </row>
    <row r="54" spans="1:19" s="24" customFormat="1" ht="15" customHeight="1">
      <c r="A54" s="255" t="s">
        <v>239</v>
      </c>
      <c r="B54" s="260"/>
      <c r="C54" s="261"/>
      <c r="D54" s="261"/>
      <c r="E54" s="261"/>
      <c r="F54" s="261"/>
      <c r="G54" s="467"/>
      <c r="H54" s="262"/>
      <c r="I54" s="485"/>
      <c r="J54" s="485"/>
      <c r="K54" s="485"/>
      <c r="L54" s="486"/>
      <c r="M54" s="487"/>
      <c r="N54" s="263"/>
      <c r="P54" s="484"/>
      <c r="Q54" s="484"/>
    </row>
    <row r="55" spans="1:19" s="24" customFormat="1" ht="15" customHeight="1">
      <c r="A55" s="255" t="s">
        <v>240</v>
      </c>
      <c r="B55" s="260"/>
      <c r="C55" s="261"/>
      <c r="D55" s="261"/>
      <c r="E55" s="261"/>
      <c r="F55" s="261"/>
      <c r="G55" s="467"/>
      <c r="H55" s="262"/>
      <c r="I55" s="485"/>
      <c r="J55" s="485"/>
      <c r="K55" s="485"/>
      <c r="L55" s="486"/>
      <c r="M55" s="487"/>
      <c r="N55" s="263"/>
      <c r="P55" s="484"/>
      <c r="Q55" s="484"/>
    </row>
    <row r="56" spans="1:19" s="24" customFormat="1">
      <c r="A56" s="255" t="s">
        <v>241</v>
      </c>
      <c r="B56" s="264"/>
      <c r="C56" s="261"/>
      <c r="D56" s="261"/>
      <c r="E56" s="261"/>
      <c r="F56" s="261"/>
      <c r="G56" s="468"/>
      <c r="H56" s="265"/>
      <c r="I56" s="488"/>
      <c r="J56" s="488"/>
      <c r="K56" s="488"/>
      <c r="L56" s="472"/>
      <c r="M56" s="473"/>
      <c r="N56" s="266"/>
      <c r="P56" s="484"/>
      <c r="Q56" s="484"/>
    </row>
    <row r="57" spans="1:19" s="24" customFormat="1" ht="14.25" customHeight="1" thickBot="1">
      <c r="A57" s="267" t="s">
        <v>242</v>
      </c>
      <c r="B57" s="267">
        <f>SUM(C57:G57)</f>
        <v>0</v>
      </c>
      <c r="C57" s="268">
        <f>SUM(C51:C56)*-1</f>
        <v>0</v>
      </c>
      <c r="D57" s="268">
        <f>SUM(D51:D56)*5</f>
        <v>0</v>
      </c>
      <c r="E57" s="268">
        <f>SUM(E51:E56)*-1</f>
        <v>0</v>
      </c>
      <c r="F57" s="268">
        <v>0</v>
      </c>
      <c r="G57" s="269">
        <v>0</v>
      </c>
      <c r="H57" s="494" t="s">
        <v>243</v>
      </c>
      <c r="I57" s="495"/>
      <c r="J57" s="495"/>
      <c r="K57" s="496"/>
      <c r="L57" s="497">
        <v>0</v>
      </c>
      <c r="M57" s="498"/>
      <c r="N57" s="270">
        <f>L57*3</f>
        <v>0</v>
      </c>
      <c r="P57" s="72"/>
    </row>
    <row r="58" spans="1:19" s="24" customFormat="1">
      <c r="A58" s="292"/>
      <c r="B58" s="292"/>
      <c r="C58" s="292"/>
      <c r="D58" s="292"/>
      <c r="E58" s="292"/>
      <c r="F58" s="292"/>
      <c r="G58" s="292"/>
      <c r="H58" s="292"/>
      <c r="I58" s="292"/>
      <c r="J58" s="292"/>
      <c r="K58" s="292"/>
      <c r="L58" s="292"/>
      <c r="M58" s="292"/>
      <c r="N58" s="292"/>
    </row>
    <row r="59" spans="1:19" s="24" customFormat="1" ht="15" thickBot="1">
      <c r="A59" s="477" t="s">
        <v>244</v>
      </c>
      <c r="B59" s="477"/>
      <c r="C59" s="477"/>
      <c r="D59" s="477"/>
      <c r="E59" s="477"/>
      <c r="F59" s="477"/>
      <c r="G59" s="477"/>
      <c r="H59" s="477"/>
      <c r="I59" s="477"/>
      <c r="J59" s="477"/>
      <c r="K59" s="477"/>
      <c r="L59" s="477"/>
      <c r="M59" s="477"/>
      <c r="N59" s="477"/>
    </row>
    <row r="60" spans="1:19" s="24" customFormat="1" ht="18" customHeight="1">
      <c r="A60" s="481" t="s">
        <v>245</v>
      </c>
      <c r="B60" s="499" t="s">
        <v>246</v>
      </c>
      <c r="C60" s="500"/>
      <c r="D60" s="500"/>
      <c r="E60" s="500"/>
      <c r="F60" s="500"/>
      <c r="G60" s="500"/>
      <c r="H60" s="500"/>
      <c r="I60" s="500"/>
      <c r="J60" s="500"/>
      <c r="K60" s="501"/>
      <c r="L60" s="441" t="s">
        <v>247</v>
      </c>
      <c r="M60" s="442"/>
      <c r="N60" s="443"/>
    </row>
    <row r="61" spans="1:19" s="24" customFormat="1" ht="18" customHeight="1">
      <c r="A61" s="481"/>
      <c r="B61" s="502"/>
      <c r="C61" s="503"/>
      <c r="D61" s="503"/>
      <c r="E61" s="503"/>
      <c r="F61" s="503"/>
      <c r="G61" s="503"/>
      <c r="H61" s="503"/>
      <c r="I61" s="503"/>
      <c r="J61" s="503"/>
      <c r="K61" s="504"/>
      <c r="L61" s="291" t="s">
        <v>216</v>
      </c>
      <c r="M61" s="291" t="s">
        <v>248</v>
      </c>
      <c r="N61" s="290" t="s">
        <v>249</v>
      </c>
    </row>
    <row r="62" spans="1:19" s="24" customFormat="1" ht="18" customHeight="1">
      <c r="A62" s="481" t="s">
        <v>250</v>
      </c>
      <c r="B62" s="490" t="s">
        <v>251</v>
      </c>
      <c r="C62" s="491"/>
      <c r="D62" s="491"/>
      <c r="E62" s="491"/>
      <c r="F62" s="491"/>
      <c r="G62" s="491"/>
      <c r="H62" s="491"/>
      <c r="I62" s="491"/>
      <c r="J62" s="491"/>
      <c r="K62" s="492"/>
      <c r="L62" s="271" t="s">
        <v>252</v>
      </c>
      <c r="M62" s="316">
        <v>5</v>
      </c>
      <c r="N62" s="508">
        <f>IF(ISERROR(AVERAGE(M63:M64)),0,ROUNDUP(AVERAGE(M63:M64), 1))</f>
        <v>0</v>
      </c>
      <c r="P62" s="489" t="s">
        <v>72</v>
      </c>
      <c r="Q62" s="489"/>
      <c r="R62" s="489"/>
      <c r="S62" s="489"/>
    </row>
    <row r="63" spans="1:19" s="24" customFormat="1" ht="18" customHeight="1">
      <c r="A63" s="481"/>
      <c r="B63" s="493"/>
      <c r="C63" s="491"/>
      <c r="D63" s="491"/>
      <c r="E63" s="491"/>
      <c r="F63" s="491"/>
      <c r="G63" s="491"/>
      <c r="H63" s="491"/>
      <c r="I63" s="491"/>
      <c r="J63" s="491"/>
      <c r="K63" s="492"/>
      <c r="L63" s="273" t="s">
        <v>253</v>
      </c>
      <c r="M63" s="317"/>
      <c r="N63" s="394"/>
      <c r="P63" s="489"/>
      <c r="Q63" s="489"/>
      <c r="R63" s="489"/>
      <c r="S63" s="489"/>
    </row>
    <row r="64" spans="1:19" s="24" customFormat="1" ht="18" customHeight="1">
      <c r="A64" s="481"/>
      <c r="B64" s="493"/>
      <c r="C64" s="491"/>
      <c r="D64" s="491"/>
      <c r="E64" s="491"/>
      <c r="F64" s="491"/>
      <c r="G64" s="491"/>
      <c r="H64" s="491"/>
      <c r="I64" s="491"/>
      <c r="J64" s="491"/>
      <c r="K64" s="492"/>
      <c r="L64" s="275" t="s">
        <v>254</v>
      </c>
      <c r="M64" s="318"/>
      <c r="N64" s="394"/>
      <c r="P64" s="489"/>
      <c r="Q64" s="489"/>
      <c r="R64" s="489"/>
      <c r="S64" s="489"/>
    </row>
    <row r="65" spans="1:21" ht="18" customHeight="1">
      <c r="A65" s="481"/>
      <c r="B65" s="490" t="s">
        <v>255</v>
      </c>
      <c r="C65" s="491"/>
      <c r="D65" s="491"/>
      <c r="E65" s="491"/>
      <c r="F65" s="491"/>
      <c r="G65" s="491"/>
      <c r="H65" s="491"/>
      <c r="I65" s="491"/>
      <c r="J65" s="491"/>
      <c r="K65" s="492"/>
      <c r="L65" s="273" t="s">
        <v>252</v>
      </c>
      <c r="M65" s="316">
        <v>4</v>
      </c>
      <c r="N65" s="394">
        <f>IF(ISERROR(AVERAGE(M66:M67)),0,ROUNDUP(AVERAGE(M66:M67), 1))</f>
        <v>0</v>
      </c>
      <c r="P65" s="489" t="s">
        <v>74</v>
      </c>
      <c r="Q65" s="489"/>
      <c r="R65" s="489"/>
      <c r="S65" s="489"/>
    </row>
    <row r="66" spans="1:21" ht="18" customHeight="1">
      <c r="A66" s="481"/>
      <c r="B66" s="493"/>
      <c r="C66" s="491"/>
      <c r="D66" s="491"/>
      <c r="E66" s="491"/>
      <c r="F66" s="491"/>
      <c r="G66" s="491"/>
      <c r="H66" s="491"/>
      <c r="I66" s="491"/>
      <c r="J66" s="491"/>
      <c r="K66" s="492"/>
      <c r="L66" s="273" t="s">
        <v>253</v>
      </c>
      <c r="M66" s="317"/>
      <c r="N66" s="394"/>
      <c r="P66" s="489"/>
      <c r="Q66" s="489"/>
      <c r="R66" s="489"/>
      <c r="S66" s="489"/>
    </row>
    <row r="67" spans="1:21" ht="18" customHeight="1">
      <c r="A67" s="481"/>
      <c r="B67" s="493"/>
      <c r="C67" s="491"/>
      <c r="D67" s="491"/>
      <c r="E67" s="491"/>
      <c r="F67" s="491"/>
      <c r="G67" s="491"/>
      <c r="H67" s="491"/>
      <c r="I67" s="491"/>
      <c r="J67" s="491"/>
      <c r="K67" s="492"/>
      <c r="L67" s="275" t="s">
        <v>254</v>
      </c>
      <c r="M67" s="318"/>
      <c r="N67" s="394"/>
      <c r="P67" s="489"/>
      <c r="Q67" s="489"/>
      <c r="R67" s="489"/>
      <c r="S67" s="489"/>
    </row>
    <row r="68" spans="1:21" ht="18" customHeight="1">
      <c r="A68" s="481" t="s">
        <v>256</v>
      </c>
      <c r="B68" s="490" t="s">
        <v>257</v>
      </c>
      <c r="C68" s="491"/>
      <c r="D68" s="491"/>
      <c r="E68" s="491"/>
      <c r="F68" s="491"/>
      <c r="G68" s="491"/>
      <c r="H68" s="491"/>
      <c r="I68" s="491"/>
      <c r="J68" s="491"/>
      <c r="K68" s="492"/>
      <c r="L68" s="271" t="s">
        <v>252</v>
      </c>
      <c r="M68" s="316">
        <v>4</v>
      </c>
      <c r="N68" s="394">
        <f>IF(ISERROR(AVERAGE(M69:M70)),0,ROUNDUP(AVERAGE(M69:M70), 1))</f>
        <v>0</v>
      </c>
      <c r="P68" s="489" t="s">
        <v>77</v>
      </c>
      <c r="Q68" s="489"/>
      <c r="R68" s="489"/>
      <c r="S68" s="489"/>
      <c r="T68" s="57"/>
      <c r="U68" s="57"/>
    </row>
    <row r="69" spans="1:21" ht="18" customHeight="1">
      <c r="A69" s="481"/>
      <c r="B69" s="493"/>
      <c r="C69" s="491"/>
      <c r="D69" s="491"/>
      <c r="E69" s="491"/>
      <c r="F69" s="491"/>
      <c r="G69" s="491"/>
      <c r="H69" s="491"/>
      <c r="I69" s="491"/>
      <c r="J69" s="491"/>
      <c r="K69" s="492"/>
      <c r="L69" s="273" t="s">
        <v>253</v>
      </c>
      <c r="M69" s="317"/>
      <c r="N69" s="394"/>
      <c r="P69" s="489"/>
      <c r="Q69" s="489"/>
      <c r="R69" s="489"/>
      <c r="S69" s="489"/>
      <c r="T69" s="57"/>
      <c r="U69" s="57"/>
    </row>
    <row r="70" spans="1:21" ht="18" customHeight="1">
      <c r="A70" s="481"/>
      <c r="B70" s="493"/>
      <c r="C70" s="491"/>
      <c r="D70" s="491"/>
      <c r="E70" s="491"/>
      <c r="F70" s="491"/>
      <c r="G70" s="491"/>
      <c r="H70" s="491"/>
      <c r="I70" s="491"/>
      <c r="J70" s="491"/>
      <c r="K70" s="492"/>
      <c r="L70" s="275" t="s">
        <v>254</v>
      </c>
      <c r="M70" s="318"/>
      <c r="N70" s="394"/>
      <c r="P70" s="489"/>
      <c r="Q70" s="489"/>
      <c r="R70" s="489"/>
      <c r="S70" s="489"/>
      <c r="T70" s="57"/>
      <c r="U70" s="57"/>
    </row>
    <row r="71" spans="1:21" ht="18" customHeight="1">
      <c r="A71" s="481"/>
      <c r="B71" s="490" t="s">
        <v>258</v>
      </c>
      <c r="C71" s="491"/>
      <c r="D71" s="491"/>
      <c r="E71" s="491"/>
      <c r="F71" s="491"/>
      <c r="G71" s="491"/>
      <c r="H71" s="491"/>
      <c r="I71" s="491"/>
      <c r="J71" s="491"/>
      <c r="K71" s="492"/>
      <c r="L71" s="273" t="s">
        <v>252</v>
      </c>
      <c r="M71" s="316">
        <v>5</v>
      </c>
      <c r="N71" s="394">
        <f>IF(ISERROR(AVERAGE(M72:M73)),0,ROUNDUP(AVERAGE(M72:M73), 1))</f>
        <v>0</v>
      </c>
      <c r="P71" s="489" t="s">
        <v>79</v>
      </c>
      <c r="Q71" s="489"/>
      <c r="R71" s="489"/>
      <c r="S71" s="489"/>
      <c r="T71" s="57"/>
      <c r="U71" s="57"/>
    </row>
    <row r="72" spans="1:21" ht="18" customHeight="1">
      <c r="A72" s="481"/>
      <c r="B72" s="493"/>
      <c r="C72" s="491"/>
      <c r="D72" s="491"/>
      <c r="E72" s="491"/>
      <c r="F72" s="491"/>
      <c r="G72" s="491"/>
      <c r="H72" s="491"/>
      <c r="I72" s="491"/>
      <c r="J72" s="491"/>
      <c r="K72" s="492"/>
      <c r="L72" s="273" t="s">
        <v>253</v>
      </c>
      <c r="M72" s="317"/>
      <c r="N72" s="394"/>
      <c r="P72" s="489"/>
      <c r="Q72" s="489"/>
      <c r="R72" s="489"/>
      <c r="S72" s="489"/>
      <c r="T72" s="57"/>
      <c r="U72" s="57"/>
    </row>
    <row r="73" spans="1:21" ht="18" customHeight="1">
      <c r="A73" s="481"/>
      <c r="B73" s="493"/>
      <c r="C73" s="491"/>
      <c r="D73" s="491"/>
      <c r="E73" s="491"/>
      <c r="F73" s="491"/>
      <c r="G73" s="491"/>
      <c r="H73" s="491"/>
      <c r="I73" s="491"/>
      <c r="J73" s="491"/>
      <c r="K73" s="492"/>
      <c r="L73" s="275" t="s">
        <v>254</v>
      </c>
      <c r="M73" s="318"/>
      <c r="N73" s="394"/>
      <c r="P73" s="489"/>
      <c r="Q73" s="489"/>
      <c r="R73" s="489"/>
      <c r="S73" s="489"/>
      <c r="T73" s="57"/>
      <c r="U73" s="57"/>
    </row>
    <row r="74" spans="1:21" ht="18" customHeight="1">
      <c r="A74" s="481"/>
      <c r="B74" s="490" t="s">
        <v>259</v>
      </c>
      <c r="C74" s="505"/>
      <c r="D74" s="505"/>
      <c r="E74" s="505"/>
      <c r="F74" s="505"/>
      <c r="G74" s="505"/>
      <c r="H74" s="505"/>
      <c r="I74" s="505"/>
      <c r="J74" s="505"/>
      <c r="K74" s="506"/>
      <c r="L74" s="273" t="s">
        <v>252</v>
      </c>
      <c r="M74" s="316">
        <v>4</v>
      </c>
      <c r="N74" s="394">
        <f>IF(ISERROR(AVERAGE(M75:M76)),0,ROUNDUP(AVERAGE(M75:M76), 1))</f>
        <v>0</v>
      </c>
      <c r="P74" s="489" t="s">
        <v>81</v>
      </c>
      <c r="Q74" s="489"/>
      <c r="R74" s="489"/>
      <c r="S74" s="489"/>
      <c r="T74" s="57"/>
      <c r="U74" s="57"/>
    </row>
    <row r="75" spans="1:21" ht="18" customHeight="1">
      <c r="A75" s="481"/>
      <c r="B75" s="507"/>
      <c r="C75" s="505"/>
      <c r="D75" s="505"/>
      <c r="E75" s="505"/>
      <c r="F75" s="505"/>
      <c r="G75" s="505"/>
      <c r="H75" s="505"/>
      <c r="I75" s="505"/>
      <c r="J75" s="505"/>
      <c r="K75" s="506"/>
      <c r="L75" s="273" t="s">
        <v>253</v>
      </c>
      <c r="M75" s="317"/>
      <c r="N75" s="394"/>
      <c r="P75" s="489"/>
      <c r="Q75" s="489"/>
      <c r="R75" s="489"/>
      <c r="S75" s="489"/>
      <c r="T75" s="57"/>
      <c r="U75" s="57"/>
    </row>
    <row r="76" spans="1:21" ht="18" customHeight="1">
      <c r="A76" s="481"/>
      <c r="B76" s="507"/>
      <c r="C76" s="505"/>
      <c r="D76" s="505"/>
      <c r="E76" s="505"/>
      <c r="F76" s="505"/>
      <c r="G76" s="505"/>
      <c r="H76" s="505"/>
      <c r="I76" s="505"/>
      <c r="J76" s="505"/>
      <c r="K76" s="506"/>
      <c r="L76" s="275" t="s">
        <v>254</v>
      </c>
      <c r="M76" s="318"/>
      <c r="N76" s="394"/>
      <c r="P76" s="489"/>
      <c r="Q76" s="489"/>
      <c r="R76" s="489"/>
      <c r="S76" s="489"/>
      <c r="T76" s="57"/>
      <c r="U76" s="57"/>
    </row>
    <row r="77" spans="1:21" s="24" customFormat="1" ht="18" customHeight="1">
      <c r="A77" s="518" t="s">
        <v>260</v>
      </c>
      <c r="B77" s="509" t="s">
        <v>261</v>
      </c>
      <c r="C77" s="510"/>
      <c r="D77" s="510"/>
      <c r="E77" s="510"/>
      <c r="F77" s="510"/>
      <c r="G77" s="510"/>
      <c r="H77" s="510"/>
      <c r="I77" s="510"/>
      <c r="J77" s="510"/>
      <c r="K77" s="511"/>
      <c r="L77" s="278" t="s">
        <v>252</v>
      </c>
      <c r="M77" s="319">
        <v>4</v>
      </c>
      <c r="N77" s="394">
        <f>IF(ISERROR(AVERAGE(M78:M79)),0,ROUNDUP(AVERAGE(M78:M79), 1))</f>
        <v>0</v>
      </c>
      <c r="P77" s="489" t="s">
        <v>84</v>
      </c>
      <c r="Q77" s="489"/>
      <c r="R77" s="489"/>
      <c r="S77" s="489"/>
    </row>
    <row r="78" spans="1:21" s="24" customFormat="1" ht="18" customHeight="1">
      <c r="A78" s="518"/>
      <c r="B78" s="512"/>
      <c r="C78" s="510"/>
      <c r="D78" s="510"/>
      <c r="E78" s="510"/>
      <c r="F78" s="510"/>
      <c r="G78" s="510"/>
      <c r="H78" s="510"/>
      <c r="I78" s="510"/>
      <c r="J78" s="510"/>
      <c r="K78" s="511"/>
      <c r="L78" s="273" t="s">
        <v>253</v>
      </c>
      <c r="M78" s="317"/>
      <c r="N78" s="394"/>
      <c r="P78" s="489"/>
      <c r="Q78" s="489"/>
      <c r="R78" s="489"/>
      <c r="S78" s="489"/>
    </row>
    <row r="79" spans="1:21" s="24" customFormat="1" ht="18" customHeight="1">
      <c r="A79" s="518"/>
      <c r="B79" s="513"/>
      <c r="C79" s="514"/>
      <c r="D79" s="514"/>
      <c r="E79" s="514"/>
      <c r="F79" s="514"/>
      <c r="G79" s="514"/>
      <c r="H79" s="514"/>
      <c r="I79" s="514"/>
      <c r="J79" s="514"/>
      <c r="K79" s="515"/>
      <c r="L79" s="275" t="s">
        <v>254</v>
      </c>
      <c r="M79" s="318"/>
      <c r="N79" s="394"/>
      <c r="P79" s="489"/>
      <c r="Q79" s="489"/>
      <c r="R79" s="489"/>
      <c r="S79" s="489"/>
    </row>
    <row r="80" spans="1:21" s="24" customFormat="1" ht="18" customHeight="1">
      <c r="A80" s="518"/>
      <c r="B80" s="509" t="s">
        <v>262</v>
      </c>
      <c r="C80" s="510"/>
      <c r="D80" s="510"/>
      <c r="E80" s="510"/>
      <c r="F80" s="510"/>
      <c r="G80" s="510"/>
      <c r="H80" s="510"/>
      <c r="I80" s="510"/>
      <c r="J80" s="510"/>
      <c r="K80" s="511"/>
      <c r="L80" s="278" t="s">
        <v>252</v>
      </c>
      <c r="M80" s="319">
        <v>4</v>
      </c>
      <c r="N80" s="394">
        <f>IF(ISERROR(AVERAGE(M81:M82)),0,ROUNDUP(AVERAGE(M81:M82), 1))</f>
        <v>0</v>
      </c>
      <c r="P80" s="489" t="s">
        <v>86</v>
      </c>
      <c r="Q80" s="489"/>
      <c r="R80" s="489"/>
      <c r="S80" s="489"/>
    </row>
    <row r="81" spans="1:19" s="24" customFormat="1" ht="18" customHeight="1">
      <c r="A81" s="518"/>
      <c r="B81" s="512"/>
      <c r="C81" s="510"/>
      <c r="D81" s="510"/>
      <c r="E81" s="510"/>
      <c r="F81" s="510"/>
      <c r="G81" s="510"/>
      <c r="H81" s="510"/>
      <c r="I81" s="510"/>
      <c r="J81" s="510"/>
      <c r="K81" s="511"/>
      <c r="L81" s="273" t="s">
        <v>253</v>
      </c>
      <c r="M81" s="317"/>
      <c r="N81" s="394"/>
      <c r="P81" s="489"/>
      <c r="Q81" s="489"/>
      <c r="R81" s="489"/>
      <c r="S81" s="489"/>
    </row>
    <row r="82" spans="1:19" s="24" customFormat="1" ht="18" customHeight="1">
      <c r="A82" s="518"/>
      <c r="B82" s="513"/>
      <c r="C82" s="514"/>
      <c r="D82" s="514"/>
      <c r="E82" s="514"/>
      <c r="F82" s="514"/>
      <c r="G82" s="514"/>
      <c r="H82" s="514"/>
      <c r="I82" s="514"/>
      <c r="J82" s="514"/>
      <c r="K82" s="515"/>
      <c r="L82" s="275" t="s">
        <v>254</v>
      </c>
      <c r="M82" s="318"/>
      <c r="N82" s="394"/>
      <c r="P82" s="489"/>
      <c r="Q82" s="489"/>
      <c r="R82" s="489"/>
      <c r="S82" s="489"/>
    </row>
    <row r="83" spans="1:19" s="24" customFormat="1" ht="18" customHeight="1">
      <c r="A83" s="518"/>
      <c r="B83" s="509" t="s">
        <v>263</v>
      </c>
      <c r="C83" s="510"/>
      <c r="D83" s="510"/>
      <c r="E83" s="510"/>
      <c r="F83" s="510"/>
      <c r="G83" s="510"/>
      <c r="H83" s="510"/>
      <c r="I83" s="510"/>
      <c r="J83" s="510"/>
      <c r="K83" s="511"/>
      <c r="L83" s="278" t="s">
        <v>252</v>
      </c>
      <c r="M83" s="319">
        <v>5</v>
      </c>
      <c r="N83" s="394">
        <f>IF(ISERROR(AVERAGE(M84:M85)),0,ROUNDUP(AVERAGE(M84:M85), 1))</f>
        <v>0</v>
      </c>
      <c r="P83" s="489" t="s">
        <v>88</v>
      </c>
      <c r="Q83" s="489"/>
      <c r="R83" s="489"/>
      <c r="S83" s="489"/>
    </row>
    <row r="84" spans="1:19" s="24" customFormat="1" ht="18" customHeight="1">
      <c r="A84" s="518"/>
      <c r="B84" s="512"/>
      <c r="C84" s="510"/>
      <c r="D84" s="510"/>
      <c r="E84" s="510"/>
      <c r="F84" s="510"/>
      <c r="G84" s="510"/>
      <c r="H84" s="510"/>
      <c r="I84" s="510"/>
      <c r="J84" s="510"/>
      <c r="K84" s="511"/>
      <c r="L84" s="273" t="s">
        <v>253</v>
      </c>
      <c r="M84" s="317"/>
      <c r="N84" s="394"/>
      <c r="P84" s="489"/>
      <c r="Q84" s="489"/>
      <c r="R84" s="489"/>
      <c r="S84" s="489"/>
    </row>
    <row r="85" spans="1:19" s="24" customFormat="1" ht="18" customHeight="1">
      <c r="A85" s="518"/>
      <c r="B85" s="513"/>
      <c r="C85" s="514"/>
      <c r="D85" s="514"/>
      <c r="E85" s="514"/>
      <c r="F85" s="514"/>
      <c r="G85" s="514"/>
      <c r="H85" s="514"/>
      <c r="I85" s="514"/>
      <c r="J85" s="514"/>
      <c r="K85" s="515"/>
      <c r="L85" s="275" t="s">
        <v>254</v>
      </c>
      <c r="M85" s="318"/>
      <c r="N85" s="394"/>
      <c r="P85" s="489"/>
      <c r="Q85" s="489"/>
      <c r="R85" s="489"/>
      <c r="S85" s="489"/>
    </row>
    <row r="86" spans="1:19" s="24" customFormat="1" ht="18" customHeight="1">
      <c r="A86" s="518"/>
      <c r="B86" s="509" t="s">
        <v>264</v>
      </c>
      <c r="C86" s="510"/>
      <c r="D86" s="510"/>
      <c r="E86" s="510"/>
      <c r="F86" s="510"/>
      <c r="G86" s="510"/>
      <c r="H86" s="510"/>
      <c r="I86" s="510"/>
      <c r="J86" s="510"/>
      <c r="K86" s="511"/>
      <c r="L86" s="271" t="s">
        <v>252</v>
      </c>
      <c r="M86" s="316">
        <v>4</v>
      </c>
      <c r="N86" s="394">
        <f>IF(ISERROR(AVERAGE(M87:M88)),0,ROUNDUP(AVERAGE(M87:M88), 1))</f>
        <v>0</v>
      </c>
      <c r="P86" s="489" t="s">
        <v>90</v>
      </c>
      <c r="Q86" s="489"/>
      <c r="R86" s="489"/>
      <c r="S86" s="489"/>
    </row>
    <row r="87" spans="1:19" s="24" customFormat="1" ht="18" customHeight="1">
      <c r="A87" s="518"/>
      <c r="B87" s="512"/>
      <c r="C87" s="510"/>
      <c r="D87" s="510"/>
      <c r="E87" s="510"/>
      <c r="F87" s="510"/>
      <c r="G87" s="510"/>
      <c r="H87" s="510"/>
      <c r="I87" s="510"/>
      <c r="J87" s="510"/>
      <c r="K87" s="511"/>
      <c r="L87" s="273" t="s">
        <v>253</v>
      </c>
      <c r="M87" s="317"/>
      <c r="N87" s="394"/>
      <c r="P87" s="489"/>
      <c r="Q87" s="489"/>
      <c r="R87" s="489"/>
      <c r="S87" s="489"/>
    </row>
    <row r="88" spans="1:19" s="24" customFormat="1" ht="18" customHeight="1">
      <c r="A88" s="519"/>
      <c r="B88" s="513"/>
      <c r="C88" s="514"/>
      <c r="D88" s="514"/>
      <c r="E88" s="514"/>
      <c r="F88" s="514"/>
      <c r="G88" s="514"/>
      <c r="H88" s="514"/>
      <c r="I88" s="514"/>
      <c r="J88" s="514"/>
      <c r="K88" s="515"/>
      <c r="L88" s="275" t="s">
        <v>254</v>
      </c>
      <c r="M88" s="317"/>
      <c r="N88" s="394"/>
      <c r="P88" s="489"/>
      <c r="Q88" s="489"/>
      <c r="R88" s="489"/>
      <c r="S88" s="489"/>
    </row>
    <row r="89" spans="1:19" s="24" customFormat="1" ht="18" customHeight="1">
      <c r="A89" s="290" t="s">
        <v>265</v>
      </c>
      <c r="B89" s="441" t="s">
        <v>242</v>
      </c>
      <c r="C89" s="442"/>
      <c r="D89" s="442"/>
      <c r="E89" s="442"/>
      <c r="F89" s="442"/>
      <c r="G89" s="442"/>
      <c r="H89" s="442"/>
      <c r="I89" s="442"/>
      <c r="J89" s="442"/>
      <c r="K89" s="443"/>
      <c r="L89" s="291" t="s">
        <v>185</v>
      </c>
      <c r="M89" s="516">
        <f>SUM(N62:N88)</f>
        <v>0</v>
      </c>
      <c r="N89" s="517"/>
      <c r="R89" s="489"/>
      <c r="S89" s="4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A31" sqref="A30:F31"/>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172</v>
      </c>
      <c r="B2" s="393"/>
      <c r="C2" s="393"/>
      <c r="D2" s="393"/>
      <c r="E2" s="393"/>
      <c r="F2" s="393"/>
      <c r="G2" s="393"/>
      <c r="H2" s="393"/>
      <c r="I2" s="393"/>
      <c r="J2" s="393"/>
      <c r="K2" s="393"/>
      <c r="L2" s="393"/>
      <c r="M2" s="393"/>
      <c r="N2" s="393"/>
    </row>
    <row r="3" spans="1:18" ht="8.1" customHeight="1"/>
    <row r="4" spans="1:18" ht="18.75" customHeight="1">
      <c r="A4" s="195" t="s">
        <v>173</v>
      </c>
      <c r="B4" s="394" t="s">
        <v>273</v>
      </c>
      <c r="C4" s="394"/>
      <c r="D4" s="394"/>
      <c r="E4" s="384" t="s">
        <v>174</v>
      </c>
      <c r="F4" s="384"/>
      <c r="G4" s="394" t="s">
        <v>284</v>
      </c>
      <c r="H4" s="394"/>
      <c r="I4" s="385" t="s">
        <v>175</v>
      </c>
      <c r="J4" s="387"/>
      <c r="K4" s="198" t="s">
        <v>272</v>
      </c>
      <c r="L4" s="195" t="s">
        <v>176</v>
      </c>
      <c r="M4" s="394" t="s">
        <v>285</v>
      </c>
      <c r="N4" s="394"/>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383" t="s">
        <v>177</v>
      </c>
      <c r="B6" s="385" t="s">
        <v>178</v>
      </c>
      <c r="C6" s="386"/>
      <c r="D6" s="386"/>
      <c r="E6" s="387"/>
      <c r="F6" s="385" t="s">
        <v>179</v>
      </c>
      <c r="G6" s="386"/>
      <c r="H6" s="386"/>
      <c r="I6" s="386"/>
      <c r="J6" s="387"/>
      <c r="K6" s="344"/>
      <c r="L6" s="344"/>
      <c r="M6" s="344"/>
    </row>
    <row r="7" spans="1:18" ht="18" customHeight="1">
      <c r="A7" s="384"/>
      <c r="B7" s="388" t="s">
        <v>268</v>
      </c>
      <c r="C7" s="389"/>
      <c r="D7" s="389"/>
      <c r="E7" s="390"/>
      <c r="F7" s="388" t="s">
        <v>180</v>
      </c>
      <c r="G7" s="389"/>
      <c r="H7" s="389"/>
      <c r="I7" s="389"/>
      <c r="J7" s="390"/>
    </row>
    <row r="8" spans="1:18" ht="8.1" customHeight="1"/>
    <row r="9" spans="1:18" ht="16.5" customHeight="1">
      <c r="A9" s="391" t="s">
        <v>181</v>
      </c>
      <c r="B9" s="391"/>
      <c r="C9" s="391"/>
      <c r="D9" s="391"/>
      <c r="E9" s="391"/>
      <c r="F9" s="391"/>
      <c r="G9" s="391"/>
      <c r="H9" s="391"/>
      <c r="I9" s="391"/>
      <c r="J9" s="391"/>
      <c r="K9" s="391"/>
      <c r="L9" s="391"/>
      <c r="M9" s="391"/>
      <c r="N9" s="391"/>
      <c r="O9" s="30"/>
    </row>
    <row r="10" spans="1:18" ht="16.5" customHeight="1">
      <c r="A10" s="395" t="s">
        <v>182</v>
      </c>
      <c r="B10" s="396"/>
      <c r="C10" s="396"/>
      <c r="D10" s="396"/>
      <c r="E10" s="397"/>
      <c r="F10" s="395" t="s">
        <v>183</v>
      </c>
      <c r="G10" s="396"/>
      <c r="H10" s="395" t="s">
        <v>184</v>
      </c>
      <c r="I10" s="397"/>
      <c r="J10" s="200" t="s">
        <v>185</v>
      </c>
      <c r="K10" s="201" t="s">
        <v>186</v>
      </c>
      <c r="L10" s="222" t="s">
        <v>187</v>
      </c>
      <c r="M10" s="398" t="s">
        <v>188</v>
      </c>
      <c r="N10" s="399"/>
    </row>
    <row r="11" spans="1:18" ht="15" customHeight="1">
      <c r="A11" s="400" t="s">
        <v>189</v>
      </c>
      <c r="B11" s="401"/>
      <c r="C11" s="401"/>
      <c r="D11" s="401"/>
      <c r="E11" s="203">
        <v>0.3</v>
      </c>
      <c r="F11" s="204"/>
      <c r="G11" s="204"/>
      <c r="H11" s="204"/>
      <c r="I11" s="204"/>
      <c r="J11" s="204"/>
      <c r="K11" s="204"/>
      <c r="L11" s="204"/>
      <c r="M11" s="204"/>
      <c r="N11" s="205"/>
      <c r="P11" s="402" t="s">
        <v>29</v>
      </c>
    </row>
    <row r="12" spans="1:18" ht="15" customHeight="1">
      <c r="A12" s="403" t="s">
        <v>190</v>
      </c>
      <c r="B12" s="404"/>
      <c r="C12" s="404"/>
      <c r="D12" s="404"/>
      <c r="E12" s="405"/>
      <c r="F12" s="406">
        <v>30</v>
      </c>
      <c r="G12" s="406"/>
      <c r="H12" s="406">
        <v>6</v>
      </c>
      <c r="I12" s="406"/>
      <c r="J12" s="206">
        <f>L34</f>
        <v>6</v>
      </c>
      <c r="K12" s="207">
        <f>$J$12*$F$12/$H$12</f>
        <v>30</v>
      </c>
      <c r="L12" s="408">
        <f>IF(SUM(K12:K13)&gt;30, 30, SUM(K12:K13))</f>
        <v>30</v>
      </c>
      <c r="M12" s="412" t="s">
        <v>191</v>
      </c>
      <c r="N12" s="413"/>
      <c r="P12" s="402"/>
      <c r="Q12" s="36"/>
    </row>
    <row r="13" spans="1:18" ht="15" customHeight="1">
      <c r="A13" s="416" t="s">
        <v>192</v>
      </c>
      <c r="B13" s="417"/>
      <c r="C13" s="417"/>
      <c r="D13" s="417"/>
      <c r="E13" s="418"/>
      <c r="F13" s="407"/>
      <c r="G13" s="407"/>
      <c r="H13" s="407"/>
      <c r="I13" s="407"/>
      <c r="J13" s="208">
        <f>N45</f>
        <v>0</v>
      </c>
      <c r="K13" s="209">
        <f>$J$13*$F$12/$H$12</f>
        <v>0</v>
      </c>
      <c r="L13" s="409"/>
      <c r="M13" s="414"/>
      <c r="N13" s="415"/>
      <c r="P13" s="402"/>
      <c r="Q13" s="36"/>
    </row>
    <row r="14" spans="1:18" ht="15" customHeight="1">
      <c r="A14" s="400" t="s">
        <v>193</v>
      </c>
      <c r="B14" s="401"/>
      <c r="C14" s="401"/>
      <c r="D14" s="401"/>
      <c r="E14" s="203">
        <v>0.5</v>
      </c>
      <c r="F14" s="204"/>
      <c r="G14" s="204"/>
      <c r="H14" s="204"/>
      <c r="I14" s="204"/>
      <c r="J14" s="204"/>
      <c r="K14" s="204"/>
      <c r="L14" s="204"/>
      <c r="M14" s="204"/>
      <c r="N14" s="205"/>
      <c r="P14" s="36"/>
      <c r="Q14" s="36"/>
    </row>
    <row r="15" spans="1:18" ht="15" customHeight="1">
      <c r="A15" s="403" t="s">
        <v>194</v>
      </c>
      <c r="B15" s="404"/>
      <c r="C15" s="404"/>
      <c r="D15" s="404"/>
      <c r="E15" s="405"/>
      <c r="F15" s="411">
        <v>20</v>
      </c>
      <c r="G15" s="411"/>
      <c r="H15" s="411">
        <v>20</v>
      </c>
      <c r="I15" s="411"/>
      <c r="J15" s="210">
        <f>M34</f>
        <v>0</v>
      </c>
      <c r="K15" s="207">
        <f>J15/H15*F15</f>
        <v>0</v>
      </c>
      <c r="L15" s="408">
        <f>SUM(K15:K16)</f>
        <v>0</v>
      </c>
      <c r="M15" s="419"/>
      <c r="N15" s="420"/>
      <c r="P15" s="36"/>
      <c r="Q15" s="36"/>
    </row>
    <row r="16" spans="1:18" ht="15" customHeight="1">
      <c r="A16" s="416" t="s">
        <v>195</v>
      </c>
      <c r="B16" s="417"/>
      <c r="C16" s="417"/>
      <c r="D16" s="417"/>
      <c r="E16" s="418"/>
      <c r="F16" s="410">
        <v>30</v>
      </c>
      <c r="G16" s="410"/>
      <c r="H16" s="410">
        <v>30</v>
      </c>
      <c r="I16" s="410"/>
      <c r="J16" s="211">
        <f>N34</f>
        <v>0</v>
      </c>
      <c r="K16" s="209">
        <f>J16/H16*F16</f>
        <v>0</v>
      </c>
      <c r="L16" s="409"/>
      <c r="M16" s="421"/>
      <c r="N16" s="422"/>
    </row>
    <row r="17" spans="1:16" ht="15" customHeight="1">
      <c r="A17" s="400" t="s">
        <v>196</v>
      </c>
      <c r="B17" s="401"/>
      <c r="C17" s="401"/>
      <c r="D17" s="401"/>
      <c r="E17" s="203">
        <v>0.2</v>
      </c>
      <c r="F17" s="204"/>
      <c r="G17" s="204"/>
      <c r="H17" s="204"/>
      <c r="I17" s="204"/>
      <c r="J17" s="204"/>
      <c r="K17" s="204"/>
      <c r="L17" s="204"/>
      <c r="M17" s="204"/>
      <c r="N17" s="205"/>
    </row>
    <row r="18" spans="1:16" ht="15" customHeight="1">
      <c r="A18" s="403" t="s">
        <v>197</v>
      </c>
      <c r="B18" s="404"/>
      <c r="C18" s="404"/>
      <c r="D18" s="404"/>
      <c r="E18" s="212"/>
      <c r="F18" s="411"/>
      <c r="G18" s="411"/>
      <c r="H18" s="411"/>
      <c r="I18" s="411"/>
      <c r="J18" s="213">
        <f>B57+N57</f>
        <v>0</v>
      </c>
      <c r="K18" s="207">
        <f>J18</f>
        <v>0</v>
      </c>
      <c r="L18" s="408">
        <f>K18+K19</f>
        <v>0</v>
      </c>
      <c r="M18" s="423"/>
      <c r="N18" s="424"/>
    </row>
    <row r="19" spans="1:16" ht="15" customHeight="1">
      <c r="A19" s="416" t="s">
        <v>198</v>
      </c>
      <c r="B19" s="417"/>
      <c r="C19" s="417"/>
      <c r="D19" s="417"/>
      <c r="E19" s="214"/>
      <c r="F19" s="410">
        <v>20</v>
      </c>
      <c r="G19" s="410"/>
      <c r="H19" s="410">
        <v>45</v>
      </c>
      <c r="I19" s="410"/>
      <c r="J19" s="215">
        <f>M89</f>
        <v>0</v>
      </c>
      <c r="K19" s="209">
        <f>J19*F19/H19</f>
        <v>0</v>
      </c>
      <c r="L19" s="409"/>
      <c r="M19" s="427"/>
      <c r="N19" s="428"/>
    </row>
    <row r="20" spans="1:16" ht="15" customHeight="1">
      <c r="A20" s="400" t="s">
        <v>199</v>
      </c>
      <c r="B20" s="401"/>
      <c r="C20" s="401"/>
      <c r="D20" s="401"/>
      <c r="E20" s="401"/>
      <c r="F20" s="204"/>
      <c r="G20" s="204"/>
      <c r="H20" s="204"/>
      <c r="I20" s="204"/>
      <c r="J20" s="204"/>
      <c r="K20" s="204"/>
      <c r="L20" s="204"/>
      <c r="M20" s="204"/>
      <c r="N20" s="205"/>
    </row>
    <row r="21" spans="1:16" ht="15" customHeight="1">
      <c r="A21" s="403" t="s">
        <v>200</v>
      </c>
      <c r="B21" s="404"/>
      <c r="C21" s="404"/>
      <c r="D21" s="404"/>
      <c r="E21" s="405"/>
      <c r="F21" s="411"/>
      <c r="G21" s="411"/>
      <c r="H21" s="411"/>
      <c r="I21" s="411"/>
      <c r="J21" s="216">
        <f>K12+K13-L12</f>
        <v>0</v>
      </c>
      <c r="K21" s="207">
        <f>J21</f>
        <v>0</v>
      </c>
      <c r="L21" s="217">
        <f>K21</f>
        <v>0</v>
      </c>
      <c r="M21" s="423"/>
      <c r="N21" s="424"/>
    </row>
    <row r="22" spans="1:16" ht="15" customHeight="1">
      <c r="A22" s="416" t="s">
        <v>201</v>
      </c>
      <c r="B22" s="417"/>
      <c r="C22" s="417"/>
      <c r="D22" s="417"/>
      <c r="E22" s="418"/>
      <c r="F22" s="410">
        <v>0</v>
      </c>
      <c r="G22" s="410"/>
      <c r="H22" s="410">
        <v>0</v>
      </c>
      <c r="I22" s="410"/>
      <c r="J22" s="218">
        <v>0</v>
      </c>
      <c r="K22" s="209">
        <f>IF(ABS(J22)&gt;20, IF(J22&gt;0, 20, -20), J22)</f>
        <v>0</v>
      </c>
      <c r="L22" s="219">
        <f>K22</f>
        <v>0</v>
      </c>
      <c r="M22" s="425"/>
      <c r="N22" s="426"/>
      <c r="P22" s="45" t="s">
        <v>107</v>
      </c>
    </row>
    <row r="23" spans="1:16" ht="16.5" customHeight="1">
      <c r="A23" s="395" t="s">
        <v>202</v>
      </c>
      <c r="B23" s="396"/>
      <c r="C23" s="396"/>
      <c r="D23" s="396"/>
      <c r="E23" s="396"/>
      <c r="F23" s="396"/>
      <c r="G23" s="396"/>
      <c r="H23" s="396"/>
      <c r="I23" s="396"/>
      <c r="J23" s="396"/>
      <c r="K23" s="396"/>
      <c r="L23" s="220">
        <f>IF(SUM(L12,L15,L18,L19,L21,L22) &gt; 100, 100, SUM(L12,L15,L18,L19,L21,L22))</f>
        <v>30</v>
      </c>
      <c r="M23" s="395"/>
      <c r="N23" s="397"/>
    </row>
    <row r="24" spans="1:16" ht="8.1" customHeight="1"/>
    <row r="25" spans="1:16" ht="16.5" customHeight="1">
      <c r="A25" s="221" t="s">
        <v>203</v>
      </c>
    </row>
    <row r="26" spans="1:16" ht="16.5" customHeight="1">
      <c r="A26" s="435" t="s">
        <v>204</v>
      </c>
      <c r="B26" s="435"/>
      <c r="C26" s="435"/>
      <c r="D26" s="435"/>
      <c r="E26" s="435"/>
      <c r="F26" s="435"/>
      <c r="G26" s="435"/>
      <c r="H26" s="435"/>
      <c r="I26" s="435"/>
      <c r="J26" s="435"/>
      <c r="K26" s="435"/>
      <c r="L26" s="435"/>
      <c r="M26" s="435"/>
      <c r="N26" s="435"/>
      <c r="O26" s="30"/>
    </row>
    <row r="27" spans="1:16" ht="16.5" customHeight="1">
      <c r="A27" s="395" t="s">
        <v>205</v>
      </c>
      <c r="B27" s="396"/>
      <c r="C27" s="396"/>
      <c r="D27" s="396"/>
      <c r="E27" s="396"/>
      <c r="F27" s="396"/>
      <c r="G27" s="396"/>
      <c r="H27" s="396"/>
      <c r="I27" s="396"/>
      <c r="J27" s="397"/>
      <c r="K27" s="436" t="s">
        <v>206</v>
      </c>
      <c r="L27" s="436"/>
      <c r="M27" s="436" t="s">
        <v>207</v>
      </c>
      <c r="N27" s="436"/>
    </row>
    <row r="28" spans="1:16" ht="26.25" customHeight="1">
      <c r="A28" s="395" t="s">
        <v>208</v>
      </c>
      <c r="B28" s="396"/>
      <c r="C28" s="396"/>
      <c r="D28" s="396"/>
      <c r="E28" s="396"/>
      <c r="F28" s="397"/>
      <c r="G28" s="395" t="s">
        <v>209</v>
      </c>
      <c r="H28" s="396"/>
      <c r="I28" s="396"/>
      <c r="J28" s="397"/>
      <c r="K28" s="200" t="s">
        <v>210</v>
      </c>
      <c r="L28" s="201" t="s">
        <v>211</v>
      </c>
      <c r="M28" s="222" t="s">
        <v>212</v>
      </c>
      <c r="N28" s="223" t="s">
        <v>213</v>
      </c>
    </row>
    <row r="29" spans="1:16" ht="15" customHeight="1">
      <c r="A29" s="429" t="s">
        <v>282</v>
      </c>
      <c r="B29" s="430"/>
      <c r="C29" s="430"/>
      <c r="D29" s="430"/>
      <c r="E29" s="430"/>
      <c r="F29" s="431"/>
      <c r="G29" s="432" t="s">
        <v>316</v>
      </c>
      <c r="H29" s="433"/>
      <c r="I29" s="433"/>
      <c r="J29" s="434"/>
      <c r="K29" s="311">
        <v>6</v>
      </c>
      <c r="L29" s="311">
        <v>6</v>
      </c>
      <c r="M29" s="312"/>
      <c r="N29" s="315"/>
      <c r="P29" s="187"/>
    </row>
    <row r="30" spans="1:16" ht="15" customHeight="1">
      <c r="A30" s="444"/>
      <c r="B30" s="445"/>
      <c r="C30" s="445"/>
      <c r="D30" s="445"/>
      <c r="E30" s="445"/>
      <c r="F30" s="446"/>
      <c r="G30" s="447"/>
      <c r="H30" s="448"/>
      <c r="I30" s="448"/>
      <c r="J30" s="449"/>
      <c r="K30" s="225"/>
      <c r="L30" s="226"/>
      <c r="M30" s="227"/>
      <c r="N30" s="228"/>
    </row>
    <row r="31" spans="1:16" ht="15" customHeight="1">
      <c r="A31" s="444"/>
      <c r="B31" s="445"/>
      <c r="C31" s="445"/>
      <c r="D31" s="445"/>
      <c r="E31" s="445"/>
      <c r="F31" s="446"/>
      <c r="G31" s="447"/>
      <c r="H31" s="448"/>
      <c r="I31" s="448"/>
      <c r="J31" s="449"/>
      <c r="K31" s="225"/>
      <c r="L31" s="226"/>
      <c r="M31" s="227"/>
      <c r="N31" s="227"/>
    </row>
    <row r="32" spans="1:16"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185</v>
      </c>
      <c r="B34" s="396"/>
      <c r="C34" s="396"/>
      <c r="D34" s="396"/>
      <c r="E34" s="396"/>
      <c r="F34" s="396"/>
      <c r="G34" s="396"/>
      <c r="H34" s="396"/>
      <c r="I34" s="396"/>
      <c r="J34" s="397"/>
      <c r="K34" s="232">
        <f>SUM(K29:K33)</f>
        <v>6</v>
      </c>
      <c r="L34" s="233">
        <f>SUM(L29:L33)</f>
        <v>6</v>
      </c>
      <c r="M34" s="233">
        <f>IFERROR(AVERAGE(M29:M33), 0)</f>
        <v>0</v>
      </c>
      <c r="N34" s="233">
        <f>IFERROR(AVERAGE(N29:N33), 0)</f>
        <v>0</v>
      </c>
    </row>
    <row r="35" spans="1:16" s="24" customFormat="1" ht="16.5" customHeight="1">
      <c r="A35" s="437" t="s">
        <v>214</v>
      </c>
      <c r="B35" s="437"/>
      <c r="C35" s="437"/>
      <c r="D35" s="437"/>
      <c r="E35" s="437"/>
      <c r="F35" s="437"/>
      <c r="G35" s="437"/>
      <c r="H35" s="437"/>
      <c r="I35" s="437"/>
      <c r="J35" s="437"/>
      <c r="K35" s="437"/>
      <c r="L35" s="437"/>
      <c r="M35" s="437"/>
      <c r="N35" s="437"/>
    </row>
    <row r="36" spans="1:16" s="24" customFormat="1" ht="16.5" customHeight="1">
      <c r="A36" s="395" t="s">
        <v>215</v>
      </c>
      <c r="B36" s="396"/>
      <c r="C36" s="396"/>
      <c r="D36" s="396"/>
      <c r="E36" s="396"/>
      <c r="F36" s="396"/>
      <c r="G36" s="396"/>
      <c r="H36" s="396"/>
      <c r="I36" s="396"/>
      <c r="J36" s="396"/>
      <c r="K36" s="396"/>
      <c r="L36" s="395" t="s">
        <v>206</v>
      </c>
      <c r="M36" s="396"/>
      <c r="N36" s="397"/>
    </row>
    <row r="37" spans="1:16" s="24" customFormat="1" ht="16.5" customHeight="1">
      <c r="A37" s="235" t="s">
        <v>216</v>
      </c>
      <c r="B37" s="438" t="s">
        <v>217</v>
      </c>
      <c r="C37" s="439"/>
      <c r="D37" s="439"/>
      <c r="E37" s="439"/>
      <c r="F37" s="439"/>
      <c r="G37" s="440"/>
      <c r="H37" s="441" t="s">
        <v>209</v>
      </c>
      <c r="I37" s="442"/>
      <c r="J37" s="443"/>
      <c r="K37" s="253" t="s">
        <v>218</v>
      </c>
      <c r="L37" s="253" t="s">
        <v>219</v>
      </c>
      <c r="M37" s="253" t="s">
        <v>220</v>
      </c>
      <c r="N37" s="253" t="s">
        <v>221</v>
      </c>
      <c r="P37" s="91" t="s">
        <v>96</v>
      </c>
    </row>
    <row r="38" spans="1:16" s="24" customFormat="1" ht="15" customHeight="1">
      <c r="A38" s="277"/>
      <c r="B38" s="456"/>
      <c r="C38" s="457"/>
      <c r="D38" s="457"/>
      <c r="E38" s="457"/>
      <c r="F38" s="457"/>
      <c r="G38" s="458"/>
      <c r="H38" s="459"/>
      <c r="I38" s="460"/>
      <c r="J38" s="461"/>
      <c r="K38" s="238"/>
      <c r="L38" s="239"/>
      <c r="M38" s="240"/>
      <c r="N38" s="241"/>
      <c r="P38" s="91" t="s">
        <v>98</v>
      </c>
    </row>
    <row r="39" spans="1:16" s="24" customFormat="1" ht="15" customHeight="1">
      <c r="A39" s="242"/>
      <c r="B39" s="444"/>
      <c r="C39" s="445"/>
      <c r="D39" s="445"/>
      <c r="E39" s="445"/>
      <c r="F39" s="445"/>
      <c r="G39" s="446"/>
      <c r="H39" s="447"/>
      <c r="I39" s="448"/>
      <c r="J39" s="449"/>
      <c r="K39" s="243"/>
      <c r="L39" s="244"/>
      <c r="M39" s="245"/>
      <c r="N39" s="241"/>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222</v>
      </c>
      <c r="B45" s="396"/>
      <c r="C45" s="396"/>
      <c r="D45" s="396"/>
      <c r="E45" s="396"/>
      <c r="F45" s="396"/>
      <c r="G45" s="396"/>
      <c r="H45" s="396"/>
      <c r="I45" s="396"/>
      <c r="J45" s="396"/>
      <c r="K45" s="396"/>
      <c r="L45" s="396"/>
      <c r="M45" s="397"/>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223</v>
      </c>
      <c r="B47" s="277"/>
      <c r="C47" s="277"/>
      <c r="D47" s="277"/>
      <c r="E47" s="277"/>
      <c r="F47" s="277"/>
      <c r="G47" s="277"/>
      <c r="H47" s="277"/>
      <c r="I47" s="277"/>
      <c r="J47" s="277"/>
      <c r="K47" s="277"/>
      <c r="L47" s="277"/>
      <c r="M47" s="277"/>
      <c r="N47" s="277"/>
    </row>
    <row r="48" spans="1:16" s="24" customFormat="1" ht="16.5" customHeight="1" thickBot="1">
      <c r="A48" s="477" t="s">
        <v>197</v>
      </c>
      <c r="B48" s="477"/>
      <c r="C48" s="477"/>
      <c r="D48" s="477"/>
      <c r="E48" s="477"/>
      <c r="F48" s="477"/>
      <c r="G48" s="477"/>
      <c r="H48" s="477"/>
      <c r="I48" s="477"/>
      <c r="J48" s="477"/>
      <c r="K48" s="477"/>
      <c r="L48" s="477"/>
      <c r="M48" s="477"/>
      <c r="N48" s="477"/>
    </row>
    <row r="49" spans="1:19" s="24" customFormat="1" ht="16.5" customHeight="1">
      <c r="A49" s="478" t="s">
        <v>224</v>
      </c>
      <c r="B49" s="479"/>
      <c r="C49" s="480" t="s">
        <v>225</v>
      </c>
      <c r="D49" s="480" t="s">
        <v>226</v>
      </c>
      <c r="E49" s="480" t="s">
        <v>227</v>
      </c>
      <c r="F49" s="480" t="s">
        <v>228</v>
      </c>
      <c r="G49" s="482" t="s">
        <v>229</v>
      </c>
      <c r="H49" s="462" t="s">
        <v>230</v>
      </c>
      <c r="I49" s="463"/>
      <c r="J49" s="463"/>
      <c r="K49" s="463"/>
      <c r="L49" s="463"/>
      <c r="M49" s="463"/>
      <c r="N49" s="464"/>
    </row>
    <row r="50" spans="1:19" s="24" customFormat="1" ht="16.5" customHeight="1">
      <c r="A50" s="251" t="s">
        <v>231</v>
      </c>
      <c r="B50" s="250" t="s">
        <v>232</v>
      </c>
      <c r="C50" s="481"/>
      <c r="D50" s="481"/>
      <c r="E50" s="481"/>
      <c r="F50" s="481"/>
      <c r="G50" s="483"/>
      <c r="H50" s="252" t="s">
        <v>216</v>
      </c>
      <c r="I50" s="441" t="s">
        <v>233</v>
      </c>
      <c r="J50" s="442"/>
      <c r="K50" s="443"/>
      <c r="L50" s="465" t="s">
        <v>234</v>
      </c>
      <c r="M50" s="465"/>
      <c r="N50" s="254" t="s">
        <v>235</v>
      </c>
    </row>
    <row r="51" spans="1:19" s="24" customFormat="1" ht="15" customHeight="1">
      <c r="A51" s="255" t="s">
        <v>236</v>
      </c>
      <c r="B51" s="256"/>
      <c r="C51" s="257"/>
      <c r="D51" s="257"/>
      <c r="E51" s="257"/>
      <c r="F51" s="257"/>
      <c r="G51" s="466">
        <v>0</v>
      </c>
      <c r="H51" s="258"/>
      <c r="I51" s="469"/>
      <c r="J51" s="469"/>
      <c r="K51" s="469"/>
      <c r="L51" s="470"/>
      <c r="M51" s="471"/>
      <c r="N51" s="259"/>
      <c r="P51" s="484" t="s">
        <v>61</v>
      </c>
      <c r="Q51" s="484"/>
    </row>
    <row r="52" spans="1:19" s="24" customFormat="1" ht="15" customHeight="1">
      <c r="A52" s="255" t="s">
        <v>237</v>
      </c>
      <c r="B52" s="260"/>
      <c r="C52" s="261"/>
      <c r="D52" s="261"/>
      <c r="E52" s="261"/>
      <c r="F52" s="261"/>
      <c r="G52" s="467"/>
      <c r="H52" s="262"/>
      <c r="I52" s="485"/>
      <c r="J52" s="485"/>
      <c r="K52" s="485"/>
      <c r="L52" s="486"/>
      <c r="M52" s="487"/>
      <c r="N52" s="263"/>
      <c r="P52" s="484"/>
      <c r="Q52" s="484"/>
    </row>
    <row r="53" spans="1:19" s="24" customFormat="1" ht="15" customHeight="1">
      <c r="A53" s="255" t="s">
        <v>238</v>
      </c>
      <c r="B53" s="260"/>
      <c r="C53" s="261"/>
      <c r="D53" s="261"/>
      <c r="E53" s="261"/>
      <c r="F53" s="261"/>
      <c r="G53" s="467"/>
      <c r="H53" s="262"/>
      <c r="I53" s="485"/>
      <c r="J53" s="485"/>
      <c r="K53" s="485"/>
      <c r="L53" s="486"/>
      <c r="M53" s="487"/>
      <c r="N53" s="263"/>
      <c r="P53" s="484"/>
      <c r="Q53" s="484"/>
    </row>
    <row r="54" spans="1:19" s="24" customFormat="1" ht="15" customHeight="1">
      <c r="A54" s="255" t="s">
        <v>239</v>
      </c>
      <c r="B54" s="260"/>
      <c r="C54" s="261"/>
      <c r="D54" s="261"/>
      <c r="E54" s="261"/>
      <c r="F54" s="261"/>
      <c r="G54" s="467"/>
      <c r="H54" s="262"/>
      <c r="I54" s="485"/>
      <c r="J54" s="485"/>
      <c r="K54" s="485"/>
      <c r="L54" s="486"/>
      <c r="M54" s="487"/>
      <c r="N54" s="263"/>
      <c r="P54" s="484"/>
      <c r="Q54" s="484"/>
    </row>
    <row r="55" spans="1:19" s="24" customFormat="1" ht="15" customHeight="1">
      <c r="A55" s="255" t="s">
        <v>240</v>
      </c>
      <c r="B55" s="260"/>
      <c r="C55" s="261"/>
      <c r="D55" s="261"/>
      <c r="E55" s="261"/>
      <c r="F55" s="261"/>
      <c r="G55" s="467"/>
      <c r="H55" s="262"/>
      <c r="I55" s="485"/>
      <c r="J55" s="485"/>
      <c r="K55" s="485"/>
      <c r="L55" s="486"/>
      <c r="M55" s="487"/>
      <c r="N55" s="263"/>
      <c r="P55" s="484"/>
      <c r="Q55" s="484"/>
    </row>
    <row r="56" spans="1:19" s="24" customFormat="1">
      <c r="A56" s="255" t="s">
        <v>241</v>
      </c>
      <c r="B56" s="264"/>
      <c r="C56" s="261"/>
      <c r="D56" s="261"/>
      <c r="E56" s="261"/>
      <c r="F56" s="261"/>
      <c r="G56" s="468"/>
      <c r="H56" s="265"/>
      <c r="I56" s="488"/>
      <c r="J56" s="488"/>
      <c r="K56" s="488"/>
      <c r="L56" s="472"/>
      <c r="M56" s="473"/>
      <c r="N56" s="266"/>
      <c r="P56" s="484"/>
      <c r="Q56" s="484"/>
    </row>
    <row r="57" spans="1:19" s="24" customFormat="1" ht="14.25" customHeight="1" thickBot="1">
      <c r="A57" s="267" t="s">
        <v>242</v>
      </c>
      <c r="B57" s="267">
        <f>SUM(C57:G57)</f>
        <v>0</v>
      </c>
      <c r="C57" s="268">
        <f>SUM(C51:C56)*-1</f>
        <v>0</v>
      </c>
      <c r="D57" s="268">
        <f>SUM(D51:D56)*5</f>
        <v>0</v>
      </c>
      <c r="E57" s="268">
        <f>SUM(E51:E56)*-1</f>
        <v>0</v>
      </c>
      <c r="F57" s="268">
        <v>0</v>
      </c>
      <c r="G57" s="269">
        <v>0</v>
      </c>
      <c r="H57" s="494" t="s">
        <v>243</v>
      </c>
      <c r="I57" s="495"/>
      <c r="J57" s="495"/>
      <c r="K57" s="496"/>
      <c r="L57" s="497">
        <v>0</v>
      </c>
      <c r="M57" s="498"/>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77" t="s">
        <v>244</v>
      </c>
      <c r="B59" s="477"/>
      <c r="C59" s="477"/>
      <c r="D59" s="477"/>
      <c r="E59" s="477"/>
      <c r="F59" s="477"/>
      <c r="G59" s="477"/>
      <c r="H59" s="477"/>
      <c r="I59" s="477"/>
      <c r="J59" s="477"/>
      <c r="K59" s="477"/>
      <c r="L59" s="477"/>
      <c r="M59" s="477"/>
      <c r="N59" s="477"/>
    </row>
    <row r="60" spans="1:19" s="24" customFormat="1" ht="18" customHeight="1">
      <c r="A60" s="481" t="s">
        <v>245</v>
      </c>
      <c r="B60" s="499" t="s">
        <v>246</v>
      </c>
      <c r="C60" s="500"/>
      <c r="D60" s="500"/>
      <c r="E60" s="500"/>
      <c r="F60" s="500"/>
      <c r="G60" s="500"/>
      <c r="H60" s="500"/>
      <c r="I60" s="500"/>
      <c r="J60" s="500"/>
      <c r="K60" s="501"/>
      <c r="L60" s="441" t="s">
        <v>247</v>
      </c>
      <c r="M60" s="442"/>
      <c r="N60" s="443"/>
    </row>
    <row r="61" spans="1:19" s="24" customFormat="1" ht="18" customHeight="1">
      <c r="A61" s="481"/>
      <c r="B61" s="502"/>
      <c r="C61" s="503"/>
      <c r="D61" s="503"/>
      <c r="E61" s="503"/>
      <c r="F61" s="503"/>
      <c r="G61" s="503"/>
      <c r="H61" s="503"/>
      <c r="I61" s="503"/>
      <c r="J61" s="503"/>
      <c r="K61" s="504"/>
      <c r="L61" s="251" t="s">
        <v>216</v>
      </c>
      <c r="M61" s="251" t="s">
        <v>248</v>
      </c>
      <c r="N61" s="253" t="s">
        <v>249</v>
      </c>
    </row>
    <row r="62" spans="1:19" s="24" customFormat="1" ht="18" customHeight="1">
      <c r="A62" s="481" t="s">
        <v>250</v>
      </c>
      <c r="B62" s="490" t="s">
        <v>251</v>
      </c>
      <c r="C62" s="491"/>
      <c r="D62" s="491"/>
      <c r="E62" s="491"/>
      <c r="F62" s="491"/>
      <c r="G62" s="491"/>
      <c r="H62" s="491"/>
      <c r="I62" s="491"/>
      <c r="J62" s="491"/>
      <c r="K62" s="492"/>
      <c r="L62" s="271" t="s">
        <v>252</v>
      </c>
      <c r="M62" s="272"/>
      <c r="N62" s="508">
        <f>IF(ISERROR(AVERAGE(M63:M64)),0,ROUNDUP(AVERAGE(M63:M64), 1))</f>
        <v>0</v>
      </c>
      <c r="P62" s="489" t="s">
        <v>72</v>
      </c>
      <c r="Q62" s="489"/>
      <c r="R62" s="489"/>
      <c r="S62" s="489"/>
    </row>
    <row r="63" spans="1:19" s="24" customFormat="1" ht="18" customHeight="1">
      <c r="A63" s="481"/>
      <c r="B63" s="493"/>
      <c r="C63" s="491"/>
      <c r="D63" s="491"/>
      <c r="E63" s="491"/>
      <c r="F63" s="491"/>
      <c r="G63" s="491"/>
      <c r="H63" s="491"/>
      <c r="I63" s="491"/>
      <c r="J63" s="491"/>
      <c r="K63" s="492"/>
      <c r="L63" s="273" t="s">
        <v>253</v>
      </c>
      <c r="M63" s="274"/>
      <c r="N63" s="394"/>
      <c r="P63" s="489"/>
      <c r="Q63" s="489"/>
      <c r="R63" s="489"/>
      <c r="S63" s="489"/>
    </row>
    <row r="64" spans="1:19" s="24" customFormat="1" ht="18" customHeight="1">
      <c r="A64" s="481"/>
      <c r="B64" s="493"/>
      <c r="C64" s="491"/>
      <c r="D64" s="491"/>
      <c r="E64" s="491"/>
      <c r="F64" s="491"/>
      <c r="G64" s="491"/>
      <c r="H64" s="491"/>
      <c r="I64" s="491"/>
      <c r="J64" s="491"/>
      <c r="K64" s="492"/>
      <c r="L64" s="275" t="s">
        <v>254</v>
      </c>
      <c r="M64" s="276"/>
      <c r="N64" s="394"/>
      <c r="P64" s="489"/>
      <c r="Q64" s="489"/>
      <c r="R64" s="489"/>
      <c r="S64" s="489"/>
    </row>
    <row r="65" spans="1:21" ht="18" customHeight="1">
      <c r="A65" s="481"/>
      <c r="B65" s="490" t="s">
        <v>255</v>
      </c>
      <c r="C65" s="491"/>
      <c r="D65" s="491"/>
      <c r="E65" s="491"/>
      <c r="F65" s="491"/>
      <c r="G65" s="491"/>
      <c r="H65" s="491"/>
      <c r="I65" s="491"/>
      <c r="J65" s="491"/>
      <c r="K65" s="492"/>
      <c r="L65" s="273" t="s">
        <v>252</v>
      </c>
      <c r="M65" s="272"/>
      <c r="N65" s="394">
        <f>IF(ISERROR(AVERAGE(M66:M67)),0,ROUNDUP(AVERAGE(M66:M67), 1))</f>
        <v>0</v>
      </c>
      <c r="P65" s="489" t="s">
        <v>74</v>
      </c>
      <c r="Q65" s="489"/>
      <c r="R65" s="489"/>
      <c r="S65" s="489"/>
    </row>
    <row r="66" spans="1:21" ht="18" customHeight="1">
      <c r="A66" s="481"/>
      <c r="B66" s="493"/>
      <c r="C66" s="491"/>
      <c r="D66" s="491"/>
      <c r="E66" s="491"/>
      <c r="F66" s="491"/>
      <c r="G66" s="491"/>
      <c r="H66" s="491"/>
      <c r="I66" s="491"/>
      <c r="J66" s="491"/>
      <c r="K66" s="492"/>
      <c r="L66" s="273" t="s">
        <v>253</v>
      </c>
      <c r="M66" s="274"/>
      <c r="N66" s="394"/>
      <c r="P66" s="489"/>
      <c r="Q66" s="489"/>
      <c r="R66" s="489"/>
      <c r="S66" s="489"/>
    </row>
    <row r="67" spans="1:21" ht="18" customHeight="1">
      <c r="A67" s="481"/>
      <c r="B67" s="493"/>
      <c r="C67" s="491"/>
      <c r="D67" s="491"/>
      <c r="E67" s="491"/>
      <c r="F67" s="491"/>
      <c r="G67" s="491"/>
      <c r="H67" s="491"/>
      <c r="I67" s="491"/>
      <c r="J67" s="491"/>
      <c r="K67" s="492"/>
      <c r="L67" s="275" t="s">
        <v>254</v>
      </c>
      <c r="M67" s="276"/>
      <c r="N67" s="394"/>
      <c r="P67" s="489"/>
      <c r="Q67" s="489"/>
      <c r="R67" s="489"/>
      <c r="S67" s="489"/>
    </row>
    <row r="68" spans="1:21" ht="18" customHeight="1">
      <c r="A68" s="481" t="s">
        <v>256</v>
      </c>
      <c r="B68" s="490" t="s">
        <v>257</v>
      </c>
      <c r="C68" s="491"/>
      <c r="D68" s="491"/>
      <c r="E68" s="491"/>
      <c r="F68" s="491"/>
      <c r="G68" s="491"/>
      <c r="H68" s="491"/>
      <c r="I68" s="491"/>
      <c r="J68" s="491"/>
      <c r="K68" s="492"/>
      <c r="L68" s="271" t="s">
        <v>252</v>
      </c>
      <c r="M68" s="272"/>
      <c r="N68" s="394">
        <f>IF(ISERROR(AVERAGE(M69:M70)),0,ROUNDUP(AVERAGE(M69:M70), 1))</f>
        <v>0</v>
      </c>
      <c r="P68" s="489" t="s">
        <v>77</v>
      </c>
      <c r="Q68" s="489"/>
      <c r="R68" s="489"/>
      <c r="S68" s="489"/>
      <c r="T68" s="57"/>
      <c r="U68" s="57"/>
    </row>
    <row r="69" spans="1:21" ht="18" customHeight="1">
      <c r="A69" s="481"/>
      <c r="B69" s="493"/>
      <c r="C69" s="491"/>
      <c r="D69" s="491"/>
      <c r="E69" s="491"/>
      <c r="F69" s="491"/>
      <c r="G69" s="491"/>
      <c r="H69" s="491"/>
      <c r="I69" s="491"/>
      <c r="J69" s="491"/>
      <c r="K69" s="492"/>
      <c r="L69" s="273" t="s">
        <v>253</v>
      </c>
      <c r="M69" s="274"/>
      <c r="N69" s="394"/>
      <c r="P69" s="489"/>
      <c r="Q69" s="489"/>
      <c r="R69" s="489"/>
      <c r="S69" s="489"/>
      <c r="T69" s="57"/>
      <c r="U69" s="57"/>
    </row>
    <row r="70" spans="1:21" ht="18" customHeight="1">
      <c r="A70" s="481"/>
      <c r="B70" s="493"/>
      <c r="C70" s="491"/>
      <c r="D70" s="491"/>
      <c r="E70" s="491"/>
      <c r="F70" s="491"/>
      <c r="G70" s="491"/>
      <c r="H70" s="491"/>
      <c r="I70" s="491"/>
      <c r="J70" s="491"/>
      <c r="K70" s="492"/>
      <c r="L70" s="275" t="s">
        <v>254</v>
      </c>
      <c r="M70" s="276"/>
      <c r="N70" s="394"/>
      <c r="P70" s="489"/>
      <c r="Q70" s="489"/>
      <c r="R70" s="489"/>
      <c r="S70" s="489"/>
      <c r="T70" s="57"/>
      <c r="U70" s="57"/>
    </row>
    <row r="71" spans="1:21" ht="18" customHeight="1">
      <c r="A71" s="481"/>
      <c r="B71" s="490" t="s">
        <v>258</v>
      </c>
      <c r="C71" s="491"/>
      <c r="D71" s="491"/>
      <c r="E71" s="491"/>
      <c r="F71" s="491"/>
      <c r="G71" s="491"/>
      <c r="H71" s="491"/>
      <c r="I71" s="491"/>
      <c r="J71" s="491"/>
      <c r="K71" s="492"/>
      <c r="L71" s="273" t="s">
        <v>252</v>
      </c>
      <c r="M71" s="272"/>
      <c r="N71" s="394">
        <f>IF(ISERROR(AVERAGE(M72:M73)),0,ROUNDUP(AVERAGE(M72:M73), 1))</f>
        <v>0</v>
      </c>
      <c r="P71" s="489" t="s">
        <v>79</v>
      </c>
      <c r="Q71" s="489"/>
      <c r="R71" s="489"/>
      <c r="S71" s="489"/>
      <c r="T71" s="57"/>
      <c r="U71" s="57"/>
    </row>
    <row r="72" spans="1:21" ht="18" customHeight="1">
      <c r="A72" s="481"/>
      <c r="B72" s="493"/>
      <c r="C72" s="491"/>
      <c r="D72" s="491"/>
      <c r="E72" s="491"/>
      <c r="F72" s="491"/>
      <c r="G72" s="491"/>
      <c r="H72" s="491"/>
      <c r="I72" s="491"/>
      <c r="J72" s="491"/>
      <c r="K72" s="492"/>
      <c r="L72" s="273" t="s">
        <v>253</v>
      </c>
      <c r="M72" s="274"/>
      <c r="N72" s="394"/>
      <c r="P72" s="489"/>
      <c r="Q72" s="489"/>
      <c r="R72" s="489"/>
      <c r="S72" s="489"/>
      <c r="T72" s="57"/>
      <c r="U72" s="57"/>
    </row>
    <row r="73" spans="1:21" ht="18" customHeight="1">
      <c r="A73" s="481"/>
      <c r="B73" s="493"/>
      <c r="C73" s="491"/>
      <c r="D73" s="491"/>
      <c r="E73" s="491"/>
      <c r="F73" s="491"/>
      <c r="G73" s="491"/>
      <c r="H73" s="491"/>
      <c r="I73" s="491"/>
      <c r="J73" s="491"/>
      <c r="K73" s="492"/>
      <c r="L73" s="275" t="s">
        <v>254</v>
      </c>
      <c r="M73" s="276"/>
      <c r="N73" s="394"/>
      <c r="P73" s="489"/>
      <c r="Q73" s="489"/>
      <c r="R73" s="489"/>
      <c r="S73" s="489"/>
      <c r="T73" s="57"/>
      <c r="U73" s="57"/>
    </row>
    <row r="74" spans="1:21" ht="18" customHeight="1">
      <c r="A74" s="481"/>
      <c r="B74" s="490" t="s">
        <v>259</v>
      </c>
      <c r="C74" s="505"/>
      <c r="D74" s="505"/>
      <c r="E74" s="505"/>
      <c r="F74" s="505"/>
      <c r="G74" s="505"/>
      <c r="H74" s="505"/>
      <c r="I74" s="505"/>
      <c r="J74" s="505"/>
      <c r="K74" s="506"/>
      <c r="L74" s="273" t="s">
        <v>252</v>
      </c>
      <c r="M74" s="272"/>
      <c r="N74" s="394">
        <f>IF(ISERROR(AVERAGE(M75:M76)),0,ROUNDUP(AVERAGE(M75:M76), 1))</f>
        <v>0</v>
      </c>
      <c r="P74" s="489" t="s">
        <v>81</v>
      </c>
      <c r="Q74" s="489"/>
      <c r="R74" s="489"/>
      <c r="S74" s="489"/>
      <c r="T74" s="57"/>
      <c r="U74" s="57"/>
    </row>
    <row r="75" spans="1:21" ht="18" customHeight="1">
      <c r="A75" s="481"/>
      <c r="B75" s="507"/>
      <c r="C75" s="505"/>
      <c r="D75" s="505"/>
      <c r="E75" s="505"/>
      <c r="F75" s="505"/>
      <c r="G75" s="505"/>
      <c r="H75" s="505"/>
      <c r="I75" s="505"/>
      <c r="J75" s="505"/>
      <c r="K75" s="506"/>
      <c r="L75" s="273" t="s">
        <v>253</v>
      </c>
      <c r="M75" s="274"/>
      <c r="N75" s="394"/>
      <c r="P75" s="489"/>
      <c r="Q75" s="489"/>
      <c r="R75" s="489"/>
      <c r="S75" s="489"/>
      <c r="T75" s="57"/>
      <c r="U75" s="57"/>
    </row>
    <row r="76" spans="1:21" ht="18" customHeight="1">
      <c r="A76" s="481"/>
      <c r="B76" s="507"/>
      <c r="C76" s="505"/>
      <c r="D76" s="505"/>
      <c r="E76" s="505"/>
      <c r="F76" s="505"/>
      <c r="G76" s="505"/>
      <c r="H76" s="505"/>
      <c r="I76" s="505"/>
      <c r="J76" s="505"/>
      <c r="K76" s="506"/>
      <c r="L76" s="275" t="s">
        <v>254</v>
      </c>
      <c r="M76" s="276"/>
      <c r="N76" s="394"/>
      <c r="P76" s="489"/>
      <c r="Q76" s="489"/>
      <c r="R76" s="489"/>
      <c r="S76" s="489"/>
      <c r="T76" s="57"/>
      <c r="U76" s="57"/>
    </row>
    <row r="77" spans="1:21" s="24" customFormat="1" ht="18" customHeight="1">
      <c r="A77" s="518" t="s">
        <v>260</v>
      </c>
      <c r="B77" s="509" t="s">
        <v>261</v>
      </c>
      <c r="C77" s="510"/>
      <c r="D77" s="510"/>
      <c r="E77" s="510"/>
      <c r="F77" s="510"/>
      <c r="G77" s="510"/>
      <c r="H77" s="510"/>
      <c r="I77" s="510"/>
      <c r="J77" s="510"/>
      <c r="K77" s="511"/>
      <c r="L77" s="278" t="s">
        <v>252</v>
      </c>
      <c r="M77" s="238"/>
      <c r="N77" s="394">
        <f>IF(ISERROR(AVERAGE(M78:M79)),0,ROUNDUP(AVERAGE(M78:M79), 1))</f>
        <v>0</v>
      </c>
      <c r="P77" s="489" t="s">
        <v>84</v>
      </c>
      <c r="Q77" s="489"/>
      <c r="R77" s="489"/>
      <c r="S77" s="489"/>
    </row>
    <row r="78" spans="1:21" s="24" customFormat="1" ht="18" customHeight="1">
      <c r="A78" s="518"/>
      <c r="B78" s="512"/>
      <c r="C78" s="510"/>
      <c r="D78" s="510"/>
      <c r="E78" s="510"/>
      <c r="F78" s="510"/>
      <c r="G78" s="510"/>
      <c r="H78" s="510"/>
      <c r="I78" s="510"/>
      <c r="J78" s="510"/>
      <c r="K78" s="511"/>
      <c r="L78" s="273" t="s">
        <v>253</v>
      </c>
      <c r="M78" s="274"/>
      <c r="N78" s="394"/>
      <c r="P78" s="489"/>
      <c r="Q78" s="489"/>
      <c r="R78" s="489"/>
      <c r="S78" s="489"/>
    </row>
    <row r="79" spans="1:21" s="24" customFormat="1" ht="18" customHeight="1">
      <c r="A79" s="518"/>
      <c r="B79" s="513"/>
      <c r="C79" s="514"/>
      <c r="D79" s="514"/>
      <c r="E79" s="514"/>
      <c r="F79" s="514"/>
      <c r="G79" s="514"/>
      <c r="H79" s="514"/>
      <c r="I79" s="514"/>
      <c r="J79" s="514"/>
      <c r="K79" s="515"/>
      <c r="L79" s="275" t="s">
        <v>254</v>
      </c>
      <c r="M79" s="276"/>
      <c r="N79" s="394"/>
      <c r="P79" s="489"/>
      <c r="Q79" s="489"/>
      <c r="R79" s="489"/>
      <c r="S79" s="489"/>
    </row>
    <row r="80" spans="1:21" s="24" customFormat="1" ht="18" customHeight="1">
      <c r="A80" s="518"/>
      <c r="B80" s="509" t="s">
        <v>262</v>
      </c>
      <c r="C80" s="510"/>
      <c r="D80" s="510"/>
      <c r="E80" s="510"/>
      <c r="F80" s="510"/>
      <c r="G80" s="510"/>
      <c r="H80" s="510"/>
      <c r="I80" s="510"/>
      <c r="J80" s="510"/>
      <c r="K80" s="511"/>
      <c r="L80" s="278" t="s">
        <v>252</v>
      </c>
      <c r="M80" s="238"/>
      <c r="N80" s="394">
        <f>IF(ISERROR(AVERAGE(M81:M82)),0,ROUNDUP(AVERAGE(M81:M82), 1))</f>
        <v>0</v>
      </c>
      <c r="P80" s="489" t="s">
        <v>86</v>
      </c>
      <c r="Q80" s="489"/>
      <c r="R80" s="489"/>
      <c r="S80" s="489"/>
    </row>
    <row r="81" spans="1:19" s="24" customFormat="1" ht="18" customHeight="1">
      <c r="A81" s="518"/>
      <c r="B81" s="512"/>
      <c r="C81" s="510"/>
      <c r="D81" s="510"/>
      <c r="E81" s="510"/>
      <c r="F81" s="510"/>
      <c r="G81" s="510"/>
      <c r="H81" s="510"/>
      <c r="I81" s="510"/>
      <c r="J81" s="510"/>
      <c r="K81" s="511"/>
      <c r="L81" s="273" t="s">
        <v>253</v>
      </c>
      <c r="M81" s="274"/>
      <c r="N81" s="394"/>
      <c r="P81" s="489"/>
      <c r="Q81" s="489"/>
      <c r="R81" s="489"/>
      <c r="S81" s="489"/>
    </row>
    <row r="82" spans="1:19" s="24" customFormat="1" ht="18" customHeight="1">
      <c r="A82" s="518"/>
      <c r="B82" s="513"/>
      <c r="C82" s="514"/>
      <c r="D82" s="514"/>
      <c r="E82" s="514"/>
      <c r="F82" s="514"/>
      <c r="G82" s="514"/>
      <c r="H82" s="514"/>
      <c r="I82" s="514"/>
      <c r="J82" s="514"/>
      <c r="K82" s="515"/>
      <c r="L82" s="275" t="s">
        <v>254</v>
      </c>
      <c r="M82" s="276"/>
      <c r="N82" s="394"/>
      <c r="P82" s="489"/>
      <c r="Q82" s="489"/>
      <c r="R82" s="489"/>
      <c r="S82" s="489"/>
    </row>
    <row r="83" spans="1:19" s="24" customFormat="1" ht="18" customHeight="1">
      <c r="A83" s="518"/>
      <c r="B83" s="509" t="s">
        <v>263</v>
      </c>
      <c r="C83" s="510"/>
      <c r="D83" s="510"/>
      <c r="E83" s="510"/>
      <c r="F83" s="510"/>
      <c r="G83" s="510"/>
      <c r="H83" s="510"/>
      <c r="I83" s="510"/>
      <c r="J83" s="510"/>
      <c r="K83" s="511"/>
      <c r="L83" s="278" t="s">
        <v>252</v>
      </c>
      <c r="M83" s="238"/>
      <c r="N83" s="394">
        <f>IF(ISERROR(AVERAGE(M84:M85)),0,ROUNDUP(AVERAGE(M84:M85), 1))</f>
        <v>0</v>
      </c>
      <c r="P83" s="489" t="s">
        <v>88</v>
      </c>
      <c r="Q83" s="489"/>
      <c r="R83" s="489"/>
      <c r="S83" s="489"/>
    </row>
    <row r="84" spans="1:19" s="24" customFormat="1" ht="18" customHeight="1">
      <c r="A84" s="518"/>
      <c r="B84" s="512"/>
      <c r="C84" s="510"/>
      <c r="D84" s="510"/>
      <c r="E84" s="510"/>
      <c r="F84" s="510"/>
      <c r="G84" s="510"/>
      <c r="H84" s="510"/>
      <c r="I84" s="510"/>
      <c r="J84" s="510"/>
      <c r="K84" s="511"/>
      <c r="L84" s="273" t="s">
        <v>253</v>
      </c>
      <c r="M84" s="274"/>
      <c r="N84" s="394"/>
      <c r="P84" s="489"/>
      <c r="Q84" s="489"/>
      <c r="R84" s="489"/>
      <c r="S84" s="489"/>
    </row>
    <row r="85" spans="1:19" s="24" customFormat="1" ht="18" customHeight="1">
      <c r="A85" s="518"/>
      <c r="B85" s="513"/>
      <c r="C85" s="514"/>
      <c r="D85" s="514"/>
      <c r="E85" s="514"/>
      <c r="F85" s="514"/>
      <c r="G85" s="514"/>
      <c r="H85" s="514"/>
      <c r="I85" s="514"/>
      <c r="J85" s="514"/>
      <c r="K85" s="515"/>
      <c r="L85" s="275" t="s">
        <v>254</v>
      </c>
      <c r="M85" s="276"/>
      <c r="N85" s="394"/>
      <c r="P85" s="489"/>
      <c r="Q85" s="489"/>
      <c r="R85" s="489"/>
      <c r="S85" s="489"/>
    </row>
    <row r="86" spans="1:19" s="24" customFormat="1" ht="18" customHeight="1">
      <c r="A86" s="518"/>
      <c r="B86" s="509" t="s">
        <v>264</v>
      </c>
      <c r="C86" s="510"/>
      <c r="D86" s="510"/>
      <c r="E86" s="510"/>
      <c r="F86" s="510"/>
      <c r="G86" s="510"/>
      <c r="H86" s="510"/>
      <c r="I86" s="510"/>
      <c r="J86" s="510"/>
      <c r="K86" s="511"/>
      <c r="L86" s="271" t="s">
        <v>252</v>
      </c>
      <c r="M86" s="272"/>
      <c r="N86" s="394">
        <f>IF(ISERROR(AVERAGE(M87:M88)),0,ROUNDUP(AVERAGE(M87:M88), 1))</f>
        <v>0</v>
      </c>
      <c r="P86" s="489" t="s">
        <v>90</v>
      </c>
      <c r="Q86" s="489"/>
      <c r="R86" s="489"/>
      <c r="S86" s="489"/>
    </row>
    <row r="87" spans="1:19" s="24" customFormat="1" ht="18" customHeight="1">
      <c r="A87" s="518"/>
      <c r="B87" s="512"/>
      <c r="C87" s="510"/>
      <c r="D87" s="510"/>
      <c r="E87" s="510"/>
      <c r="F87" s="510"/>
      <c r="G87" s="510"/>
      <c r="H87" s="510"/>
      <c r="I87" s="510"/>
      <c r="J87" s="510"/>
      <c r="K87" s="511"/>
      <c r="L87" s="273" t="s">
        <v>253</v>
      </c>
      <c r="M87" s="274"/>
      <c r="N87" s="394"/>
      <c r="P87" s="489"/>
      <c r="Q87" s="489"/>
      <c r="R87" s="489"/>
      <c r="S87" s="489"/>
    </row>
    <row r="88" spans="1:19" s="24" customFormat="1" ht="18" customHeight="1">
      <c r="A88" s="519"/>
      <c r="B88" s="513"/>
      <c r="C88" s="514"/>
      <c r="D88" s="514"/>
      <c r="E88" s="514"/>
      <c r="F88" s="514"/>
      <c r="G88" s="514"/>
      <c r="H88" s="514"/>
      <c r="I88" s="514"/>
      <c r="J88" s="514"/>
      <c r="K88" s="515"/>
      <c r="L88" s="275" t="s">
        <v>254</v>
      </c>
      <c r="M88" s="274"/>
      <c r="N88" s="394"/>
      <c r="P88" s="489"/>
      <c r="Q88" s="489"/>
      <c r="R88" s="489"/>
      <c r="S88" s="489"/>
    </row>
    <row r="89" spans="1:19" s="24" customFormat="1" ht="18" customHeight="1">
      <c r="A89" s="253" t="s">
        <v>265</v>
      </c>
      <c r="B89" s="441" t="s">
        <v>242</v>
      </c>
      <c r="C89" s="442"/>
      <c r="D89" s="442"/>
      <c r="E89" s="442"/>
      <c r="F89" s="442"/>
      <c r="G89" s="442"/>
      <c r="H89" s="442"/>
      <c r="I89" s="442"/>
      <c r="J89" s="442"/>
      <c r="K89" s="443"/>
      <c r="L89" s="251" t="s">
        <v>185</v>
      </c>
      <c r="M89" s="516">
        <f>SUM(N62:N88)</f>
        <v>0</v>
      </c>
      <c r="N89" s="517"/>
      <c r="R89" s="489"/>
      <c r="S89" s="4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1" zoomScaleSheetLayoutView="100" workbookViewId="0">
      <selection activeCell="M30" sqref="M30"/>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529" t="s">
        <v>17</v>
      </c>
      <c r="B2" s="529"/>
      <c r="C2" s="529"/>
      <c r="D2" s="529"/>
      <c r="E2" s="529"/>
      <c r="F2" s="529"/>
      <c r="G2" s="529"/>
      <c r="H2" s="529"/>
      <c r="I2" s="529"/>
      <c r="J2" s="529"/>
      <c r="K2" s="529"/>
      <c r="L2" s="529"/>
      <c r="M2" s="529"/>
      <c r="N2" s="529"/>
    </row>
    <row r="3" spans="1:18" ht="8.1" customHeight="1">
      <c r="A3" s="26"/>
      <c r="B3" s="26"/>
      <c r="C3" s="26"/>
      <c r="D3" s="26"/>
      <c r="E3" s="26"/>
      <c r="F3" s="26"/>
      <c r="G3" s="26"/>
      <c r="H3" s="26"/>
      <c r="I3" s="26"/>
      <c r="J3" s="26"/>
      <c r="K3" s="26"/>
      <c r="L3" s="26"/>
      <c r="M3" s="26"/>
      <c r="N3" s="23"/>
    </row>
    <row r="4" spans="1:18" ht="18.75" customHeight="1">
      <c r="A4" s="155" t="s">
        <v>18</v>
      </c>
      <c r="B4" s="394" t="s">
        <v>273</v>
      </c>
      <c r="C4" s="394"/>
      <c r="D4" s="394"/>
      <c r="E4" s="521" t="s">
        <v>3</v>
      </c>
      <c r="F4" s="521"/>
      <c r="G4" s="530" t="s">
        <v>286</v>
      </c>
      <c r="H4" s="530"/>
      <c r="I4" s="522" t="s">
        <v>0</v>
      </c>
      <c r="J4" s="524"/>
      <c r="K4" s="156" t="s">
        <v>275</v>
      </c>
      <c r="L4" s="155" t="s">
        <v>19</v>
      </c>
      <c r="M4" s="531" t="s">
        <v>287</v>
      </c>
      <c r="N4" s="531"/>
    </row>
    <row r="5" spans="1:18" s="31" customFormat="1" ht="4.5" customHeight="1">
      <c r="A5" s="157"/>
      <c r="B5" s="157"/>
      <c r="C5" s="157"/>
      <c r="D5" s="157"/>
      <c r="E5" s="157"/>
      <c r="F5" s="157"/>
      <c r="G5" s="157"/>
      <c r="H5" s="157"/>
      <c r="I5" s="157"/>
      <c r="J5" s="157"/>
      <c r="K5" s="27"/>
      <c r="L5" s="28"/>
      <c r="M5" s="28"/>
      <c r="N5" s="29"/>
      <c r="O5" s="30"/>
      <c r="P5" s="30"/>
      <c r="Q5" s="30"/>
      <c r="R5" s="30"/>
    </row>
    <row r="6" spans="1:18" ht="18.75" customHeight="1">
      <c r="A6" s="520" t="s">
        <v>20</v>
      </c>
      <c r="B6" s="522" t="s">
        <v>15</v>
      </c>
      <c r="C6" s="523"/>
      <c r="D6" s="523"/>
      <c r="E6" s="524"/>
      <c r="F6" s="522" t="s">
        <v>16</v>
      </c>
      <c r="G6" s="523"/>
      <c r="H6" s="523"/>
      <c r="I6" s="523"/>
      <c r="J6" s="524"/>
      <c r="K6" s="32"/>
      <c r="L6" s="32"/>
      <c r="M6" s="32"/>
      <c r="N6" s="32"/>
    </row>
    <row r="7" spans="1:18" ht="18" customHeight="1">
      <c r="A7" s="521"/>
      <c r="B7" s="525" t="s">
        <v>274</v>
      </c>
      <c r="C7" s="526"/>
      <c r="D7" s="526"/>
      <c r="E7" s="527"/>
      <c r="F7" s="525" t="s">
        <v>138</v>
      </c>
      <c r="G7" s="526"/>
      <c r="H7" s="526"/>
      <c r="I7" s="526"/>
      <c r="J7" s="527"/>
      <c r="K7" s="32"/>
      <c r="L7" s="32"/>
      <c r="M7" s="32"/>
      <c r="N7" s="32"/>
    </row>
    <row r="8" spans="1:18" ht="8.1" customHeight="1">
      <c r="A8" s="33"/>
      <c r="B8" s="33"/>
      <c r="C8" s="33"/>
      <c r="D8" s="33"/>
      <c r="E8" s="33"/>
      <c r="F8" s="33"/>
      <c r="G8" s="33"/>
      <c r="H8" s="33"/>
      <c r="I8" s="33"/>
      <c r="J8" s="33"/>
      <c r="K8" s="33"/>
      <c r="L8" s="33"/>
      <c r="M8" s="33"/>
      <c r="N8" s="33"/>
    </row>
    <row r="9" spans="1:18" ht="16.5" customHeight="1">
      <c r="A9" s="528" t="s">
        <v>21</v>
      </c>
      <c r="B9" s="528"/>
      <c r="C9" s="528"/>
      <c r="D9" s="528"/>
      <c r="E9" s="528"/>
      <c r="F9" s="528"/>
      <c r="G9" s="528"/>
      <c r="H9" s="528"/>
      <c r="I9" s="528"/>
      <c r="J9" s="528"/>
      <c r="K9" s="528"/>
      <c r="L9" s="528"/>
      <c r="M9" s="528"/>
      <c r="N9" s="528"/>
      <c r="O9" s="30"/>
    </row>
    <row r="10" spans="1:18" ht="16.5" customHeight="1">
      <c r="A10" s="532" t="s">
        <v>22</v>
      </c>
      <c r="B10" s="533"/>
      <c r="C10" s="533"/>
      <c r="D10" s="533"/>
      <c r="E10" s="534"/>
      <c r="F10" s="532" t="s">
        <v>23</v>
      </c>
      <c r="G10" s="533"/>
      <c r="H10" s="532" t="s">
        <v>24</v>
      </c>
      <c r="I10" s="534"/>
      <c r="J10" s="151" t="s">
        <v>25</v>
      </c>
      <c r="K10" s="61" t="s">
        <v>26</v>
      </c>
      <c r="L10" s="154" t="s">
        <v>27</v>
      </c>
      <c r="M10" s="535" t="s">
        <v>7</v>
      </c>
      <c r="N10" s="536"/>
    </row>
    <row r="11" spans="1:18" ht="15" customHeight="1">
      <c r="A11" s="537" t="s">
        <v>28</v>
      </c>
      <c r="B11" s="538"/>
      <c r="C11" s="538"/>
      <c r="D11" s="538"/>
      <c r="E11" s="65">
        <v>0.3</v>
      </c>
      <c r="F11" s="58"/>
      <c r="G11" s="58"/>
      <c r="H11" s="58"/>
      <c r="I11" s="58"/>
      <c r="J11" s="58"/>
      <c r="K11" s="58"/>
      <c r="L11" s="58"/>
      <c r="M11" s="58"/>
      <c r="N11" s="59"/>
      <c r="P11" s="402" t="s">
        <v>29</v>
      </c>
    </row>
    <row r="12" spans="1:18" ht="15" customHeight="1">
      <c r="A12" s="539" t="s">
        <v>105</v>
      </c>
      <c r="B12" s="540"/>
      <c r="C12" s="540"/>
      <c r="D12" s="540"/>
      <c r="E12" s="541"/>
      <c r="F12" s="542">
        <v>30</v>
      </c>
      <c r="G12" s="542"/>
      <c r="H12" s="542">
        <v>6</v>
      </c>
      <c r="I12" s="542"/>
      <c r="J12" s="34">
        <f>L34</f>
        <v>6</v>
      </c>
      <c r="K12" s="35">
        <f>$J$12*$F$12/$H$12</f>
        <v>30</v>
      </c>
      <c r="L12" s="544">
        <f>IF(SUM(K12:K13)&gt;30, 30, SUM(K12:K13))</f>
        <v>30</v>
      </c>
      <c r="M12" s="548" t="s">
        <v>30</v>
      </c>
      <c r="N12" s="549"/>
      <c r="P12" s="402"/>
      <c r="Q12" s="36"/>
    </row>
    <row r="13" spans="1:18" ht="15" customHeight="1">
      <c r="A13" s="552" t="s">
        <v>108</v>
      </c>
      <c r="B13" s="553"/>
      <c r="C13" s="553"/>
      <c r="D13" s="553"/>
      <c r="E13" s="554"/>
      <c r="F13" s="543"/>
      <c r="G13" s="543"/>
      <c r="H13" s="543"/>
      <c r="I13" s="543"/>
      <c r="J13" s="37">
        <f>N45</f>
        <v>0</v>
      </c>
      <c r="K13" s="21">
        <f>$J$13*$F$12/$H$12</f>
        <v>0</v>
      </c>
      <c r="L13" s="545"/>
      <c r="M13" s="550"/>
      <c r="N13" s="551"/>
      <c r="P13" s="402"/>
      <c r="Q13" s="36"/>
    </row>
    <row r="14" spans="1:18" ht="15" customHeight="1">
      <c r="A14" s="537" t="s">
        <v>31</v>
      </c>
      <c r="B14" s="538"/>
      <c r="C14" s="538"/>
      <c r="D14" s="538"/>
      <c r="E14" s="65">
        <v>0.5</v>
      </c>
      <c r="F14" s="58"/>
      <c r="G14" s="58"/>
      <c r="H14" s="58"/>
      <c r="I14" s="58"/>
      <c r="J14" s="58"/>
      <c r="K14" s="58"/>
      <c r="L14" s="58"/>
      <c r="M14" s="58"/>
      <c r="N14" s="59"/>
      <c r="P14" s="36"/>
      <c r="Q14" s="36"/>
    </row>
    <row r="15" spans="1:18" ht="15" customHeight="1">
      <c r="A15" s="539" t="s">
        <v>32</v>
      </c>
      <c r="B15" s="540"/>
      <c r="C15" s="540"/>
      <c r="D15" s="540"/>
      <c r="E15" s="541"/>
      <c r="F15" s="547">
        <v>20</v>
      </c>
      <c r="G15" s="547"/>
      <c r="H15" s="547">
        <v>20</v>
      </c>
      <c r="I15" s="547"/>
      <c r="J15" s="38">
        <f>M34</f>
        <v>28</v>
      </c>
      <c r="K15" s="35">
        <f>J15/H15*F15</f>
        <v>28</v>
      </c>
      <c r="L15" s="544">
        <f>SUM(K15:K16)</f>
        <v>28</v>
      </c>
      <c r="M15" s="555"/>
      <c r="N15" s="556"/>
      <c r="P15" s="36"/>
      <c r="Q15" s="36"/>
    </row>
    <row r="16" spans="1:18" ht="15" customHeight="1">
      <c r="A16" s="552" t="s">
        <v>33</v>
      </c>
      <c r="B16" s="553"/>
      <c r="C16" s="553"/>
      <c r="D16" s="553"/>
      <c r="E16" s="554"/>
      <c r="F16" s="546">
        <v>30</v>
      </c>
      <c r="G16" s="546"/>
      <c r="H16" s="546">
        <v>30</v>
      </c>
      <c r="I16" s="546"/>
      <c r="J16" s="39">
        <f>N34</f>
        <v>0</v>
      </c>
      <c r="K16" s="21">
        <f>J16/H16*F16</f>
        <v>0</v>
      </c>
      <c r="L16" s="545"/>
      <c r="M16" s="557"/>
      <c r="N16" s="558"/>
    </row>
    <row r="17" spans="1:17" ht="15" customHeight="1">
      <c r="A17" s="537" t="s">
        <v>34</v>
      </c>
      <c r="B17" s="538"/>
      <c r="C17" s="538"/>
      <c r="D17" s="538"/>
      <c r="E17" s="65">
        <v>0.2</v>
      </c>
      <c r="F17" s="58"/>
      <c r="G17" s="58"/>
      <c r="H17" s="58"/>
      <c r="I17" s="58"/>
      <c r="J17" s="58"/>
      <c r="K17" s="58"/>
      <c r="L17" s="58"/>
      <c r="M17" s="58"/>
      <c r="N17" s="59"/>
    </row>
    <row r="18" spans="1:17" ht="15" customHeight="1">
      <c r="A18" s="539" t="s">
        <v>35</v>
      </c>
      <c r="B18" s="540"/>
      <c r="C18" s="540"/>
      <c r="D18" s="540"/>
      <c r="E18" s="70"/>
      <c r="F18" s="547"/>
      <c r="G18" s="547"/>
      <c r="H18" s="547"/>
      <c r="I18" s="547"/>
      <c r="J18" s="102">
        <f>B57+N57</f>
        <v>0</v>
      </c>
      <c r="K18" s="35">
        <f>J18</f>
        <v>0</v>
      </c>
      <c r="L18" s="544">
        <f>K18+K19</f>
        <v>0</v>
      </c>
      <c r="M18" s="559"/>
      <c r="N18" s="560"/>
    </row>
    <row r="19" spans="1:17" ht="15" customHeight="1">
      <c r="A19" s="552" t="s">
        <v>36</v>
      </c>
      <c r="B19" s="553"/>
      <c r="C19" s="553"/>
      <c r="D19" s="553"/>
      <c r="E19" s="71"/>
      <c r="F19" s="546">
        <v>20</v>
      </c>
      <c r="G19" s="546"/>
      <c r="H19" s="546">
        <v>45</v>
      </c>
      <c r="I19" s="546"/>
      <c r="J19" s="40">
        <f>M89</f>
        <v>0</v>
      </c>
      <c r="K19" s="21">
        <f>J19*F19/H19</f>
        <v>0</v>
      </c>
      <c r="L19" s="545"/>
      <c r="M19" s="563"/>
      <c r="N19" s="564"/>
    </row>
    <row r="20" spans="1:17" ht="15" customHeight="1">
      <c r="A20" s="537" t="s">
        <v>37</v>
      </c>
      <c r="B20" s="538"/>
      <c r="C20" s="538"/>
      <c r="D20" s="538"/>
      <c r="E20" s="538"/>
      <c r="F20" s="58"/>
      <c r="G20" s="58"/>
      <c r="H20" s="58"/>
      <c r="I20" s="58"/>
      <c r="J20" s="58"/>
      <c r="K20" s="58"/>
      <c r="L20" s="58"/>
      <c r="M20" s="58"/>
      <c r="N20" s="59"/>
    </row>
    <row r="21" spans="1:17" ht="15" customHeight="1">
      <c r="A21" s="539" t="s">
        <v>92</v>
      </c>
      <c r="B21" s="540"/>
      <c r="C21" s="540"/>
      <c r="D21" s="540"/>
      <c r="E21" s="541"/>
      <c r="F21" s="547"/>
      <c r="G21" s="547"/>
      <c r="H21" s="547"/>
      <c r="I21" s="547"/>
      <c r="J21" s="42">
        <f>K12+K13-L12</f>
        <v>0</v>
      </c>
      <c r="K21" s="35">
        <f>J21</f>
        <v>0</v>
      </c>
      <c r="L21" s="43">
        <f>K21</f>
        <v>0</v>
      </c>
      <c r="M21" s="559"/>
      <c r="N21" s="560"/>
    </row>
    <row r="22" spans="1:17" ht="15" customHeight="1">
      <c r="A22" s="552" t="s">
        <v>38</v>
      </c>
      <c r="B22" s="553"/>
      <c r="C22" s="553"/>
      <c r="D22" s="553"/>
      <c r="E22" s="554"/>
      <c r="F22" s="546">
        <v>0</v>
      </c>
      <c r="G22" s="546"/>
      <c r="H22" s="546">
        <v>0</v>
      </c>
      <c r="I22" s="546"/>
      <c r="J22" s="44">
        <v>0</v>
      </c>
      <c r="K22" s="21">
        <f>IF(ABS(J22)&gt;20, IF(J22&gt;0, 20, -20), J22)</f>
        <v>0</v>
      </c>
      <c r="L22" s="41">
        <f>K22</f>
        <v>0</v>
      </c>
      <c r="M22" s="561"/>
      <c r="N22" s="562"/>
      <c r="P22" s="45" t="s">
        <v>107</v>
      </c>
    </row>
    <row r="23" spans="1:17" ht="16.5" customHeight="1">
      <c r="A23" s="532" t="s">
        <v>39</v>
      </c>
      <c r="B23" s="533"/>
      <c r="C23" s="533"/>
      <c r="D23" s="533"/>
      <c r="E23" s="533"/>
      <c r="F23" s="533"/>
      <c r="G23" s="533"/>
      <c r="H23" s="533"/>
      <c r="I23" s="533"/>
      <c r="J23" s="533"/>
      <c r="K23" s="533"/>
      <c r="L23" s="50">
        <f>IF(SUM(L12,L15,L18,L19,L21,L22) &gt; 100, 100, SUM(L12,L15,L18,L19,L21,L22))</f>
        <v>58</v>
      </c>
      <c r="M23" s="532"/>
      <c r="N23" s="534"/>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71" t="s">
        <v>95</v>
      </c>
      <c r="B26" s="571"/>
      <c r="C26" s="571"/>
      <c r="D26" s="571"/>
      <c r="E26" s="571"/>
      <c r="F26" s="571"/>
      <c r="G26" s="571"/>
      <c r="H26" s="571"/>
      <c r="I26" s="571"/>
      <c r="J26" s="571"/>
      <c r="K26" s="571"/>
      <c r="L26" s="571"/>
      <c r="M26" s="571"/>
      <c r="N26" s="571"/>
      <c r="O26" s="30"/>
    </row>
    <row r="27" spans="1:17" ht="16.5" customHeight="1">
      <c r="A27" s="532" t="s">
        <v>41</v>
      </c>
      <c r="B27" s="533"/>
      <c r="C27" s="533"/>
      <c r="D27" s="533"/>
      <c r="E27" s="533"/>
      <c r="F27" s="533"/>
      <c r="G27" s="533"/>
      <c r="H27" s="533"/>
      <c r="I27" s="533"/>
      <c r="J27" s="534"/>
      <c r="K27" s="572" t="s">
        <v>106</v>
      </c>
      <c r="L27" s="572"/>
      <c r="M27" s="572" t="s">
        <v>42</v>
      </c>
      <c r="N27" s="572"/>
    </row>
    <row r="28" spans="1:17" ht="26.25" customHeight="1">
      <c r="A28" s="532" t="s">
        <v>123</v>
      </c>
      <c r="B28" s="533"/>
      <c r="C28" s="533"/>
      <c r="D28" s="533"/>
      <c r="E28" s="533"/>
      <c r="F28" s="534"/>
      <c r="G28" s="532" t="s">
        <v>43</v>
      </c>
      <c r="H28" s="533"/>
      <c r="I28" s="533"/>
      <c r="J28" s="534"/>
      <c r="K28" s="151" t="s">
        <v>44</v>
      </c>
      <c r="L28" s="61" t="s">
        <v>125</v>
      </c>
      <c r="M28" s="154" t="s">
        <v>45</v>
      </c>
      <c r="N28" s="76" t="s">
        <v>127</v>
      </c>
    </row>
    <row r="29" spans="1:17" ht="15" customHeight="1">
      <c r="A29" s="429" t="s">
        <v>288</v>
      </c>
      <c r="B29" s="430"/>
      <c r="C29" s="430"/>
      <c r="D29" s="430"/>
      <c r="E29" s="430"/>
      <c r="F29" s="431"/>
      <c r="G29" s="432" t="s">
        <v>316</v>
      </c>
      <c r="H29" s="433"/>
      <c r="I29" s="433"/>
      <c r="J29" s="434"/>
      <c r="K29" s="311">
        <v>5.85</v>
      </c>
      <c r="L29" s="311">
        <v>6</v>
      </c>
      <c r="M29" s="47">
        <v>28</v>
      </c>
      <c r="N29" s="224"/>
      <c r="P29" s="158"/>
      <c r="Q29" s="159"/>
    </row>
    <row r="30" spans="1:17" ht="15" customHeight="1">
      <c r="A30" s="565"/>
      <c r="B30" s="566"/>
      <c r="C30" s="566"/>
      <c r="D30" s="566"/>
      <c r="E30" s="566"/>
      <c r="F30" s="567"/>
      <c r="G30" s="568"/>
      <c r="H30" s="569"/>
      <c r="I30" s="569"/>
      <c r="J30" s="570"/>
      <c r="K30" s="77"/>
      <c r="L30" s="78"/>
      <c r="M30" s="48"/>
      <c r="N30" s="48"/>
      <c r="P30" s="30"/>
      <c r="Q30" s="30"/>
    </row>
    <row r="31" spans="1:17" ht="15" customHeight="1">
      <c r="A31" s="565"/>
      <c r="B31" s="566"/>
      <c r="C31" s="566"/>
      <c r="D31" s="566"/>
      <c r="E31" s="566"/>
      <c r="F31" s="567"/>
      <c r="G31" s="568"/>
      <c r="H31" s="569"/>
      <c r="I31" s="569"/>
      <c r="J31" s="570"/>
      <c r="K31" s="77"/>
      <c r="L31" s="78"/>
      <c r="M31" s="48"/>
      <c r="N31" s="48"/>
      <c r="P31" s="30"/>
      <c r="Q31" s="30"/>
    </row>
    <row r="32" spans="1:17" s="24" customFormat="1" ht="15" customHeight="1">
      <c r="A32" s="565"/>
      <c r="B32" s="566"/>
      <c r="C32" s="566"/>
      <c r="D32" s="566"/>
      <c r="E32" s="566"/>
      <c r="F32" s="567"/>
      <c r="G32" s="568"/>
      <c r="H32" s="569"/>
      <c r="I32" s="569"/>
      <c r="J32" s="570"/>
      <c r="K32" s="77"/>
      <c r="L32" s="78"/>
      <c r="M32" s="48"/>
      <c r="N32" s="48"/>
      <c r="P32" s="30"/>
      <c r="Q32" s="30"/>
    </row>
    <row r="33" spans="1:17" s="24" customFormat="1" ht="15" customHeight="1">
      <c r="A33" s="580"/>
      <c r="B33" s="581"/>
      <c r="C33" s="581"/>
      <c r="D33" s="581"/>
      <c r="E33" s="581"/>
      <c r="F33" s="582"/>
      <c r="G33" s="583"/>
      <c r="H33" s="584"/>
      <c r="I33" s="584"/>
      <c r="J33" s="585"/>
      <c r="K33" s="79"/>
      <c r="L33" s="80"/>
      <c r="M33" s="49"/>
      <c r="N33" s="49"/>
      <c r="P33" s="30"/>
      <c r="Q33" s="30"/>
    </row>
    <row r="34" spans="1:17" s="24" customFormat="1" ht="16.5" customHeight="1">
      <c r="A34" s="532" t="s">
        <v>25</v>
      </c>
      <c r="B34" s="533"/>
      <c r="C34" s="533"/>
      <c r="D34" s="533"/>
      <c r="E34" s="533"/>
      <c r="F34" s="533"/>
      <c r="G34" s="533"/>
      <c r="H34" s="533"/>
      <c r="I34" s="533"/>
      <c r="J34" s="534"/>
      <c r="K34" s="73">
        <f>SUM(K29:K33)</f>
        <v>5.85</v>
      </c>
      <c r="L34" s="74">
        <f t="shared" ref="L34" si="0">SUM(L29:L33)</f>
        <v>6</v>
      </c>
      <c r="M34" s="74">
        <f>IFERROR(AVERAGE(M29:M33), 0)</f>
        <v>28</v>
      </c>
      <c r="N34" s="74">
        <f>IFERROR(AVERAGE(N29:N33), 0)</f>
        <v>0</v>
      </c>
    </row>
    <row r="35" spans="1:17" s="24" customFormat="1" ht="16.5" customHeight="1">
      <c r="A35" s="573" t="s">
        <v>111</v>
      </c>
      <c r="B35" s="573"/>
      <c r="C35" s="573"/>
      <c r="D35" s="573"/>
      <c r="E35" s="573"/>
      <c r="F35" s="573"/>
      <c r="G35" s="573"/>
      <c r="H35" s="573"/>
      <c r="I35" s="573"/>
      <c r="J35" s="573"/>
      <c r="K35" s="573"/>
      <c r="L35" s="573"/>
      <c r="M35" s="573"/>
      <c r="N35" s="573"/>
    </row>
    <row r="36" spans="1:17" s="24" customFormat="1" ht="16.5" customHeight="1">
      <c r="A36" s="532" t="s">
        <v>112</v>
      </c>
      <c r="B36" s="533"/>
      <c r="C36" s="533"/>
      <c r="D36" s="533"/>
      <c r="E36" s="533"/>
      <c r="F36" s="533"/>
      <c r="G36" s="533"/>
      <c r="H36" s="533"/>
      <c r="I36" s="533"/>
      <c r="J36" s="533"/>
      <c r="K36" s="533"/>
      <c r="L36" s="532" t="s">
        <v>106</v>
      </c>
      <c r="M36" s="533"/>
      <c r="N36" s="534"/>
    </row>
    <row r="37" spans="1:17" s="24" customFormat="1" ht="16.5" customHeight="1">
      <c r="A37" s="152" t="s">
        <v>57</v>
      </c>
      <c r="B37" s="574" t="s">
        <v>47</v>
      </c>
      <c r="C37" s="575"/>
      <c r="D37" s="575"/>
      <c r="E37" s="575"/>
      <c r="F37" s="575"/>
      <c r="G37" s="576"/>
      <c r="H37" s="577" t="s">
        <v>43</v>
      </c>
      <c r="I37" s="578"/>
      <c r="J37" s="579"/>
      <c r="K37" s="150" t="s">
        <v>102</v>
      </c>
      <c r="L37" s="150" t="s">
        <v>103</v>
      </c>
      <c r="M37" s="150" t="s">
        <v>104</v>
      </c>
      <c r="N37" s="150" t="s">
        <v>94</v>
      </c>
      <c r="P37" s="91" t="s">
        <v>96</v>
      </c>
    </row>
    <row r="38" spans="1:17" s="24" customFormat="1" ht="15" customHeight="1">
      <c r="A38" s="92"/>
      <c r="B38" s="586"/>
      <c r="C38" s="587"/>
      <c r="D38" s="587"/>
      <c r="E38" s="587"/>
      <c r="F38" s="587"/>
      <c r="G38" s="588"/>
      <c r="H38" s="589"/>
      <c r="I38" s="590"/>
      <c r="J38" s="591"/>
      <c r="K38" s="86"/>
      <c r="L38" s="103"/>
      <c r="M38" s="99"/>
      <c r="N38" s="101"/>
      <c r="P38" s="91" t="s">
        <v>98</v>
      </c>
    </row>
    <row r="39" spans="1:17" s="24" customFormat="1" ht="15" customHeight="1">
      <c r="A39" s="92"/>
      <c r="B39" s="565"/>
      <c r="C39" s="566"/>
      <c r="D39" s="566"/>
      <c r="E39" s="566"/>
      <c r="F39" s="566"/>
      <c r="G39" s="567"/>
      <c r="H39" s="568"/>
      <c r="I39" s="569"/>
      <c r="J39" s="570"/>
      <c r="K39" s="97"/>
      <c r="L39" s="104"/>
      <c r="M39" s="100"/>
      <c r="N39" s="101"/>
      <c r="P39" s="91" t="s">
        <v>97</v>
      </c>
    </row>
    <row r="40" spans="1:17" s="24" customFormat="1" ht="15" customHeight="1">
      <c r="A40" s="92"/>
      <c r="B40" s="565"/>
      <c r="C40" s="566"/>
      <c r="D40" s="566"/>
      <c r="E40" s="566"/>
      <c r="F40" s="566"/>
      <c r="G40" s="567"/>
      <c r="H40" s="568"/>
      <c r="I40" s="569"/>
      <c r="J40" s="570"/>
      <c r="K40" s="97"/>
      <c r="L40" s="104"/>
      <c r="M40" s="100"/>
      <c r="N40" s="101"/>
      <c r="P40" s="91" t="s">
        <v>99</v>
      </c>
    </row>
    <row r="41" spans="1:17" s="24" customFormat="1" ht="15" customHeight="1">
      <c r="A41" s="92"/>
      <c r="B41" s="565"/>
      <c r="C41" s="566"/>
      <c r="D41" s="566"/>
      <c r="E41" s="566"/>
      <c r="F41" s="566"/>
      <c r="G41" s="567"/>
      <c r="H41" s="568"/>
      <c r="I41" s="569"/>
      <c r="J41" s="570"/>
      <c r="K41" s="97"/>
      <c r="L41" s="104"/>
      <c r="M41" s="100"/>
      <c r="N41" s="101"/>
      <c r="P41" s="91" t="s">
        <v>100</v>
      </c>
    </row>
    <row r="42" spans="1:17" s="24" customFormat="1" ht="15" customHeight="1">
      <c r="A42" s="92"/>
      <c r="B42" s="565"/>
      <c r="C42" s="566"/>
      <c r="D42" s="566"/>
      <c r="E42" s="566"/>
      <c r="F42" s="566"/>
      <c r="G42" s="567"/>
      <c r="H42" s="568"/>
      <c r="I42" s="569"/>
      <c r="J42" s="570"/>
      <c r="K42" s="97"/>
      <c r="L42" s="104"/>
      <c r="M42" s="100"/>
      <c r="N42" s="101"/>
      <c r="P42" s="91" t="s">
        <v>101</v>
      </c>
    </row>
    <row r="43" spans="1:17" s="24" customFormat="1" ht="15" customHeight="1">
      <c r="A43" s="92"/>
      <c r="B43" s="565"/>
      <c r="C43" s="566"/>
      <c r="D43" s="566"/>
      <c r="E43" s="566"/>
      <c r="F43" s="566"/>
      <c r="G43" s="567"/>
      <c r="H43" s="568"/>
      <c r="I43" s="569"/>
      <c r="J43" s="570"/>
      <c r="K43" s="97"/>
      <c r="L43" s="104"/>
      <c r="M43" s="100"/>
      <c r="N43" s="101"/>
      <c r="P43" s="91" t="s">
        <v>110</v>
      </c>
    </row>
    <row r="44" spans="1:17" s="24" customFormat="1" ht="15" customHeight="1">
      <c r="A44" s="93"/>
      <c r="B44" s="565"/>
      <c r="C44" s="566"/>
      <c r="D44" s="566"/>
      <c r="E44" s="566"/>
      <c r="F44" s="566"/>
      <c r="G44" s="567"/>
      <c r="H44" s="601"/>
      <c r="I44" s="602"/>
      <c r="J44" s="603"/>
      <c r="K44" s="98"/>
      <c r="L44" s="104"/>
      <c r="M44" s="100"/>
      <c r="N44" s="101"/>
      <c r="P44" s="91" t="s">
        <v>109</v>
      </c>
    </row>
    <row r="45" spans="1:17" s="24" customFormat="1" ht="16.5" customHeight="1">
      <c r="A45" s="532" t="s">
        <v>48</v>
      </c>
      <c r="B45" s="533"/>
      <c r="C45" s="533"/>
      <c r="D45" s="533"/>
      <c r="E45" s="533"/>
      <c r="F45" s="533"/>
      <c r="G45" s="533"/>
      <c r="H45" s="533"/>
      <c r="I45" s="533"/>
      <c r="J45" s="533"/>
      <c r="K45" s="533"/>
      <c r="L45" s="533"/>
      <c r="M45" s="534"/>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604" t="s">
        <v>35</v>
      </c>
      <c r="B48" s="604"/>
      <c r="C48" s="604"/>
      <c r="D48" s="604"/>
      <c r="E48" s="604"/>
      <c r="F48" s="604"/>
      <c r="G48" s="604"/>
      <c r="H48" s="604"/>
      <c r="I48" s="604"/>
      <c r="J48" s="604"/>
      <c r="K48" s="604"/>
      <c r="L48" s="604"/>
      <c r="M48" s="604"/>
      <c r="N48" s="604"/>
    </row>
    <row r="49" spans="1:19" s="24" customFormat="1" ht="16.5" customHeight="1">
      <c r="A49" s="605" t="s">
        <v>50</v>
      </c>
      <c r="B49" s="606"/>
      <c r="C49" s="607" t="s">
        <v>51</v>
      </c>
      <c r="D49" s="607" t="s">
        <v>52</v>
      </c>
      <c r="E49" s="607" t="s">
        <v>53</v>
      </c>
      <c r="F49" s="607" t="s">
        <v>54</v>
      </c>
      <c r="G49" s="609" t="s">
        <v>55</v>
      </c>
      <c r="H49" s="592" t="s">
        <v>162</v>
      </c>
      <c r="I49" s="593"/>
      <c r="J49" s="593"/>
      <c r="K49" s="593"/>
      <c r="L49" s="593"/>
      <c r="M49" s="593"/>
      <c r="N49" s="594"/>
    </row>
    <row r="50" spans="1:19" s="24" customFormat="1" ht="16.5" customHeight="1">
      <c r="A50" s="149" t="s">
        <v>46</v>
      </c>
      <c r="B50" s="153" t="s">
        <v>56</v>
      </c>
      <c r="C50" s="608"/>
      <c r="D50" s="608"/>
      <c r="E50" s="608"/>
      <c r="F50" s="608"/>
      <c r="G50" s="610"/>
      <c r="H50" s="62" t="s">
        <v>57</v>
      </c>
      <c r="I50" s="577" t="s">
        <v>58</v>
      </c>
      <c r="J50" s="578"/>
      <c r="K50" s="579"/>
      <c r="L50" s="595" t="s">
        <v>59</v>
      </c>
      <c r="M50" s="595"/>
      <c r="N50" s="63" t="s">
        <v>60</v>
      </c>
    </row>
    <row r="51" spans="1:19" s="24" customFormat="1" ht="15" customHeight="1">
      <c r="A51" s="51" t="s">
        <v>114</v>
      </c>
      <c r="B51" s="89"/>
      <c r="C51" s="87"/>
      <c r="D51" s="87"/>
      <c r="E51" s="87"/>
      <c r="F51" s="87"/>
      <c r="G51" s="596"/>
      <c r="H51" s="82"/>
      <c r="I51" s="469"/>
      <c r="J51" s="469"/>
      <c r="K51" s="469"/>
      <c r="L51" s="470"/>
      <c r="M51" s="471"/>
      <c r="N51" s="294"/>
      <c r="P51" s="484" t="s">
        <v>61</v>
      </c>
      <c r="Q51" s="484"/>
    </row>
    <row r="52" spans="1:19" s="24" customFormat="1" ht="15" customHeight="1">
      <c r="A52" s="51" t="s">
        <v>163</v>
      </c>
      <c r="B52" s="75"/>
      <c r="C52" s="88"/>
      <c r="D52" s="88"/>
      <c r="E52" s="88"/>
      <c r="F52" s="88"/>
      <c r="G52" s="597"/>
      <c r="H52" s="83"/>
      <c r="I52" s="611"/>
      <c r="J52" s="611"/>
      <c r="K52" s="611"/>
      <c r="L52" s="612"/>
      <c r="M52" s="613"/>
      <c r="N52" s="95"/>
      <c r="P52" s="484"/>
      <c r="Q52" s="484"/>
    </row>
    <row r="53" spans="1:19" s="24" customFormat="1" ht="15" customHeight="1">
      <c r="A53" s="51" t="s">
        <v>115</v>
      </c>
      <c r="B53" s="75"/>
      <c r="C53" s="88"/>
      <c r="D53" s="88"/>
      <c r="E53" s="88"/>
      <c r="F53" s="88"/>
      <c r="G53" s="597"/>
      <c r="H53" s="83"/>
      <c r="I53" s="611"/>
      <c r="J53" s="611"/>
      <c r="K53" s="611"/>
      <c r="L53" s="612"/>
      <c r="M53" s="613"/>
      <c r="N53" s="95"/>
      <c r="P53" s="484"/>
      <c r="Q53" s="484"/>
    </row>
    <row r="54" spans="1:19" s="24" customFormat="1" ht="15" customHeight="1">
      <c r="A54" s="51" t="s">
        <v>116</v>
      </c>
      <c r="B54" s="75"/>
      <c r="C54" s="88"/>
      <c r="D54" s="88"/>
      <c r="E54" s="88"/>
      <c r="F54" s="88"/>
      <c r="G54" s="597"/>
      <c r="H54" s="83"/>
      <c r="I54" s="611"/>
      <c r="J54" s="611"/>
      <c r="K54" s="611"/>
      <c r="L54" s="612"/>
      <c r="M54" s="613"/>
      <c r="N54" s="95"/>
      <c r="P54" s="484"/>
      <c r="Q54" s="484"/>
    </row>
    <row r="55" spans="1:19" s="24" customFormat="1" ht="15" customHeight="1">
      <c r="A55" s="51" t="s">
        <v>113</v>
      </c>
      <c r="B55" s="75"/>
      <c r="C55" s="88"/>
      <c r="D55" s="88"/>
      <c r="E55" s="88"/>
      <c r="F55" s="88"/>
      <c r="G55" s="597"/>
      <c r="H55" s="83"/>
      <c r="I55" s="611"/>
      <c r="J55" s="611"/>
      <c r="K55" s="611"/>
      <c r="L55" s="612"/>
      <c r="M55" s="613"/>
      <c r="N55" s="95"/>
      <c r="P55" s="484"/>
      <c r="Q55" s="484"/>
    </row>
    <row r="56" spans="1:19" s="24" customFormat="1">
      <c r="A56" s="51" t="s">
        <v>117</v>
      </c>
      <c r="B56" s="90"/>
      <c r="C56" s="88"/>
      <c r="D56" s="88"/>
      <c r="E56" s="88"/>
      <c r="F56" s="88"/>
      <c r="G56" s="598"/>
      <c r="H56" s="84"/>
      <c r="I56" s="614"/>
      <c r="J56" s="614"/>
      <c r="K56" s="614"/>
      <c r="L56" s="599"/>
      <c r="M56" s="600"/>
      <c r="N56" s="96"/>
      <c r="P56" s="484"/>
      <c r="Q56" s="484"/>
    </row>
    <row r="57" spans="1:19" s="24" customFormat="1" ht="14.25" customHeight="1" thickBot="1">
      <c r="A57" s="64" t="s">
        <v>62</v>
      </c>
      <c r="B57" s="64">
        <f>SUM(C57:G57)</f>
        <v>0</v>
      </c>
      <c r="C57" s="52">
        <f>SUM(C51:C56)*-1</f>
        <v>0</v>
      </c>
      <c r="D57" s="52">
        <f>SUM(D51:D56)*5</f>
        <v>0</v>
      </c>
      <c r="E57" s="52">
        <f>SUM(E51:E56)*-1</f>
        <v>0</v>
      </c>
      <c r="F57" s="52">
        <f>SUM(F51:F56)*0.5</f>
        <v>0</v>
      </c>
      <c r="G57" s="53">
        <v>0</v>
      </c>
      <c r="H57" s="619" t="s">
        <v>93</v>
      </c>
      <c r="I57" s="620"/>
      <c r="J57" s="620"/>
      <c r="K57" s="621"/>
      <c r="L57" s="622"/>
      <c r="M57" s="623"/>
      <c r="N57" s="60"/>
      <c r="P57" s="72"/>
    </row>
    <row r="58" spans="1:19" s="24" customFormat="1">
      <c r="A58" s="81"/>
      <c r="B58" s="81"/>
      <c r="C58" s="81"/>
      <c r="D58" s="81"/>
      <c r="E58" s="81"/>
      <c r="F58" s="81"/>
      <c r="G58" s="81"/>
      <c r="H58" s="81"/>
      <c r="I58" s="81"/>
      <c r="J58" s="81"/>
      <c r="K58" s="81"/>
      <c r="L58" s="81"/>
      <c r="M58" s="81"/>
      <c r="N58" s="81"/>
    </row>
    <row r="59" spans="1:19" s="24" customFormat="1" ht="15" thickBot="1">
      <c r="A59" s="604" t="s">
        <v>63</v>
      </c>
      <c r="B59" s="604"/>
      <c r="C59" s="604"/>
      <c r="D59" s="604"/>
      <c r="E59" s="604"/>
      <c r="F59" s="604"/>
      <c r="G59" s="604"/>
      <c r="H59" s="604"/>
      <c r="I59" s="604"/>
      <c r="J59" s="604"/>
      <c r="K59" s="604"/>
      <c r="L59" s="604"/>
      <c r="M59" s="604"/>
      <c r="N59" s="604"/>
    </row>
    <row r="60" spans="1:19" s="24" customFormat="1" ht="18" customHeight="1">
      <c r="A60" s="608" t="s">
        <v>64</v>
      </c>
      <c r="B60" s="624" t="s">
        <v>65</v>
      </c>
      <c r="C60" s="625"/>
      <c r="D60" s="625"/>
      <c r="E60" s="625"/>
      <c r="F60" s="625"/>
      <c r="G60" s="625"/>
      <c r="H60" s="625"/>
      <c r="I60" s="625"/>
      <c r="J60" s="625"/>
      <c r="K60" s="626"/>
      <c r="L60" s="577" t="s">
        <v>66</v>
      </c>
      <c r="M60" s="578"/>
      <c r="N60" s="579"/>
    </row>
    <row r="61" spans="1:19" s="24" customFormat="1" ht="18" customHeight="1">
      <c r="A61" s="608"/>
      <c r="B61" s="627"/>
      <c r="C61" s="628"/>
      <c r="D61" s="628"/>
      <c r="E61" s="628"/>
      <c r="F61" s="628"/>
      <c r="G61" s="628"/>
      <c r="H61" s="628"/>
      <c r="I61" s="628"/>
      <c r="J61" s="628"/>
      <c r="K61" s="629"/>
      <c r="L61" s="149" t="s">
        <v>57</v>
      </c>
      <c r="M61" s="149" t="s">
        <v>67</v>
      </c>
      <c r="N61" s="150" t="s">
        <v>68</v>
      </c>
    </row>
    <row r="62" spans="1:19" s="24" customFormat="1" ht="18" customHeight="1">
      <c r="A62" s="608" t="s">
        <v>69</v>
      </c>
      <c r="B62" s="615" t="s">
        <v>70</v>
      </c>
      <c r="C62" s="616"/>
      <c r="D62" s="616"/>
      <c r="E62" s="616"/>
      <c r="F62" s="616"/>
      <c r="G62" s="616"/>
      <c r="H62" s="616"/>
      <c r="I62" s="616"/>
      <c r="J62" s="616"/>
      <c r="K62" s="617"/>
      <c r="L62" s="67" t="s">
        <v>71</v>
      </c>
      <c r="M62" s="272"/>
      <c r="N62" s="633">
        <f>IF(ISERROR(AVERAGE(M63:M64)),0,ROUNDUP(AVERAGE(M63:M64), 1))</f>
        <v>0</v>
      </c>
      <c r="P62" s="489" t="s">
        <v>72</v>
      </c>
      <c r="Q62" s="489"/>
      <c r="R62" s="489"/>
      <c r="S62" s="489"/>
    </row>
    <row r="63" spans="1:19" s="24" customFormat="1" ht="18" customHeight="1">
      <c r="A63" s="608"/>
      <c r="B63" s="618"/>
      <c r="C63" s="616"/>
      <c r="D63" s="616"/>
      <c r="E63" s="616"/>
      <c r="F63" s="616"/>
      <c r="G63" s="616"/>
      <c r="H63" s="616"/>
      <c r="I63" s="616"/>
      <c r="J63" s="616"/>
      <c r="K63" s="617"/>
      <c r="L63" s="68" t="s">
        <v>1</v>
      </c>
      <c r="M63" s="274"/>
      <c r="N63" s="530"/>
      <c r="P63" s="489"/>
      <c r="Q63" s="489"/>
      <c r="R63" s="489"/>
      <c r="S63" s="489"/>
    </row>
    <row r="64" spans="1:19" s="24" customFormat="1" ht="18" customHeight="1">
      <c r="A64" s="608"/>
      <c r="B64" s="618"/>
      <c r="C64" s="616"/>
      <c r="D64" s="616"/>
      <c r="E64" s="616"/>
      <c r="F64" s="616"/>
      <c r="G64" s="616"/>
      <c r="H64" s="616"/>
      <c r="I64" s="616"/>
      <c r="J64" s="616"/>
      <c r="K64" s="617"/>
      <c r="L64" s="69" t="s">
        <v>2</v>
      </c>
      <c r="M64" s="276"/>
      <c r="N64" s="530"/>
      <c r="P64" s="489"/>
      <c r="Q64" s="489"/>
      <c r="R64" s="489"/>
      <c r="S64" s="489"/>
    </row>
    <row r="65" spans="1:21" ht="18" customHeight="1">
      <c r="A65" s="608"/>
      <c r="B65" s="615" t="s">
        <v>73</v>
      </c>
      <c r="C65" s="616"/>
      <c r="D65" s="616"/>
      <c r="E65" s="616"/>
      <c r="F65" s="616"/>
      <c r="G65" s="616"/>
      <c r="H65" s="616"/>
      <c r="I65" s="616"/>
      <c r="J65" s="616"/>
      <c r="K65" s="617"/>
      <c r="L65" s="68" t="s">
        <v>71</v>
      </c>
      <c r="M65" s="272"/>
      <c r="N65" s="530">
        <f>IF(ISERROR(AVERAGE(M66:M67)),0,ROUNDUP(AVERAGE(M66:M67), 1))</f>
        <v>0</v>
      </c>
      <c r="P65" s="489" t="s">
        <v>74</v>
      </c>
      <c r="Q65" s="489"/>
      <c r="R65" s="489"/>
      <c r="S65" s="489"/>
    </row>
    <row r="66" spans="1:21" ht="18" customHeight="1">
      <c r="A66" s="608"/>
      <c r="B66" s="618"/>
      <c r="C66" s="616"/>
      <c r="D66" s="616"/>
      <c r="E66" s="616"/>
      <c r="F66" s="616"/>
      <c r="G66" s="616"/>
      <c r="H66" s="616"/>
      <c r="I66" s="616"/>
      <c r="J66" s="616"/>
      <c r="K66" s="617"/>
      <c r="L66" s="68" t="s">
        <v>1</v>
      </c>
      <c r="M66" s="274"/>
      <c r="N66" s="530"/>
      <c r="P66" s="489"/>
      <c r="Q66" s="489"/>
      <c r="R66" s="489"/>
      <c r="S66" s="489"/>
    </row>
    <row r="67" spans="1:21" ht="18" customHeight="1">
      <c r="A67" s="608"/>
      <c r="B67" s="618"/>
      <c r="C67" s="616"/>
      <c r="D67" s="616"/>
      <c r="E67" s="616"/>
      <c r="F67" s="616"/>
      <c r="G67" s="616"/>
      <c r="H67" s="616"/>
      <c r="I67" s="616"/>
      <c r="J67" s="616"/>
      <c r="K67" s="617"/>
      <c r="L67" s="69" t="s">
        <v>2</v>
      </c>
      <c r="M67" s="276"/>
      <c r="N67" s="530"/>
      <c r="P67" s="489"/>
      <c r="Q67" s="489"/>
      <c r="R67" s="489"/>
      <c r="S67" s="489"/>
    </row>
    <row r="68" spans="1:21" ht="18" customHeight="1">
      <c r="A68" s="608" t="s">
        <v>75</v>
      </c>
      <c r="B68" s="615" t="s">
        <v>76</v>
      </c>
      <c r="C68" s="616"/>
      <c r="D68" s="616"/>
      <c r="E68" s="616"/>
      <c r="F68" s="616"/>
      <c r="G68" s="616"/>
      <c r="H68" s="616"/>
      <c r="I68" s="616"/>
      <c r="J68" s="616"/>
      <c r="K68" s="617"/>
      <c r="L68" s="67" t="s">
        <v>71</v>
      </c>
      <c r="M68" s="272"/>
      <c r="N68" s="530">
        <f>IF(ISERROR(AVERAGE(M69:M70)),0,ROUNDUP(AVERAGE(M69:M70), 1))</f>
        <v>0</v>
      </c>
      <c r="P68" s="489" t="s">
        <v>77</v>
      </c>
      <c r="Q68" s="489"/>
      <c r="R68" s="489"/>
      <c r="S68" s="489"/>
      <c r="T68" s="57"/>
      <c r="U68" s="57"/>
    </row>
    <row r="69" spans="1:21" ht="18" customHeight="1">
      <c r="A69" s="608"/>
      <c r="B69" s="618"/>
      <c r="C69" s="616"/>
      <c r="D69" s="616"/>
      <c r="E69" s="616"/>
      <c r="F69" s="616"/>
      <c r="G69" s="616"/>
      <c r="H69" s="616"/>
      <c r="I69" s="616"/>
      <c r="J69" s="616"/>
      <c r="K69" s="617"/>
      <c r="L69" s="68" t="s">
        <v>1</v>
      </c>
      <c r="M69" s="274"/>
      <c r="N69" s="530"/>
      <c r="P69" s="489"/>
      <c r="Q69" s="489"/>
      <c r="R69" s="489"/>
      <c r="S69" s="489"/>
      <c r="T69" s="57"/>
      <c r="U69" s="57"/>
    </row>
    <row r="70" spans="1:21" ht="18" customHeight="1">
      <c r="A70" s="608"/>
      <c r="B70" s="618"/>
      <c r="C70" s="616"/>
      <c r="D70" s="616"/>
      <c r="E70" s="616"/>
      <c r="F70" s="616"/>
      <c r="G70" s="616"/>
      <c r="H70" s="616"/>
      <c r="I70" s="616"/>
      <c r="J70" s="616"/>
      <c r="K70" s="617"/>
      <c r="L70" s="69" t="s">
        <v>2</v>
      </c>
      <c r="M70" s="276"/>
      <c r="N70" s="530"/>
      <c r="P70" s="489"/>
      <c r="Q70" s="489"/>
      <c r="R70" s="489"/>
      <c r="S70" s="489"/>
      <c r="T70" s="57"/>
      <c r="U70" s="57"/>
    </row>
    <row r="71" spans="1:21" ht="18" customHeight="1">
      <c r="A71" s="608"/>
      <c r="B71" s="615" t="s">
        <v>78</v>
      </c>
      <c r="C71" s="616"/>
      <c r="D71" s="616"/>
      <c r="E71" s="616"/>
      <c r="F71" s="616"/>
      <c r="G71" s="616"/>
      <c r="H71" s="616"/>
      <c r="I71" s="616"/>
      <c r="J71" s="616"/>
      <c r="K71" s="617"/>
      <c r="L71" s="68" t="s">
        <v>71</v>
      </c>
      <c r="M71" s="272"/>
      <c r="N71" s="530">
        <f>IF(ISERROR(AVERAGE(M72:M73)),0,ROUNDUP(AVERAGE(M72:M73), 1))</f>
        <v>0</v>
      </c>
      <c r="P71" s="489" t="s">
        <v>79</v>
      </c>
      <c r="Q71" s="489"/>
      <c r="R71" s="489"/>
      <c r="S71" s="489"/>
      <c r="T71" s="57"/>
      <c r="U71" s="57"/>
    </row>
    <row r="72" spans="1:21" ht="18" customHeight="1">
      <c r="A72" s="608"/>
      <c r="B72" s="618"/>
      <c r="C72" s="616"/>
      <c r="D72" s="616"/>
      <c r="E72" s="616"/>
      <c r="F72" s="616"/>
      <c r="G72" s="616"/>
      <c r="H72" s="616"/>
      <c r="I72" s="616"/>
      <c r="J72" s="616"/>
      <c r="K72" s="617"/>
      <c r="L72" s="68" t="s">
        <v>1</v>
      </c>
      <c r="M72" s="274"/>
      <c r="N72" s="530"/>
      <c r="P72" s="489"/>
      <c r="Q72" s="489"/>
      <c r="R72" s="489"/>
      <c r="S72" s="489"/>
      <c r="T72" s="57"/>
      <c r="U72" s="57"/>
    </row>
    <row r="73" spans="1:21" ht="18" customHeight="1">
      <c r="A73" s="608"/>
      <c r="B73" s="618"/>
      <c r="C73" s="616"/>
      <c r="D73" s="616"/>
      <c r="E73" s="616"/>
      <c r="F73" s="616"/>
      <c r="G73" s="616"/>
      <c r="H73" s="616"/>
      <c r="I73" s="616"/>
      <c r="J73" s="616"/>
      <c r="K73" s="617"/>
      <c r="L73" s="69" t="s">
        <v>2</v>
      </c>
      <c r="M73" s="276"/>
      <c r="N73" s="530"/>
      <c r="P73" s="489"/>
      <c r="Q73" s="489"/>
      <c r="R73" s="489"/>
      <c r="S73" s="489"/>
      <c r="T73" s="57"/>
      <c r="U73" s="57"/>
    </row>
    <row r="74" spans="1:21" ht="18" customHeight="1">
      <c r="A74" s="608"/>
      <c r="B74" s="615" t="s">
        <v>80</v>
      </c>
      <c r="C74" s="630"/>
      <c r="D74" s="630"/>
      <c r="E74" s="630"/>
      <c r="F74" s="630"/>
      <c r="G74" s="630"/>
      <c r="H74" s="630"/>
      <c r="I74" s="630"/>
      <c r="J74" s="630"/>
      <c r="K74" s="631"/>
      <c r="L74" s="68" t="s">
        <v>71</v>
      </c>
      <c r="M74" s="272"/>
      <c r="N74" s="530">
        <f t="shared" ref="N74" si="1">IF(ISERROR(AVERAGE(M75:M76)),0,ROUNDUP(AVERAGE(M75:M76), 1))</f>
        <v>0</v>
      </c>
      <c r="P74" s="489" t="s">
        <v>81</v>
      </c>
      <c r="Q74" s="489"/>
      <c r="R74" s="489"/>
      <c r="S74" s="489"/>
      <c r="T74" s="57"/>
      <c r="U74" s="57"/>
    </row>
    <row r="75" spans="1:21" ht="18" customHeight="1">
      <c r="A75" s="608"/>
      <c r="B75" s="632"/>
      <c r="C75" s="630"/>
      <c r="D75" s="630"/>
      <c r="E75" s="630"/>
      <c r="F75" s="630"/>
      <c r="G75" s="630"/>
      <c r="H75" s="630"/>
      <c r="I75" s="630"/>
      <c r="J75" s="630"/>
      <c r="K75" s="631"/>
      <c r="L75" s="68" t="s">
        <v>1</v>
      </c>
      <c r="M75" s="274"/>
      <c r="N75" s="530"/>
      <c r="P75" s="489"/>
      <c r="Q75" s="489"/>
      <c r="R75" s="489"/>
      <c r="S75" s="489"/>
      <c r="T75" s="57"/>
      <c r="U75" s="57"/>
    </row>
    <row r="76" spans="1:21" ht="18" customHeight="1">
      <c r="A76" s="608"/>
      <c r="B76" s="632"/>
      <c r="C76" s="630"/>
      <c r="D76" s="630"/>
      <c r="E76" s="630"/>
      <c r="F76" s="630"/>
      <c r="G76" s="630"/>
      <c r="H76" s="630"/>
      <c r="I76" s="630"/>
      <c r="J76" s="630"/>
      <c r="K76" s="631"/>
      <c r="L76" s="69" t="s">
        <v>2</v>
      </c>
      <c r="M76" s="276"/>
      <c r="N76" s="530"/>
      <c r="P76" s="489"/>
      <c r="Q76" s="489"/>
      <c r="R76" s="489"/>
      <c r="S76" s="489"/>
      <c r="T76" s="57"/>
      <c r="U76" s="57"/>
    </row>
    <row r="77" spans="1:21" s="24" customFormat="1" ht="18" customHeight="1">
      <c r="A77" s="643" t="s">
        <v>82</v>
      </c>
      <c r="B77" s="634" t="s">
        <v>83</v>
      </c>
      <c r="C77" s="635"/>
      <c r="D77" s="635"/>
      <c r="E77" s="635"/>
      <c r="F77" s="635"/>
      <c r="G77" s="635"/>
      <c r="H77" s="635"/>
      <c r="I77" s="635"/>
      <c r="J77" s="635"/>
      <c r="K77" s="636"/>
      <c r="L77" s="66" t="s">
        <v>71</v>
      </c>
      <c r="M77" s="238"/>
      <c r="N77" s="530">
        <f t="shared" ref="N77" si="2">IF(ISERROR(AVERAGE(M78:M79)),0,ROUNDUP(AVERAGE(M78:M79), 1))</f>
        <v>0</v>
      </c>
      <c r="P77" s="489" t="s">
        <v>84</v>
      </c>
      <c r="Q77" s="489"/>
      <c r="R77" s="489"/>
      <c r="S77" s="489"/>
    </row>
    <row r="78" spans="1:21" s="24" customFormat="1" ht="18" customHeight="1">
      <c r="A78" s="643"/>
      <c r="B78" s="637"/>
      <c r="C78" s="635"/>
      <c r="D78" s="635"/>
      <c r="E78" s="635"/>
      <c r="F78" s="635"/>
      <c r="G78" s="635"/>
      <c r="H78" s="635"/>
      <c r="I78" s="635"/>
      <c r="J78" s="635"/>
      <c r="K78" s="636"/>
      <c r="L78" s="68" t="s">
        <v>1</v>
      </c>
      <c r="M78" s="274"/>
      <c r="N78" s="530"/>
      <c r="P78" s="489"/>
      <c r="Q78" s="489"/>
      <c r="R78" s="489"/>
      <c r="S78" s="489"/>
    </row>
    <row r="79" spans="1:21" s="24" customFormat="1" ht="18" customHeight="1">
      <c r="A79" s="643"/>
      <c r="B79" s="638"/>
      <c r="C79" s="639"/>
      <c r="D79" s="639"/>
      <c r="E79" s="639"/>
      <c r="F79" s="639"/>
      <c r="G79" s="639"/>
      <c r="H79" s="639"/>
      <c r="I79" s="639"/>
      <c r="J79" s="639"/>
      <c r="K79" s="640"/>
      <c r="L79" s="69" t="s">
        <v>2</v>
      </c>
      <c r="M79" s="276"/>
      <c r="N79" s="530"/>
      <c r="P79" s="489"/>
      <c r="Q79" s="489"/>
      <c r="R79" s="489"/>
      <c r="S79" s="489"/>
    </row>
    <row r="80" spans="1:21" s="24" customFormat="1" ht="18" customHeight="1">
      <c r="A80" s="643"/>
      <c r="B80" s="634" t="s">
        <v>85</v>
      </c>
      <c r="C80" s="635"/>
      <c r="D80" s="635"/>
      <c r="E80" s="635"/>
      <c r="F80" s="635"/>
      <c r="G80" s="635"/>
      <c r="H80" s="635"/>
      <c r="I80" s="635"/>
      <c r="J80" s="635"/>
      <c r="K80" s="636"/>
      <c r="L80" s="66" t="s">
        <v>71</v>
      </c>
      <c r="M80" s="238"/>
      <c r="N80" s="530">
        <f t="shared" ref="N80" si="3">IF(ISERROR(AVERAGE(M81:M82)),0,ROUNDUP(AVERAGE(M81:M82), 1))</f>
        <v>0</v>
      </c>
      <c r="P80" s="489" t="s">
        <v>86</v>
      </c>
      <c r="Q80" s="489"/>
      <c r="R80" s="489"/>
      <c r="S80" s="489"/>
    </row>
    <row r="81" spans="1:19" s="24" customFormat="1" ht="18" customHeight="1">
      <c r="A81" s="643"/>
      <c r="B81" s="637"/>
      <c r="C81" s="635"/>
      <c r="D81" s="635"/>
      <c r="E81" s="635"/>
      <c r="F81" s="635"/>
      <c r="G81" s="635"/>
      <c r="H81" s="635"/>
      <c r="I81" s="635"/>
      <c r="J81" s="635"/>
      <c r="K81" s="636"/>
      <c r="L81" s="68" t="s">
        <v>1</v>
      </c>
      <c r="M81" s="274"/>
      <c r="N81" s="530"/>
      <c r="P81" s="489"/>
      <c r="Q81" s="489"/>
      <c r="R81" s="489"/>
      <c r="S81" s="489"/>
    </row>
    <row r="82" spans="1:19" s="24" customFormat="1" ht="18" customHeight="1">
      <c r="A82" s="643"/>
      <c r="B82" s="638"/>
      <c r="C82" s="639"/>
      <c r="D82" s="639"/>
      <c r="E82" s="639"/>
      <c r="F82" s="639"/>
      <c r="G82" s="639"/>
      <c r="H82" s="639"/>
      <c r="I82" s="639"/>
      <c r="J82" s="639"/>
      <c r="K82" s="640"/>
      <c r="L82" s="69" t="s">
        <v>2</v>
      </c>
      <c r="M82" s="276"/>
      <c r="N82" s="530"/>
      <c r="P82" s="489"/>
      <c r="Q82" s="489"/>
      <c r="R82" s="489"/>
      <c r="S82" s="489"/>
    </row>
    <row r="83" spans="1:19" s="24" customFormat="1" ht="18" customHeight="1">
      <c r="A83" s="643"/>
      <c r="B83" s="634" t="s">
        <v>87</v>
      </c>
      <c r="C83" s="635"/>
      <c r="D83" s="635"/>
      <c r="E83" s="635"/>
      <c r="F83" s="635"/>
      <c r="G83" s="635"/>
      <c r="H83" s="635"/>
      <c r="I83" s="635"/>
      <c r="J83" s="635"/>
      <c r="K83" s="636"/>
      <c r="L83" s="66" t="s">
        <v>71</v>
      </c>
      <c r="M83" s="238"/>
      <c r="N83" s="530">
        <f t="shared" ref="N83" si="4">IF(ISERROR(AVERAGE(M84:M85)),0,ROUNDUP(AVERAGE(M84:M85), 1))</f>
        <v>0</v>
      </c>
      <c r="P83" s="489" t="s">
        <v>88</v>
      </c>
      <c r="Q83" s="489"/>
      <c r="R83" s="489"/>
      <c r="S83" s="489"/>
    </row>
    <row r="84" spans="1:19" s="24" customFormat="1" ht="18" customHeight="1">
      <c r="A84" s="643"/>
      <c r="B84" s="637"/>
      <c r="C84" s="635"/>
      <c r="D84" s="635"/>
      <c r="E84" s="635"/>
      <c r="F84" s="635"/>
      <c r="G84" s="635"/>
      <c r="H84" s="635"/>
      <c r="I84" s="635"/>
      <c r="J84" s="635"/>
      <c r="K84" s="636"/>
      <c r="L84" s="68" t="s">
        <v>1</v>
      </c>
      <c r="M84" s="274"/>
      <c r="N84" s="530"/>
      <c r="P84" s="489"/>
      <c r="Q84" s="489"/>
      <c r="R84" s="489"/>
      <c r="S84" s="489"/>
    </row>
    <row r="85" spans="1:19" s="24" customFormat="1" ht="18" customHeight="1">
      <c r="A85" s="643"/>
      <c r="B85" s="638"/>
      <c r="C85" s="639"/>
      <c r="D85" s="639"/>
      <c r="E85" s="639"/>
      <c r="F85" s="639"/>
      <c r="G85" s="639"/>
      <c r="H85" s="639"/>
      <c r="I85" s="639"/>
      <c r="J85" s="639"/>
      <c r="K85" s="640"/>
      <c r="L85" s="69" t="s">
        <v>2</v>
      </c>
      <c r="M85" s="276"/>
      <c r="N85" s="530"/>
      <c r="P85" s="489"/>
      <c r="Q85" s="489"/>
      <c r="R85" s="489"/>
      <c r="S85" s="489"/>
    </row>
    <row r="86" spans="1:19" s="24" customFormat="1" ht="18" customHeight="1">
      <c r="A86" s="643"/>
      <c r="B86" s="634" t="s">
        <v>89</v>
      </c>
      <c r="C86" s="635"/>
      <c r="D86" s="635"/>
      <c r="E86" s="635"/>
      <c r="F86" s="635"/>
      <c r="G86" s="635"/>
      <c r="H86" s="635"/>
      <c r="I86" s="635"/>
      <c r="J86" s="635"/>
      <c r="K86" s="636"/>
      <c r="L86" s="67" t="s">
        <v>71</v>
      </c>
      <c r="M86" s="272"/>
      <c r="N86" s="530">
        <f t="shared" ref="N86" si="5">IF(ISERROR(AVERAGE(M87:M88)),0,ROUNDUP(AVERAGE(M87:M88), 1))</f>
        <v>0</v>
      </c>
      <c r="P86" s="489" t="s">
        <v>90</v>
      </c>
      <c r="Q86" s="489"/>
      <c r="R86" s="489"/>
      <c r="S86" s="489"/>
    </row>
    <row r="87" spans="1:19" s="24" customFormat="1" ht="18" customHeight="1">
      <c r="A87" s="643"/>
      <c r="B87" s="637"/>
      <c r="C87" s="635"/>
      <c r="D87" s="635"/>
      <c r="E87" s="635"/>
      <c r="F87" s="635"/>
      <c r="G87" s="635"/>
      <c r="H87" s="635"/>
      <c r="I87" s="635"/>
      <c r="J87" s="635"/>
      <c r="K87" s="636"/>
      <c r="L87" s="68" t="s">
        <v>1</v>
      </c>
      <c r="M87" s="274"/>
      <c r="N87" s="530"/>
      <c r="P87" s="489"/>
      <c r="Q87" s="489"/>
      <c r="R87" s="489"/>
      <c r="S87" s="489"/>
    </row>
    <row r="88" spans="1:19" s="24" customFormat="1" ht="18" customHeight="1">
      <c r="A88" s="644"/>
      <c r="B88" s="638"/>
      <c r="C88" s="639"/>
      <c r="D88" s="639"/>
      <c r="E88" s="639"/>
      <c r="F88" s="639"/>
      <c r="G88" s="639"/>
      <c r="H88" s="639"/>
      <c r="I88" s="639"/>
      <c r="J88" s="639"/>
      <c r="K88" s="640"/>
      <c r="L88" s="69" t="s">
        <v>2</v>
      </c>
      <c r="M88" s="274"/>
      <c r="N88" s="530"/>
      <c r="P88" s="489"/>
      <c r="Q88" s="489"/>
      <c r="R88" s="489"/>
      <c r="S88" s="489"/>
    </row>
    <row r="89" spans="1:19" s="24" customFormat="1" ht="18" customHeight="1">
      <c r="A89" s="150" t="s">
        <v>91</v>
      </c>
      <c r="B89" s="577" t="s">
        <v>62</v>
      </c>
      <c r="C89" s="578"/>
      <c r="D89" s="578"/>
      <c r="E89" s="578"/>
      <c r="F89" s="578"/>
      <c r="G89" s="578"/>
      <c r="H89" s="578"/>
      <c r="I89" s="578"/>
      <c r="J89" s="578"/>
      <c r="K89" s="579"/>
      <c r="L89" s="149" t="s">
        <v>25</v>
      </c>
      <c r="M89" s="641">
        <f>SUM(N62:N88)</f>
        <v>0</v>
      </c>
      <c r="N89" s="642"/>
      <c r="R89" s="489"/>
      <c r="S89" s="4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M30" sqref="M30"/>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8"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60"/>
      <c r="L1" s="160"/>
      <c r="M1" s="23"/>
      <c r="N1" s="23"/>
    </row>
    <row r="2" spans="1:18" ht="15.9" customHeight="1">
      <c r="A2" s="529" t="s">
        <v>17</v>
      </c>
      <c r="B2" s="529"/>
      <c r="C2" s="529"/>
      <c r="D2" s="529"/>
      <c r="E2" s="529"/>
      <c r="F2" s="529"/>
      <c r="G2" s="529"/>
      <c r="H2" s="529"/>
      <c r="I2" s="529"/>
      <c r="J2" s="529"/>
      <c r="K2" s="529"/>
      <c r="L2" s="529"/>
      <c r="M2" s="529"/>
      <c r="N2" s="529"/>
    </row>
    <row r="3" spans="1:18" ht="8.1" customHeight="1">
      <c r="A3" s="26"/>
      <c r="B3" s="26"/>
      <c r="C3" s="26"/>
      <c r="D3" s="26"/>
      <c r="E3" s="26"/>
      <c r="F3" s="26"/>
      <c r="G3" s="26"/>
      <c r="H3" s="26"/>
      <c r="I3" s="26"/>
      <c r="J3" s="26"/>
      <c r="K3" s="161"/>
      <c r="L3" s="161"/>
      <c r="M3" s="26"/>
      <c r="N3" s="23"/>
    </row>
    <row r="4" spans="1:18" ht="18.75" customHeight="1">
      <c r="A4" s="155" t="s">
        <v>18</v>
      </c>
      <c r="B4" s="394" t="s">
        <v>273</v>
      </c>
      <c r="C4" s="394"/>
      <c r="D4" s="394"/>
      <c r="E4" s="521" t="s">
        <v>3</v>
      </c>
      <c r="F4" s="521"/>
      <c r="G4" s="394" t="s">
        <v>267</v>
      </c>
      <c r="H4" s="394"/>
      <c r="I4" s="522" t="s">
        <v>0</v>
      </c>
      <c r="J4" s="524"/>
      <c r="K4" s="283" t="s">
        <v>289</v>
      </c>
      <c r="L4" s="162" t="s">
        <v>19</v>
      </c>
      <c r="M4" s="394" t="s">
        <v>290</v>
      </c>
      <c r="N4" s="394"/>
    </row>
    <row r="5" spans="1:18" s="31" customFormat="1" ht="4.5" customHeight="1">
      <c r="A5" s="157"/>
      <c r="B5" s="157"/>
      <c r="C5" s="157"/>
      <c r="D5" s="157"/>
      <c r="E5" s="157"/>
      <c r="F5" s="157"/>
      <c r="G5" s="157"/>
      <c r="H5" s="157"/>
      <c r="I5" s="157"/>
      <c r="J5" s="157"/>
      <c r="K5" s="163"/>
      <c r="L5" s="164"/>
      <c r="M5" s="28"/>
      <c r="N5" s="29"/>
      <c r="O5" s="30"/>
      <c r="P5" s="30"/>
      <c r="Q5" s="30"/>
      <c r="R5" s="30"/>
    </row>
    <row r="6" spans="1:18" ht="18.75" customHeight="1">
      <c r="A6" s="520" t="s">
        <v>20</v>
      </c>
      <c r="B6" s="522" t="s">
        <v>15</v>
      </c>
      <c r="C6" s="523"/>
      <c r="D6" s="523"/>
      <c r="E6" s="524"/>
      <c r="F6" s="522" t="s">
        <v>16</v>
      </c>
      <c r="G6" s="523"/>
      <c r="H6" s="523"/>
      <c r="I6" s="523"/>
      <c r="J6" s="524"/>
      <c r="K6" s="165"/>
      <c r="L6" s="165"/>
      <c r="M6" s="32"/>
      <c r="N6" s="32"/>
    </row>
    <row r="7" spans="1:18" ht="18" customHeight="1">
      <c r="A7" s="521"/>
      <c r="B7" s="388" t="s">
        <v>268</v>
      </c>
      <c r="C7" s="389"/>
      <c r="D7" s="389"/>
      <c r="E7" s="390"/>
      <c r="F7" s="388" t="s">
        <v>180</v>
      </c>
      <c r="G7" s="389"/>
      <c r="H7" s="389"/>
      <c r="I7" s="389"/>
      <c r="J7" s="390"/>
      <c r="K7" s="165"/>
      <c r="L7" s="165"/>
      <c r="M7" s="32"/>
      <c r="N7" s="32"/>
    </row>
    <row r="8" spans="1:18" ht="8.1" customHeight="1">
      <c r="A8" s="33"/>
      <c r="B8" s="33"/>
      <c r="C8" s="33"/>
      <c r="D8" s="33"/>
      <c r="E8" s="33"/>
      <c r="F8" s="33"/>
      <c r="G8" s="33"/>
      <c r="H8" s="33"/>
      <c r="I8" s="33"/>
      <c r="J8" s="33"/>
      <c r="K8" s="166"/>
      <c r="L8" s="166"/>
      <c r="M8" s="33"/>
      <c r="N8" s="33"/>
    </row>
    <row r="9" spans="1:18" ht="16.5" customHeight="1">
      <c r="A9" s="528" t="s">
        <v>21</v>
      </c>
      <c r="B9" s="528"/>
      <c r="C9" s="528"/>
      <c r="D9" s="528"/>
      <c r="E9" s="528"/>
      <c r="F9" s="528"/>
      <c r="G9" s="528"/>
      <c r="H9" s="528"/>
      <c r="I9" s="528"/>
      <c r="J9" s="528"/>
      <c r="K9" s="528"/>
      <c r="L9" s="528"/>
      <c r="M9" s="528"/>
      <c r="N9" s="528"/>
      <c r="O9" s="30"/>
    </row>
    <row r="10" spans="1:18" ht="16.5" customHeight="1">
      <c r="A10" s="532" t="s">
        <v>22</v>
      </c>
      <c r="B10" s="533"/>
      <c r="C10" s="533"/>
      <c r="D10" s="533"/>
      <c r="E10" s="534"/>
      <c r="F10" s="532" t="s">
        <v>23</v>
      </c>
      <c r="G10" s="533"/>
      <c r="H10" s="532" t="s">
        <v>24</v>
      </c>
      <c r="I10" s="534"/>
      <c r="J10" s="151" t="s">
        <v>25</v>
      </c>
      <c r="K10" s="167" t="s">
        <v>26</v>
      </c>
      <c r="L10" s="168" t="s">
        <v>27</v>
      </c>
      <c r="M10" s="535" t="s">
        <v>7</v>
      </c>
      <c r="N10" s="536"/>
    </row>
    <row r="11" spans="1:18" ht="15" customHeight="1">
      <c r="A11" s="537" t="s">
        <v>28</v>
      </c>
      <c r="B11" s="538"/>
      <c r="C11" s="538"/>
      <c r="D11" s="538"/>
      <c r="E11" s="65">
        <v>0.3</v>
      </c>
      <c r="F11" s="58"/>
      <c r="G11" s="58"/>
      <c r="H11" s="58"/>
      <c r="I11" s="58"/>
      <c r="J11" s="58"/>
      <c r="K11" s="169"/>
      <c r="L11" s="169"/>
      <c r="M11" s="58"/>
      <c r="N11" s="59"/>
      <c r="P11" s="402" t="s">
        <v>29</v>
      </c>
    </row>
    <row r="12" spans="1:18" ht="15" customHeight="1">
      <c r="A12" s="539" t="s">
        <v>105</v>
      </c>
      <c r="B12" s="540"/>
      <c r="C12" s="540"/>
      <c r="D12" s="540"/>
      <c r="E12" s="541"/>
      <c r="F12" s="542">
        <v>30</v>
      </c>
      <c r="G12" s="542"/>
      <c r="H12" s="542">
        <v>6</v>
      </c>
      <c r="I12" s="542"/>
      <c r="J12" s="34">
        <f>L34</f>
        <v>6</v>
      </c>
      <c r="K12" s="35">
        <f>$J$12*$F$12/$H$12</f>
        <v>30</v>
      </c>
      <c r="L12" s="544">
        <f>IF(SUM(K12:K13)&gt;30, 30, SUM(K12:K13))</f>
        <v>30</v>
      </c>
      <c r="M12" s="548" t="s">
        <v>30</v>
      </c>
      <c r="N12" s="549"/>
      <c r="P12" s="402"/>
      <c r="Q12" s="36"/>
    </row>
    <row r="13" spans="1:18" ht="15" customHeight="1">
      <c r="A13" s="552" t="s">
        <v>108</v>
      </c>
      <c r="B13" s="553"/>
      <c r="C13" s="553"/>
      <c r="D13" s="553"/>
      <c r="E13" s="554"/>
      <c r="F13" s="543"/>
      <c r="G13" s="543"/>
      <c r="H13" s="543"/>
      <c r="I13" s="543"/>
      <c r="J13" s="37">
        <f>N45</f>
        <v>0</v>
      </c>
      <c r="K13" s="21">
        <f>$J$13*$F$12/$H$12</f>
        <v>0</v>
      </c>
      <c r="L13" s="545"/>
      <c r="M13" s="550"/>
      <c r="N13" s="551"/>
      <c r="P13" s="402"/>
      <c r="Q13" s="36"/>
    </row>
    <row r="14" spans="1:18" ht="15" customHeight="1">
      <c r="A14" s="537" t="s">
        <v>31</v>
      </c>
      <c r="B14" s="538"/>
      <c r="C14" s="538"/>
      <c r="D14" s="538"/>
      <c r="E14" s="65">
        <v>0.5</v>
      </c>
      <c r="F14" s="58"/>
      <c r="G14" s="58"/>
      <c r="H14" s="58"/>
      <c r="I14" s="58"/>
      <c r="J14" s="58"/>
      <c r="K14" s="169"/>
      <c r="L14" s="169"/>
      <c r="M14" s="58"/>
      <c r="N14" s="59"/>
      <c r="P14" s="36"/>
      <c r="Q14" s="36"/>
    </row>
    <row r="15" spans="1:18" ht="15" customHeight="1">
      <c r="A15" s="539" t="s">
        <v>32</v>
      </c>
      <c r="B15" s="540"/>
      <c r="C15" s="540"/>
      <c r="D15" s="540"/>
      <c r="E15" s="541"/>
      <c r="F15" s="547">
        <v>20</v>
      </c>
      <c r="G15" s="547"/>
      <c r="H15" s="547">
        <v>20</v>
      </c>
      <c r="I15" s="547"/>
      <c r="J15" s="38">
        <f>M34</f>
        <v>27.5</v>
      </c>
      <c r="K15" s="35">
        <f>J15/H15*F15</f>
        <v>27.5</v>
      </c>
      <c r="L15" s="544">
        <f>SUM(K15:K16)</f>
        <v>27.5</v>
      </c>
      <c r="M15" s="555"/>
      <c r="N15" s="556"/>
      <c r="P15" s="36"/>
      <c r="Q15" s="36"/>
    </row>
    <row r="16" spans="1:18" ht="15" customHeight="1">
      <c r="A16" s="552" t="s">
        <v>33</v>
      </c>
      <c r="B16" s="553"/>
      <c r="C16" s="553"/>
      <c r="D16" s="553"/>
      <c r="E16" s="554"/>
      <c r="F16" s="546">
        <v>30</v>
      </c>
      <c r="G16" s="546"/>
      <c r="H16" s="546">
        <v>30</v>
      </c>
      <c r="I16" s="546"/>
      <c r="J16" s="39">
        <f>N34</f>
        <v>0</v>
      </c>
      <c r="K16" s="21">
        <f>J16/H16*F16</f>
        <v>0</v>
      </c>
      <c r="L16" s="545"/>
      <c r="M16" s="557"/>
      <c r="N16" s="558"/>
    </row>
    <row r="17" spans="1:17" ht="15" customHeight="1">
      <c r="A17" s="537" t="s">
        <v>34</v>
      </c>
      <c r="B17" s="538"/>
      <c r="C17" s="538"/>
      <c r="D17" s="538"/>
      <c r="E17" s="65">
        <v>0.2</v>
      </c>
      <c r="F17" s="58"/>
      <c r="G17" s="58"/>
      <c r="H17" s="58"/>
      <c r="I17" s="58"/>
      <c r="J17" s="58"/>
      <c r="K17" s="169"/>
      <c r="L17" s="169"/>
      <c r="M17" s="58"/>
      <c r="N17" s="59"/>
    </row>
    <row r="18" spans="1:17" ht="15" customHeight="1">
      <c r="A18" s="539" t="s">
        <v>35</v>
      </c>
      <c r="B18" s="540"/>
      <c r="C18" s="540"/>
      <c r="D18" s="540"/>
      <c r="E18" s="70"/>
      <c r="F18" s="547"/>
      <c r="G18" s="547"/>
      <c r="H18" s="547"/>
      <c r="I18" s="547"/>
      <c r="J18" s="102">
        <f>B57+N57</f>
        <v>0</v>
      </c>
      <c r="K18" s="35">
        <f>J18</f>
        <v>0</v>
      </c>
      <c r="L18" s="544">
        <f>K18+K19</f>
        <v>0</v>
      </c>
      <c r="M18" s="559"/>
      <c r="N18" s="560"/>
    </row>
    <row r="19" spans="1:17" ht="15" customHeight="1">
      <c r="A19" s="552" t="s">
        <v>36</v>
      </c>
      <c r="B19" s="553"/>
      <c r="C19" s="553"/>
      <c r="D19" s="553"/>
      <c r="E19" s="71"/>
      <c r="F19" s="546">
        <v>20</v>
      </c>
      <c r="G19" s="546"/>
      <c r="H19" s="546">
        <v>45</v>
      </c>
      <c r="I19" s="546"/>
      <c r="J19" s="40">
        <f>M89</f>
        <v>0</v>
      </c>
      <c r="K19" s="21">
        <f>J19*F19/H19</f>
        <v>0</v>
      </c>
      <c r="L19" s="545"/>
      <c r="M19" s="563"/>
      <c r="N19" s="564"/>
    </row>
    <row r="20" spans="1:17" ht="15" customHeight="1">
      <c r="A20" s="537" t="s">
        <v>37</v>
      </c>
      <c r="B20" s="538"/>
      <c r="C20" s="538"/>
      <c r="D20" s="538"/>
      <c r="E20" s="538"/>
      <c r="F20" s="58"/>
      <c r="G20" s="58"/>
      <c r="H20" s="58"/>
      <c r="I20" s="58"/>
      <c r="J20" s="58"/>
      <c r="K20" s="169"/>
      <c r="L20" s="169"/>
      <c r="M20" s="58"/>
      <c r="N20" s="59"/>
    </row>
    <row r="21" spans="1:17" ht="15" customHeight="1">
      <c r="A21" s="539" t="s">
        <v>92</v>
      </c>
      <c r="B21" s="540"/>
      <c r="C21" s="540"/>
      <c r="D21" s="540"/>
      <c r="E21" s="541"/>
      <c r="F21" s="547"/>
      <c r="G21" s="547"/>
      <c r="H21" s="547"/>
      <c r="I21" s="547"/>
      <c r="J21" s="42">
        <f>K12+K13-L12</f>
        <v>0</v>
      </c>
      <c r="K21" s="35">
        <f>J21</f>
        <v>0</v>
      </c>
      <c r="L21" s="43">
        <f>K21</f>
        <v>0</v>
      </c>
      <c r="M21" s="559"/>
      <c r="N21" s="560"/>
    </row>
    <row r="22" spans="1:17" ht="15" customHeight="1">
      <c r="A22" s="552" t="s">
        <v>38</v>
      </c>
      <c r="B22" s="553"/>
      <c r="C22" s="553"/>
      <c r="D22" s="553"/>
      <c r="E22" s="554"/>
      <c r="F22" s="546">
        <v>0</v>
      </c>
      <c r="G22" s="546"/>
      <c r="H22" s="546">
        <v>0</v>
      </c>
      <c r="I22" s="546"/>
      <c r="J22" s="44">
        <v>0</v>
      </c>
      <c r="K22" s="21">
        <f>IF(ABS(J22)&gt;20, IF(J22&gt;0, 20, -20), J22)</f>
        <v>0</v>
      </c>
      <c r="L22" s="41">
        <f>K22</f>
        <v>0</v>
      </c>
      <c r="M22" s="561"/>
      <c r="N22" s="562"/>
      <c r="P22" s="45" t="s">
        <v>107</v>
      </c>
    </row>
    <row r="23" spans="1:17" ht="16.5" customHeight="1">
      <c r="A23" s="532" t="s">
        <v>39</v>
      </c>
      <c r="B23" s="533"/>
      <c r="C23" s="533"/>
      <c r="D23" s="533"/>
      <c r="E23" s="533"/>
      <c r="F23" s="533"/>
      <c r="G23" s="533"/>
      <c r="H23" s="533"/>
      <c r="I23" s="533"/>
      <c r="J23" s="533"/>
      <c r="K23" s="533"/>
      <c r="L23" s="168">
        <f>IF(SUM(L12,L15,L18,L19,L21,L22) &gt; 100, 100, SUM(L12,L15,L18,L19,L21,L22))</f>
        <v>57.5</v>
      </c>
      <c r="M23" s="532"/>
      <c r="N23" s="534"/>
    </row>
    <row r="24" spans="1:17" ht="8.1" customHeight="1">
      <c r="A24" s="33"/>
      <c r="B24" s="33"/>
      <c r="C24" s="33"/>
      <c r="D24" s="33"/>
      <c r="E24" s="33"/>
      <c r="F24" s="33"/>
      <c r="G24" s="33"/>
      <c r="H24" s="33"/>
      <c r="I24" s="33"/>
      <c r="J24" s="33"/>
      <c r="K24" s="166"/>
      <c r="L24" s="166"/>
      <c r="M24" s="33"/>
      <c r="N24" s="33"/>
    </row>
    <row r="25" spans="1:17" ht="16.5" customHeight="1">
      <c r="A25" s="46" t="s">
        <v>40</v>
      </c>
      <c r="B25" s="33"/>
      <c r="C25" s="33"/>
      <c r="D25" s="33"/>
      <c r="E25" s="33"/>
      <c r="F25" s="33"/>
      <c r="G25" s="33"/>
      <c r="H25" s="33"/>
      <c r="I25" s="33"/>
      <c r="J25" s="33"/>
      <c r="K25" s="166"/>
      <c r="L25" s="166"/>
      <c r="M25" s="33"/>
      <c r="N25" s="33"/>
    </row>
    <row r="26" spans="1:17" ht="16.5" customHeight="1">
      <c r="A26" s="571" t="s">
        <v>95</v>
      </c>
      <c r="B26" s="571"/>
      <c r="C26" s="571"/>
      <c r="D26" s="571"/>
      <c r="E26" s="571"/>
      <c r="F26" s="571"/>
      <c r="G26" s="571"/>
      <c r="H26" s="571"/>
      <c r="I26" s="571"/>
      <c r="J26" s="571"/>
      <c r="K26" s="571"/>
      <c r="L26" s="571"/>
      <c r="M26" s="571"/>
      <c r="N26" s="571"/>
      <c r="O26" s="30"/>
    </row>
    <row r="27" spans="1:17" ht="16.5" customHeight="1">
      <c r="A27" s="532" t="s">
        <v>41</v>
      </c>
      <c r="B27" s="533"/>
      <c r="C27" s="533"/>
      <c r="D27" s="533"/>
      <c r="E27" s="533"/>
      <c r="F27" s="533"/>
      <c r="G27" s="533"/>
      <c r="H27" s="533"/>
      <c r="I27" s="533"/>
      <c r="J27" s="534"/>
      <c r="K27" s="572" t="s">
        <v>106</v>
      </c>
      <c r="L27" s="572"/>
      <c r="M27" s="572" t="s">
        <v>42</v>
      </c>
      <c r="N27" s="572"/>
    </row>
    <row r="28" spans="1:17" ht="26.25" customHeight="1">
      <c r="A28" s="532" t="s">
        <v>123</v>
      </c>
      <c r="B28" s="533"/>
      <c r="C28" s="533"/>
      <c r="D28" s="533"/>
      <c r="E28" s="533"/>
      <c r="F28" s="534"/>
      <c r="G28" s="532" t="s">
        <v>43</v>
      </c>
      <c r="H28" s="533"/>
      <c r="I28" s="533"/>
      <c r="J28" s="534"/>
      <c r="K28" s="170" t="s">
        <v>44</v>
      </c>
      <c r="L28" s="167" t="s">
        <v>125</v>
      </c>
      <c r="M28" s="154" t="s">
        <v>45</v>
      </c>
      <c r="N28" s="76" t="s">
        <v>127</v>
      </c>
    </row>
    <row r="29" spans="1:17" ht="15" customHeight="1">
      <c r="A29" s="429" t="s">
        <v>317</v>
      </c>
      <c r="B29" s="430"/>
      <c r="C29" s="430"/>
      <c r="D29" s="430"/>
      <c r="E29" s="430"/>
      <c r="F29" s="431"/>
      <c r="G29" s="432" t="s">
        <v>318</v>
      </c>
      <c r="H29" s="433"/>
      <c r="I29" s="433"/>
      <c r="J29" s="434"/>
      <c r="K29" s="311">
        <v>5.6</v>
      </c>
      <c r="L29" s="311">
        <v>6</v>
      </c>
      <c r="M29" s="312">
        <v>27.5</v>
      </c>
      <c r="N29" s="315"/>
      <c r="P29" s="158"/>
      <c r="Q29" s="159"/>
    </row>
    <row r="30" spans="1:17" ht="15" customHeight="1">
      <c r="A30" s="444"/>
      <c r="B30" s="445"/>
      <c r="C30" s="445"/>
      <c r="D30" s="445"/>
      <c r="E30" s="445"/>
      <c r="F30" s="446"/>
      <c r="G30" s="568"/>
      <c r="H30" s="569"/>
      <c r="I30" s="569"/>
      <c r="J30" s="570"/>
      <c r="K30" s="225"/>
      <c r="L30" s="226"/>
      <c r="M30" s="48"/>
      <c r="N30" s="228"/>
      <c r="P30" s="30"/>
      <c r="Q30" s="30"/>
    </row>
    <row r="31" spans="1:17" ht="15" customHeight="1">
      <c r="A31" s="565"/>
      <c r="B31" s="566"/>
      <c r="C31" s="566"/>
      <c r="D31" s="566"/>
      <c r="E31" s="566"/>
      <c r="F31" s="567"/>
      <c r="G31" s="568"/>
      <c r="H31" s="569"/>
      <c r="I31" s="569"/>
      <c r="J31" s="570"/>
      <c r="K31" s="171"/>
      <c r="L31" s="171"/>
      <c r="M31" s="48"/>
      <c r="N31" s="48"/>
    </row>
    <row r="32" spans="1:17" s="24" customFormat="1" ht="15" customHeight="1">
      <c r="A32" s="565"/>
      <c r="B32" s="566"/>
      <c r="C32" s="566"/>
      <c r="D32" s="566"/>
      <c r="E32" s="566"/>
      <c r="F32" s="567"/>
      <c r="G32" s="568"/>
      <c r="H32" s="569"/>
      <c r="I32" s="569"/>
      <c r="J32" s="570"/>
      <c r="K32" s="172"/>
      <c r="L32" s="171"/>
      <c r="M32" s="48"/>
      <c r="N32" s="48"/>
    </row>
    <row r="33" spans="1:16" s="24" customFormat="1" ht="15" customHeight="1">
      <c r="A33" s="580"/>
      <c r="B33" s="581"/>
      <c r="C33" s="581"/>
      <c r="D33" s="581"/>
      <c r="E33" s="581"/>
      <c r="F33" s="582"/>
      <c r="G33" s="583"/>
      <c r="H33" s="584"/>
      <c r="I33" s="584"/>
      <c r="J33" s="585"/>
      <c r="K33" s="173"/>
      <c r="L33" s="174"/>
      <c r="M33" s="49"/>
      <c r="N33" s="49"/>
    </row>
    <row r="34" spans="1:16" s="24" customFormat="1" ht="16.5" customHeight="1">
      <c r="A34" s="532" t="s">
        <v>25</v>
      </c>
      <c r="B34" s="533"/>
      <c r="C34" s="533"/>
      <c r="D34" s="533"/>
      <c r="E34" s="533"/>
      <c r="F34" s="533"/>
      <c r="G34" s="533"/>
      <c r="H34" s="533"/>
      <c r="I34" s="533"/>
      <c r="J34" s="534"/>
      <c r="K34" s="175">
        <f>SUM(K29:K33)</f>
        <v>5.6</v>
      </c>
      <c r="L34" s="168">
        <f t="shared" ref="L34" si="0">SUM(L29:L33)</f>
        <v>6</v>
      </c>
      <c r="M34" s="74">
        <f>IFERROR(AVERAGE(M29:M33),0)</f>
        <v>27.5</v>
      </c>
      <c r="N34" s="74">
        <f>IFERROR(AVERAGE(N29:N33), 0)</f>
        <v>0</v>
      </c>
    </row>
    <row r="35" spans="1:16" s="24" customFormat="1" ht="16.5" customHeight="1">
      <c r="A35" s="573" t="s">
        <v>111</v>
      </c>
      <c r="B35" s="573"/>
      <c r="C35" s="573"/>
      <c r="D35" s="573"/>
      <c r="E35" s="573"/>
      <c r="F35" s="573"/>
      <c r="G35" s="573"/>
      <c r="H35" s="573"/>
      <c r="I35" s="573"/>
      <c r="J35" s="573"/>
      <c r="K35" s="573"/>
      <c r="L35" s="573"/>
      <c r="M35" s="573"/>
      <c r="N35" s="573"/>
    </row>
    <row r="36" spans="1:16" s="24" customFormat="1" ht="16.5" customHeight="1">
      <c r="A36" s="532" t="s">
        <v>112</v>
      </c>
      <c r="B36" s="533"/>
      <c r="C36" s="533"/>
      <c r="D36" s="533"/>
      <c r="E36" s="533"/>
      <c r="F36" s="533"/>
      <c r="G36" s="533"/>
      <c r="H36" s="533"/>
      <c r="I36" s="533"/>
      <c r="J36" s="533"/>
      <c r="K36" s="533"/>
      <c r="L36" s="532" t="s">
        <v>106</v>
      </c>
      <c r="M36" s="533"/>
      <c r="N36" s="534"/>
    </row>
    <row r="37" spans="1:16" s="24" customFormat="1" ht="16.5" customHeight="1">
      <c r="A37" s="152" t="s">
        <v>57</v>
      </c>
      <c r="B37" s="574" t="s">
        <v>47</v>
      </c>
      <c r="C37" s="575"/>
      <c r="D37" s="575"/>
      <c r="E37" s="575"/>
      <c r="F37" s="575"/>
      <c r="G37" s="576"/>
      <c r="H37" s="577" t="s">
        <v>43</v>
      </c>
      <c r="I37" s="578"/>
      <c r="J37" s="579"/>
      <c r="K37" s="176" t="s">
        <v>102</v>
      </c>
      <c r="L37" s="176" t="s">
        <v>103</v>
      </c>
      <c r="M37" s="150" t="s">
        <v>104</v>
      </c>
      <c r="N37" s="150" t="s">
        <v>94</v>
      </c>
      <c r="P37" s="91" t="s">
        <v>96</v>
      </c>
    </row>
    <row r="38" spans="1:16" s="24" customFormat="1" ht="15" customHeight="1">
      <c r="A38" s="92"/>
      <c r="B38" s="586"/>
      <c r="C38" s="587"/>
      <c r="D38" s="587"/>
      <c r="E38" s="587"/>
      <c r="F38" s="587"/>
      <c r="G38" s="588"/>
      <c r="H38" s="589"/>
      <c r="I38" s="590"/>
      <c r="J38" s="591"/>
      <c r="K38" s="86"/>
      <c r="L38" s="103"/>
      <c r="M38" s="99"/>
      <c r="N38" s="101"/>
      <c r="P38" s="91" t="s">
        <v>98</v>
      </c>
    </row>
    <row r="39" spans="1:16" s="24" customFormat="1" ht="15" customHeight="1">
      <c r="A39" s="92"/>
      <c r="B39" s="565"/>
      <c r="C39" s="566"/>
      <c r="D39" s="566"/>
      <c r="E39" s="566"/>
      <c r="F39" s="566"/>
      <c r="G39" s="567"/>
      <c r="H39" s="645"/>
      <c r="I39" s="646"/>
      <c r="J39" s="647"/>
      <c r="K39" s="171"/>
      <c r="L39" s="177"/>
      <c r="M39" s="100"/>
      <c r="N39" s="101"/>
      <c r="P39" s="91" t="s">
        <v>97</v>
      </c>
    </row>
    <row r="40" spans="1:16" s="24" customFormat="1" ht="15" customHeight="1">
      <c r="A40" s="92"/>
      <c r="B40" s="565"/>
      <c r="C40" s="566"/>
      <c r="D40" s="566"/>
      <c r="E40" s="566"/>
      <c r="F40" s="566"/>
      <c r="G40" s="567"/>
      <c r="H40" s="645"/>
      <c r="I40" s="646"/>
      <c r="J40" s="647"/>
      <c r="K40" s="171"/>
      <c r="L40" s="177"/>
      <c r="M40" s="100"/>
      <c r="N40" s="101"/>
      <c r="P40" s="91" t="s">
        <v>99</v>
      </c>
    </row>
    <row r="41" spans="1:16" s="24" customFormat="1" ht="15" customHeight="1">
      <c r="A41" s="92"/>
      <c r="B41" s="565"/>
      <c r="C41" s="566"/>
      <c r="D41" s="566"/>
      <c r="E41" s="566"/>
      <c r="F41" s="566"/>
      <c r="G41" s="567"/>
      <c r="H41" s="645"/>
      <c r="I41" s="646"/>
      <c r="J41" s="647"/>
      <c r="K41" s="171"/>
      <c r="L41" s="177"/>
      <c r="M41" s="100"/>
      <c r="N41" s="101"/>
      <c r="P41" s="91" t="s">
        <v>100</v>
      </c>
    </row>
    <row r="42" spans="1:16" s="24" customFormat="1" ht="15" customHeight="1">
      <c r="A42" s="92"/>
      <c r="B42" s="565"/>
      <c r="C42" s="566"/>
      <c r="D42" s="566"/>
      <c r="E42" s="566"/>
      <c r="F42" s="566"/>
      <c r="G42" s="567"/>
      <c r="H42" s="568"/>
      <c r="I42" s="569"/>
      <c r="J42" s="570"/>
      <c r="K42" s="171"/>
      <c r="L42" s="177"/>
      <c r="M42" s="100"/>
      <c r="N42" s="101"/>
      <c r="P42" s="91" t="s">
        <v>101</v>
      </c>
    </row>
    <row r="43" spans="1:16" s="24" customFormat="1" ht="15" customHeight="1">
      <c r="A43" s="92"/>
      <c r="B43" s="565"/>
      <c r="C43" s="566"/>
      <c r="D43" s="566"/>
      <c r="E43" s="566"/>
      <c r="F43" s="566"/>
      <c r="G43" s="567"/>
      <c r="H43" s="568"/>
      <c r="I43" s="569"/>
      <c r="J43" s="570"/>
      <c r="K43" s="171"/>
      <c r="L43" s="177"/>
      <c r="M43" s="100"/>
      <c r="N43" s="101"/>
      <c r="P43" s="91" t="s">
        <v>110</v>
      </c>
    </row>
    <row r="44" spans="1:16" s="24" customFormat="1" ht="15" customHeight="1">
      <c r="A44" s="93"/>
      <c r="B44" s="565"/>
      <c r="C44" s="566"/>
      <c r="D44" s="566"/>
      <c r="E44" s="566"/>
      <c r="F44" s="566"/>
      <c r="G44" s="567"/>
      <c r="H44" s="601"/>
      <c r="I44" s="602"/>
      <c r="J44" s="603"/>
      <c r="K44" s="174"/>
      <c r="L44" s="177"/>
      <c r="M44" s="100"/>
      <c r="N44" s="101"/>
      <c r="P44" s="91" t="s">
        <v>109</v>
      </c>
    </row>
    <row r="45" spans="1:16" s="24" customFormat="1" ht="16.5" customHeight="1">
      <c r="A45" s="532" t="s">
        <v>48</v>
      </c>
      <c r="B45" s="533"/>
      <c r="C45" s="533"/>
      <c r="D45" s="533"/>
      <c r="E45" s="533"/>
      <c r="F45" s="533"/>
      <c r="G45" s="533"/>
      <c r="H45" s="533"/>
      <c r="I45" s="533"/>
      <c r="J45" s="533"/>
      <c r="K45" s="533"/>
      <c r="L45" s="533"/>
      <c r="M45" s="534"/>
      <c r="N45" s="50"/>
    </row>
    <row r="46" spans="1:16" s="24" customFormat="1">
      <c r="A46" s="54"/>
      <c r="B46" s="81"/>
      <c r="C46" s="81"/>
      <c r="D46" s="81"/>
      <c r="E46" s="81"/>
      <c r="F46" s="81"/>
      <c r="G46" s="81"/>
      <c r="H46" s="81"/>
      <c r="I46" s="81"/>
      <c r="J46" s="81"/>
      <c r="K46" s="178"/>
      <c r="L46" s="178"/>
      <c r="M46" s="81"/>
      <c r="N46" s="81"/>
    </row>
    <row r="47" spans="1:16" s="24" customFormat="1">
      <c r="A47" s="54" t="s">
        <v>49</v>
      </c>
      <c r="B47" s="81"/>
      <c r="C47" s="81"/>
      <c r="D47" s="81"/>
      <c r="E47" s="81"/>
      <c r="F47" s="81"/>
      <c r="G47" s="81"/>
      <c r="H47" s="81"/>
      <c r="I47" s="81"/>
      <c r="J47" s="81"/>
      <c r="K47" s="178"/>
      <c r="L47" s="178"/>
      <c r="M47" s="81"/>
      <c r="N47" s="81"/>
    </row>
    <row r="48" spans="1:16" s="24" customFormat="1" ht="16.5" customHeight="1" thickBot="1">
      <c r="A48" s="604" t="s">
        <v>35</v>
      </c>
      <c r="B48" s="604"/>
      <c r="C48" s="604"/>
      <c r="D48" s="604"/>
      <c r="E48" s="604"/>
      <c r="F48" s="604"/>
      <c r="G48" s="604"/>
      <c r="H48" s="604"/>
      <c r="I48" s="604"/>
      <c r="J48" s="604"/>
      <c r="K48" s="604"/>
      <c r="L48" s="604"/>
      <c r="M48" s="604"/>
      <c r="N48" s="604"/>
    </row>
    <row r="49" spans="1:19" s="24" customFormat="1" ht="16.5" customHeight="1">
      <c r="A49" s="605" t="s">
        <v>50</v>
      </c>
      <c r="B49" s="606"/>
      <c r="C49" s="607" t="s">
        <v>51</v>
      </c>
      <c r="D49" s="607" t="s">
        <v>52</v>
      </c>
      <c r="E49" s="607" t="s">
        <v>53</v>
      </c>
      <c r="F49" s="607" t="s">
        <v>54</v>
      </c>
      <c r="G49" s="609" t="s">
        <v>55</v>
      </c>
      <c r="H49" s="592" t="s">
        <v>162</v>
      </c>
      <c r="I49" s="593"/>
      <c r="J49" s="593"/>
      <c r="K49" s="593"/>
      <c r="L49" s="593"/>
      <c r="M49" s="593"/>
      <c r="N49" s="594"/>
    </row>
    <row r="50" spans="1:19" s="24" customFormat="1" ht="16.5" customHeight="1">
      <c r="A50" s="149" t="s">
        <v>46</v>
      </c>
      <c r="B50" s="153" t="s">
        <v>56</v>
      </c>
      <c r="C50" s="608"/>
      <c r="D50" s="608"/>
      <c r="E50" s="608"/>
      <c r="F50" s="608"/>
      <c r="G50" s="610"/>
      <c r="H50" s="62" t="s">
        <v>57</v>
      </c>
      <c r="I50" s="577" t="s">
        <v>58</v>
      </c>
      <c r="J50" s="578"/>
      <c r="K50" s="579"/>
      <c r="L50" s="595" t="s">
        <v>59</v>
      </c>
      <c r="M50" s="595"/>
      <c r="N50" s="63" t="s">
        <v>60</v>
      </c>
    </row>
    <row r="51" spans="1:19" s="24" customFormat="1" ht="15" customHeight="1">
      <c r="A51" s="51" t="s">
        <v>114</v>
      </c>
      <c r="B51" s="89"/>
      <c r="C51" s="87"/>
      <c r="D51" s="87"/>
      <c r="E51" s="87"/>
      <c r="F51" s="87"/>
      <c r="G51" s="596"/>
      <c r="H51" s="82"/>
      <c r="I51" s="648"/>
      <c r="J51" s="648"/>
      <c r="K51" s="648"/>
      <c r="L51" s="649"/>
      <c r="M51" s="650"/>
      <c r="N51" s="94"/>
      <c r="P51" s="484" t="s">
        <v>61</v>
      </c>
      <c r="Q51" s="484"/>
    </row>
    <row r="52" spans="1:19" s="24" customFormat="1" ht="15" customHeight="1">
      <c r="A52" s="51" t="s">
        <v>163</v>
      </c>
      <c r="B52" s="75"/>
      <c r="C52" s="88"/>
      <c r="D52" s="88"/>
      <c r="E52" s="88"/>
      <c r="F52" s="88"/>
      <c r="G52" s="597"/>
      <c r="H52" s="83"/>
      <c r="I52" s="611"/>
      <c r="J52" s="611"/>
      <c r="K52" s="611"/>
      <c r="L52" s="612"/>
      <c r="M52" s="613"/>
      <c r="N52" s="95"/>
      <c r="P52" s="484"/>
      <c r="Q52" s="484"/>
    </row>
    <row r="53" spans="1:19" s="24" customFormat="1" ht="15" customHeight="1">
      <c r="A53" s="51" t="s">
        <v>115</v>
      </c>
      <c r="B53" s="75"/>
      <c r="C53" s="88"/>
      <c r="D53" s="88"/>
      <c r="E53" s="88"/>
      <c r="F53" s="88"/>
      <c r="G53" s="597"/>
      <c r="H53" s="83"/>
      <c r="I53" s="611"/>
      <c r="J53" s="611"/>
      <c r="K53" s="611"/>
      <c r="L53" s="612"/>
      <c r="M53" s="613"/>
      <c r="N53" s="95"/>
      <c r="P53" s="484"/>
      <c r="Q53" s="484"/>
    </row>
    <row r="54" spans="1:19" s="24" customFormat="1" ht="15" customHeight="1">
      <c r="A54" s="51" t="s">
        <v>116</v>
      </c>
      <c r="B54" s="75"/>
      <c r="C54" s="88"/>
      <c r="D54" s="88"/>
      <c r="E54" s="88"/>
      <c r="F54" s="88"/>
      <c r="G54" s="597"/>
      <c r="H54" s="83"/>
      <c r="I54" s="611"/>
      <c r="J54" s="611"/>
      <c r="K54" s="611"/>
      <c r="L54" s="612"/>
      <c r="M54" s="613"/>
      <c r="N54" s="95"/>
      <c r="P54" s="484"/>
      <c r="Q54" s="484"/>
    </row>
    <row r="55" spans="1:19" s="24" customFormat="1" ht="15" customHeight="1">
      <c r="A55" s="51" t="s">
        <v>113</v>
      </c>
      <c r="B55" s="75"/>
      <c r="C55" s="88"/>
      <c r="D55" s="88"/>
      <c r="E55" s="88"/>
      <c r="F55" s="88"/>
      <c r="G55" s="597"/>
      <c r="H55" s="83"/>
      <c r="I55" s="611"/>
      <c r="J55" s="611"/>
      <c r="K55" s="611"/>
      <c r="L55" s="612"/>
      <c r="M55" s="613"/>
      <c r="N55" s="95"/>
      <c r="P55" s="484"/>
      <c r="Q55" s="484"/>
    </row>
    <row r="56" spans="1:19" s="24" customFormat="1">
      <c r="A56" s="51" t="s">
        <v>117</v>
      </c>
      <c r="B56" s="90"/>
      <c r="C56" s="88"/>
      <c r="D56" s="88"/>
      <c r="E56" s="88"/>
      <c r="F56" s="88"/>
      <c r="G56" s="598"/>
      <c r="H56" s="84"/>
      <c r="I56" s="614"/>
      <c r="J56" s="614"/>
      <c r="K56" s="614"/>
      <c r="L56" s="599"/>
      <c r="M56" s="600"/>
      <c r="N56" s="96"/>
      <c r="P56" s="484"/>
      <c r="Q56" s="484"/>
    </row>
    <row r="57" spans="1:19" s="24" customFormat="1" ht="14.25" customHeight="1" thickBot="1">
      <c r="A57" s="64" t="s">
        <v>62</v>
      </c>
      <c r="B57" s="64">
        <f>SUM(C57:G57)</f>
        <v>0</v>
      </c>
      <c r="C57" s="52">
        <f>SUM(C51:C56)*-1</f>
        <v>0</v>
      </c>
      <c r="D57" s="52">
        <f>SUM(D51:D56)*5</f>
        <v>0</v>
      </c>
      <c r="E57" s="52">
        <f>SUM(E51:E56)*-1</f>
        <v>0</v>
      </c>
      <c r="F57" s="52">
        <f>SUM(F51:F56)*0.5</f>
        <v>0</v>
      </c>
      <c r="G57" s="53">
        <v>0</v>
      </c>
      <c r="H57" s="619" t="s">
        <v>93</v>
      </c>
      <c r="I57" s="620"/>
      <c r="J57" s="620"/>
      <c r="K57" s="621"/>
      <c r="L57" s="622">
        <v>0</v>
      </c>
      <c r="M57" s="623"/>
      <c r="N57" s="60">
        <f>L57*3</f>
        <v>0</v>
      </c>
      <c r="P57" s="72"/>
    </row>
    <row r="58" spans="1:19" s="24" customFormat="1">
      <c r="A58" s="81"/>
      <c r="B58" s="81"/>
      <c r="C58" s="81"/>
      <c r="D58" s="81"/>
      <c r="E58" s="81"/>
      <c r="F58" s="81"/>
      <c r="G58" s="81"/>
      <c r="H58" s="81"/>
      <c r="I58" s="81"/>
      <c r="J58" s="81"/>
      <c r="K58" s="178"/>
      <c r="L58" s="178"/>
      <c r="M58" s="81"/>
      <c r="N58" s="81"/>
    </row>
    <row r="59" spans="1:19" s="24" customFormat="1" ht="15" thickBot="1">
      <c r="A59" s="604" t="s">
        <v>63</v>
      </c>
      <c r="B59" s="604"/>
      <c r="C59" s="604"/>
      <c r="D59" s="604"/>
      <c r="E59" s="604"/>
      <c r="F59" s="604"/>
      <c r="G59" s="604"/>
      <c r="H59" s="604"/>
      <c r="I59" s="604"/>
      <c r="J59" s="604"/>
      <c r="K59" s="604"/>
      <c r="L59" s="604"/>
      <c r="M59" s="604"/>
      <c r="N59" s="604"/>
    </row>
    <row r="60" spans="1:19" s="24" customFormat="1" ht="18" customHeight="1">
      <c r="A60" s="608" t="s">
        <v>64</v>
      </c>
      <c r="B60" s="624" t="s">
        <v>65</v>
      </c>
      <c r="C60" s="625"/>
      <c r="D60" s="625"/>
      <c r="E60" s="625"/>
      <c r="F60" s="625"/>
      <c r="G60" s="625"/>
      <c r="H60" s="625"/>
      <c r="I60" s="625"/>
      <c r="J60" s="625"/>
      <c r="K60" s="626"/>
      <c r="L60" s="577" t="s">
        <v>66</v>
      </c>
      <c r="M60" s="578"/>
      <c r="N60" s="579"/>
    </row>
    <row r="61" spans="1:19" s="24" customFormat="1" ht="18" customHeight="1">
      <c r="A61" s="608"/>
      <c r="B61" s="627"/>
      <c r="C61" s="628"/>
      <c r="D61" s="628"/>
      <c r="E61" s="628"/>
      <c r="F61" s="628"/>
      <c r="G61" s="628"/>
      <c r="H61" s="628"/>
      <c r="I61" s="628"/>
      <c r="J61" s="628"/>
      <c r="K61" s="629"/>
      <c r="L61" s="179" t="s">
        <v>57</v>
      </c>
      <c r="M61" s="149" t="s">
        <v>67</v>
      </c>
      <c r="N61" s="150" t="s">
        <v>68</v>
      </c>
    </row>
    <row r="62" spans="1:19" s="24" customFormat="1" ht="18" customHeight="1">
      <c r="A62" s="608" t="s">
        <v>69</v>
      </c>
      <c r="B62" s="615" t="s">
        <v>70</v>
      </c>
      <c r="C62" s="616"/>
      <c r="D62" s="616"/>
      <c r="E62" s="616"/>
      <c r="F62" s="616"/>
      <c r="G62" s="616"/>
      <c r="H62" s="616"/>
      <c r="I62" s="616"/>
      <c r="J62" s="616"/>
      <c r="K62" s="617"/>
      <c r="L62" s="180" t="s">
        <v>71</v>
      </c>
      <c r="M62" s="272"/>
      <c r="N62" s="633">
        <f>IF(ISERROR(AVERAGE(M63:M64)),0,ROUNDUP(AVERAGE(M63:M64), 1))</f>
        <v>0</v>
      </c>
      <c r="P62" s="489" t="s">
        <v>72</v>
      </c>
      <c r="Q62" s="489"/>
      <c r="R62" s="489"/>
      <c r="S62" s="489"/>
    </row>
    <row r="63" spans="1:19" s="24" customFormat="1" ht="18" customHeight="1">
      <c r="A63" s="608"/>
      <c r="B63" s="618"/>
      <c r="C63" s="616"/>
      <c r="D63" s="616"/>
      <c r="E63" s="616"/>
      <c r="F63" s="616"/>
      <c r="G63" s="616"/>
      <c r="H63" s="616"/>
      <c r="I63" s="616"/>
      <c r="J63" s="616"/>
      <c r="K63" s="617"/>
      <c r="L63" s="181" t="s">
        <v>1</v>
      </c>
      <c r="M63" s="274"/>
      <c r="N63" s="530"/>
      <c r="P63" s="489"/>
      <c r="Q63" s="489"/>
      <c r="R63" s="489"/>
      <c r="S63" s="489"/>
    </row>
    <row r="64" spans="1:19" s="24" customFormat="1" ht="18" customHeight="1">
      <c r="A64" s="608"/>
      <c r="B64" s="618"/>
      <c r="C64" s="616"/>
      <c r="D64" s="616"/>
      <c r="E64" s="616"/>
      <c r="F64" s="616"/>
      <c r="G64" s="616"/>
      <c r="H64" s="616"/>
      <c r="I64" s="616"/>
      <c r="J64" s="616"/>
      <c r="K64" s="617"/>
      <c r="L64" s="182" t="s">
        <v>2</v>
      </c>
      <c r="M64" s="276"/>
      <c r="N64" s="530"/>
      <c r="P64" s="489"/>
      <c r="Q64" s="489"/>
      <c r="R64" s="489"/>
      <c r="S64" s="489"/>
    </row>
    <row r="65" spans="1:21" ht="18" customHeight="1">
      <c r="A65" s="608"/>
      <c r="B65" s="615" t="s">
        <v>73</v>
      </c>
      <c r="C65" s="616"/>
      <c r="D65" s="616"/>
      <c r="E65" s="616"/>
      <c r="F65" s="616"/>
      <c r="G65" s="616"/>
      <c r="H65" s="616"/>
      <c r="I65" s="616"/>
      <c r="J65" s="616"/>
      <c r="K65" s="617"/>
      <c r="L65" s="181" t="s">
        <v>71</v>
      </c>
      <c r="M65" s="272"/>
      <c r="N65" s="530">
        <f>IF(ISERROR(AVERAGE(M66:M67)),0,ROUNDUP(AVERAGE(M66:M67), 1))</f>
        <v>0</v>
      </c>
      <c r="P65" s="489" t="s">
        <v>74</v>
      </c>
      <c r="Q65" s="489"/>
      <c r="R65" s="489"/>
      <c r="S65" s="489"/>
    </row>
    <row r="66" spans="1:21" ht="18" customHeight="1">
      <c r="A66" s="608"/>
      <c r="B66" s="618"/>
      <c r="C66" s="616"/>
      <c r="D66" s="616"/>
      <c r="E66" s="616"/>
      <c r="F66" s="616"/>
      <c r="G66" s="616"/>
      <c r="H66" s="616"/>
      <c r="I66" s="616"/>
      <c r="J66" s="616"/>
      <c r="K66" s="617"/>
      <c r="L66" s="181" t="s">
        <v>1</v>
      </c>
      <c r="M66" s="274"/>
      <c r="N66" s="530"/>
      <c r="P66" s="489"/>
      <c r="Q66" s="489"/>
      <c r="R66" s="489"/>
      <c r="S66" s="489"/>
    </row>
    <row r="67" spans="1:21" ht="18" customHeight="1">
      <c r="A67" s="608"/>
      <c r="B67" s="618"/>
      <c r="C67" s="616"/>
      <c r="D67" s="616"/>
      <c r="E67" s="616"/>
      <c r="F67" s="616"/>
      <c r="G67" s="616"/>
      <c r="H67" s="616"/>
      <c r="I67" s="616"/>
      <c r="J67" s="616"/>
      <c r="K67" s="617"/>
      <c r="L67" s="182" t="s">
        <v>2</v>
      </c>
      <c r="M67" s="276"/>
      <c r="N67" s="530"/>
      <c r="P67" s="489"/>
      <c r="Q67" s="489"/>
      <c r="R67" s="489"/>
      <c r="S67" s="489"/>
    </row>
    <row r="68" spans="1:21" ht="18" customHeight="1">
      <c r="A68" s="608" t="s">
        <v>75</v>
      </c>
      <c r="B68" s="615" t="s">
        <v>76</v>
      </c>
      <c r="C68" s="616"/>
      <c r="D68" s="616"/>
      <c r="E68" s="616"/>
      <c r="F68" s="616"/>
      <c r="G68" s="616"/>
      <c r="H68" s="616"/>
      <c r="I68" s="616"/>
      <c r="J68" s="616"/>
      <c r="K68" s="617"/>
      <c r="L68" s="180" t="s">
        <v>71</v>
      </c>
      <c r="M68" s="272"/>
      <c r="N68" s="530">
        <f>IF(ISERROR(AVERAGE(M69:M70)),0,ROUNDUP(AVERAGE(M69:M70), 1))</f>
        <v>0</v>
      </c>
      <c r="P68" s="489" t="s">
        <v>77</v>
      </c>
      <c r="Q68" s="489"/>
      <c r="R68" s="489"/>
      <c r="S68" s="489"/>
      <c r="T68" s="57"/>
      <c r="U68" s="57"/>
    </row>
    <row r="69" spans="1:21" ht="18" customHeight="1">
      <c r="A69" s="608"/>
      <c r="B69" s="618"/>
      <c r="C69" s="616"/>
      <c r="D69" s="616"/>
      <c r="E69" s="616"/>
      <c r="F69" s="616"/>
      <c r="G69" s="616"/>
      <c r="H69" s="616"/>
      <c r="I69" s="616"/>
      <c r="J69" s="616"/>
      <c r="K69" s="617"/>
      <c r="L69" s="181" t="s">
        <v>1</v>
      </c>
      <c r="M69" s="274"/>
      <c r="N69" s="530"/>
      <c r="P69" s="489"/>
      <c r="Q69" s="489"/>
      <c r="R69" s="489"/>
      <c r="S69" s="489"/>
      <c r="T69" s="57"/>
      <c r="U69" s="57"/>
    </row>
    <row r="70" spans="1:21" ht="18" customHeight="1">
      <c r="A70" s="608"/>
      <c r="B70" s="618"/>
      <c r="C70" s="616"/>
      <c r="D70" s="616"/>
      <c r="E70" s="616"/>
      <c r="F70" s="616"/>
      <c r="G70" s="616"/>
      <c r="H70" s="616"/>
      <c r="I70" s="616"/>
      <c r="J70" s="616"/>
      <c r="K70" s="617"/>
      <c r="L70" s="182" t="s">
        <v>2</v>
      </c>
      <c r="M70" s="276"/>
      <c r="N70" s="530"/>
      <c r="P70" s="489"/>
      <c r="Q70" s="489"/>
      <c r="R70" s="489"/>
      <c r="S70" s="489"/>
      <c r="T70" s="57"/>
      <c r="U70" s="57"/>
    </row>
    <row r="71" spans="1:21" ht="18" customHeight="1">
      <c r="A71" s="608"/>
      <c r="B71" s="615" t="s">
        <v>78</v>
      </c>
      <c r="C71" s="616"/>
      <c r="D71" s="616"/>
      <c r="E71" s="616"/>
      <c r="F71" s="616"/>
      <c r="G71" s="616"/>
      <c r="H71" s="616"/>
      <c r="I71" s="616"/>
      <c r="J71" s="616"/>
      <c r="K71" s="617"/>
      <c r="L71" s="181" t="s">
        <v>71</v>
      </c>
      <c r="M71" s="272"/>
      <c r="N71" s="530">
        <f>IF(ISERROR(AVERAGE(M72:M73)),0,ROUNDUP(AVERAGE(M72:M73), 1))</f>
        <v>0</v>
      </c>
      <c r="P71" s="489" t="s">
        <v>79</v>
      </c>
      <c r="Q71" s="489"/>
      <c r="R71" s="489"/>
      <c r="S71" s="489"/>
      <c r="T71" s="57"/>
      <c r="U71" s="57"/>
    </row>
    <row r="72" spans="1:21" ht="18" customHeight="1">
      <c r="A72" s="608"/>
      <c r="B72" s="618"/>
      <c r="C72" s="616"/>
      <c r="D72" s="616"/>
      <c r="E72" s="616"/>
      <c r="F72" s="616"/>
      <c r="G72" s="616"/>
      <c r="H72" s="616"/>
      <c r="I72" s="616"/>
      <c r="J72" s="616"/>
      <c r="K72" s="617"/>
      <c r="L72" s="181" t="s">
        <v>1</v>
      </c>
      <c r="M72" s="274"/>
      <c r="N72" s="530"/>
      <c r="P72" s="489"/>
      <c r="Q72" s="489"/>
      <c r="R72" s="489"/>
      <c r="S72" s="489"/>
      <c r="T72" s="57"/>
      <c r="U72" s="57"/>
    </row>
    <row r="73" spans="1:21" ht="18" customHeight="1">
      <c r="A73" s="608"/>
      <c r="B73" s="618"/>
      <c r="C73" s="616"/>
      <c r="D73" s="616"/>
      <c r="E73" s="616"/>
      <c r="F73" s="616"/>
      <c r="G73" s="616"/>
      <c r="H73" s="616"/>
      <c r="I73" s="616"/>
      <c r="J73" s="616"/>
      <c r="K73" s="617"/>
      <c r="L73" s="182" t="s">
        <v>2</v>
      </c>
      <c r="M73" s="276"/>
      <c r="N73" s="530"/>
      <c r="P73" s="489"/>
      <c r="Q73" s="489"/>
      <c r="R73" s="489"/>
      <c r="S73" s="489"/>
      <c r="T73" s="57"/>
      <c r="U73" s="57"/>
    </row>
    <row r="74" spans="1:21" ht="18" customHeight="1">
      <c r="A74" s="608"/>
      <c r="B74" s="615" t="s">
        <v>80</v>
      </c>
      <c r="C74" s="630"/>
      <c r="D74" s="630"/>
      <c r="E74" s="630"/>
      <c r="F74" s="630"/>
      <c r="G74" s="630"/>
      <c r="H74" s="630"/>
      <c r="I74" s="630"/>
      <c r="J74" s="630"/>
      <c r="K74" s="631"/>
      <c r="L74" s="181" t="s">
        <v>71</v>
      </c>
      <c r="M74" s="272"/>
      <c r="N74" s="530">
        <f t="shared" ref="N74" si="1">IF(ISERROR(AVERAGE(M75:M76)),0,ROUNDUP(AVERAGE(M75:M76), 1))</f>
        <v>0</v>
      </c>
      <c r="P74" s="489" t="s">
        <v>81</v>
      </c>
      <c r="Q74" s="489"/>
      <c r="R74" s="489"/>
      <c r="S74" s="489"/>
      <c r="T74" s="57"/>
      <c r="U74" s="57"/>
    </row>
    <row r="75" spans="1:21" ht="18" customHeight="1">
      <c r="A75" s="608"/>
      <c r="B75" s="632"/>
      <c r="C75" s="630"/>
      <c r="D75" s="630"/>
      <c r="E75" s="630"/>
      <c r="F75" s="630"/>
      <c r="G75" s="630"/>
      <c r="H75" s="630"/>
      <c r="I75" s="630"/>
      <c r="J75" s="630"/>
      <c r="K75" s="631"/>
      <c r="L75" s="181" t="s">
        <v>1</v>
      </c>
      <c r="M75" s="274"/>
      <c r="N75" s="530"/>
      <c r="P75" s="489"/>
      <c r="Q75" s="489"/>
      <c r="R75" s="489"/>
      <c r="S75" s="489"/>
      <c r="T75" s="57"/>
      <c r="U75" s="57"/>
    </row>
    <row r="76" spans="1:21" ht="18" customHeight="1">
      <c r="A76" s="608"/>
      <c r="B76" s="632"/>
      <c r="C76" s="630"/>
      <c r="D76" s="630"/>
      <c r="E76" s="630"/>
      <c r="F76" s="630"/>
      <c r="G76" s="630"/>
      <c r="H76" s="630"/>
      <c r="I76" s="630"/>
      <c r="J76" s="630"/>
      <c r="K76" s="631"/>
      <c r="L76" s="182" t="s">
        <v>2</v>
      </c>
      <c r="M76" s="276"/>
      <c r="N76" s="530"/>
      <c r="P76" s="489"/>
      <c r="Q76" s="489"/>
      <c r="R76" s="489"/>
      <c r="S76" s="489"/>
      <c r="T76" s="57"/>
      <c r="U76" s="57"/>
    </row>
    <row r="77" spans="1:21" s="24" customFormat="1" ht="18" customHeight="1">
      <c r="A77" s="643" t="s">
        <v>82</v>
      </c>
      <c r="B77" s="634" t="s">
        <v>83</v>
      </c>
      <c r="C77" s="635"/>
      <c r="D77" s="635"/>
      <c r="E77" s="635"/>
      <c r="F77" s="635"/>
      <c r="G77" s="635"/>
      <c r="H77" s="635"/>
      <c r="I77" s="635"/>
      <c r="J77" s="635"/>
      <c r="K77" s="636"/>
      <c r="L77" s="183" t="s">
        <v>71</v>
      </c>
      <c r="M77" s="238"/>
      <c r="N77" s="530">
        <f t="shared" ref="N77" si="2">IF(ISERROR(AVERAGE(M78:M79)),0,ROUNDUP(AVERAGE(M78:M79), 1))</f>
        <v>0</v>
      </c>
      <c r="P77" s="489" t="s">
        <v>84</v>
      </c>
      <c r="Q77" s="489"/>
      <c r="R77" s="489"/>
      <c r="S77" s="489"/>
    </row>
    <row r="78" spans="1:21" s="24" customFormat="1" ht="18" customHeight="1">
      <c r="A78" s="643"/>
      <c r="B78" s="637"/>
      <c r="C78" s="635"/>
      <c r="D78" s="635"/>
      <c r="E78" s="635"/>
      <c r="F78" s="635"/>
      <c r="G78" s="635"/>
      <c r="H78" s="635"/>
      <c r="I78" s="635"/>
      <c r="J78" s="635"/>
      <c r="K78" s="636"/>
      <c r="L78" s="181" t="s">
        <v>1</v>
      </c>
      <c r="M78" s="274"/>
      <c r="N78" s="530"/>
      <c r="P78" s="489"/>
      <c r="Q78" s="489"/>
      <c r="R78" s="489"/>
      <c r="S78" s="489"/>
    </row>
    <row r="79" spans="1:21" s="24" customFormat="1" ht="18" customHeight="1">
      <c r="A79" s="643"/>
      <c r="B79" s="638"/>
      <c r="C79" s="639"/>
      <c r="D79" s="639"/>
      <c r="E79" s="639"/>
      <c r="F79" s="639"/>
      <c r="G79" s="639"/>
      <c r="H79" s="639"/>
      <c r="I79" s="639"/>
      <c r="J79" s="639"/>
      <c r="K79" s="640"/>
      <c r="L79" s="182" t="s">
        <v>2</v>
      </c>
      <c r="M79" s="276"/>
      <c r="N79" s="530"/>
      <c r="P79" s="489"/>
      <c r="Q79" s="489"/>
      <c r="R79" s="489"/>
      <c r="S79" s="489"/>
    </row>
    <row r="80" spans="1:21" s="24" customFormat="1" ht="18" customHeight="1">
      <c r="A80" s="643"/>
      <c r="B80" s="634" t="s">
        <v>85</v>
      </c>
      <c r="C80" s="635"/>
      <c r="D80" s="635"/>
      <c r="E80" s="635"/>
      <c r="F80" s="635"/>
      <c r="G80" s="635"/>
      <c r="H80" s="635"/>
      <c r="I80" s="635"/>
      <c r="J80" s="635"/>
      <c r="K80" s="636"/>
      <c r="L80" s="183" t="s">
        <v>71</v>
      </c>
      <c r="M80" s="238"/>
      <c r="N80" s="530">
        <f t="shared" ref="N80" si="3">IF(ISERROR(AVERAGE(M81:M82)),0,ROUNDUP(AVERAGE(M81:M82), 1))</f>
        <v>0</v>
      </c>
      <c r="P80" s="489" t="s">
        <v>86</v>
      </c>
      <c r="Q80" s="489"/>
      <c r="R80" s="489"/>
      <c r="S80" s="489"/>
    </row>
    <row r="81" spans="1:19" s="24" customFormat="1" ht="18" customHeight="1">
      <c r="A81" s="643"/>
      <c r="B81" s="637"/>
      <c r="C81" s="635"/>
      <c r="D81" s="635"/>
      <c r="E81" s="635"/>
      <c r="F81" s="635"/>
      <c r="G81" s="635"/>
      <c r="H81" s="635"/>
      <c r="I81" s="635"/>
      <c r="J81" s="635"/>
      <c r="K81" s="636"/>
      <c r="L81" s="181" t="s">
        <v>1</v>
      </c>
      <c r="M81" s="274"/>
      <c r="N81" s="530"/>
      <c r="P81" s="489"/>
      <c r="Q81" s="489"/>
      <c r="R81" s="489"/>
      <c r="S81" s="489"/>
    </row>
    <row r="82" spans="1:19" s="24" customFormat="1" ht="18" customHeight="1">
      <c r="A82" s="643"/>
      <c r="B82" s="638"/>
      <c r="C82" s="639"/>
      <c r="D82" s="639"/>
      <c r="E82" s="639"/>
      <c r="F82" s="639"/>
      <c r="G82" s="639"/>
      <c r="H82" s="639"/>
      <c r="I82" s="639"/>
      <c r="J82" s="639"/>
      <c r="K82" s="640"/>
      <c r="L82" s="182" t="s">
        <v>2</v>
      </c>
      <c r="M82" s="276"/>
      <c r="N82" s="530"/>
      <c r="P82" s="489"/>
      <c r="Q82" s="489"/>
      <c r="R82" s="489"/>
      <c r="S82" s="489"/>
    </row>
    <row r="83" spans="1:19" s="24" customFormat="1" ht="18" customHeight="1">
      <c r="A83" s="643"/>
      <c r="B83" s="634" t="s">
        <v>87</v>
      </c>
      <c r="C83" s="635"/>
      <c r="D83" s="635"/>
      <c r="E83" s="635"/>
      <c r="F83" s="635"/>
      <c r="G83" s="635"/>
      <c r="H83" s="635"/>
      <c r="I83" s="635"/>
      <c r="J83" s="635"/>
      <c r="K83" s="636"/>
      <c r="L83" s="183" t="s">
        <v>71</v>
      </c>
      <c r="M83" s="238"/>
      <c r="N83" s="530">
        <f t="shared" ref="N83" si="4">IF(ISERROR(AVERAGE(M84:M85)),0,ROUNDUP(AVERAGE(M84:M85), 1))</f>
        <v>0</v>
      </c>
      <c r="P83" s="489" t="s">
        <v>88</v>
      </c>
      <c r="Q83" s="489"/>
      <c r="R83" s="489"/>
      <c r="S83" s="489"/>
    </row>
    <row r="84" spans="1:19" s="24" customFormat="1" ht="18" customHeight="1">
      <c r="A84" s="643"/>
      <c r="B84" s="637"/>
      <c r="C84" s="635"/>
      <c r="D84" s="635"/>
      <c r="E84" s="635"/>
      <c r="F84" s="635"/>
      <c r="G84" s="635"/>
      <c r="H84" s="635"/>
      <c r="I84" s="635"/>
      <c r="J84" s="635"/>
      <c r="K84" s="636"/>
      <c r="L84" s="181" t="s">
        <v>1</v>
      </c>
      <c r="M84" s="274"/>
      <c r="N84" s="530"/>
      <c r="P84" s="489"/>
      <c r="Q84" s="489"/>
      <c r="R84" s="489"/>
      <c r="S84" s="489"/>
    </row>
    <row r="85" spans="1:19" s="24" customFormat="1" ht="18" customHeight="1">
      <c r="A85" s="643"/>
      <c r="B85" s="638"/>
      <c r="C85" s="639"/>
      <c r="D85" s="639"/>
      <c r="E85" s="639"/>
      <c r="F85" s="639"/>
      <c r="G85" s="639"/>
      <c r="H85" s="639"/>
      <c r="I85" s="639"/>
      <c r="J85" s="639"/>
      <c r="K85" s="640"/>
      <c r="L85" s="182" t="s">
        <v>2</v>
      </c>
      <c r="M85" s="276"/>
      <c r="N85" s="530"/>
      <c r="P85" s="489"/>
      <c r="Q85" s="489"/>
      <c r="R85" s="489"/>
      <c r="S85" s="489"/>
    </row>
    <row r="86" spans="1:19" s="24" customFormat="1" ht="18" customHeight="1">
      <c r="A86" s="643"/>
      <c r="B86" s="634" t="s">
        <v>89</v>
      </c>
      <c r="C86" s="635"/>
      <c r="D86" s="635"/>
      <c r="E86" s="635"/>
      <c r="F86" s="635"/>
      <c r="G86" s="635"/>
      <c r="H86" s="635"/>
      <c r="I86" s="635"/>
      <c r="J86" s="635"/>
      <c r="K86" s="636"/>
      <c r="L86" s="180" t="s">
        <v>71</v>
      </c>
      <c r="M86" s="272"/>
      <c r="N86" s="530">
        <f t="shared" ref="N86" si="5">IF(ISERROR(AVERAGE(M87:M88)),0,ROUNDUP(AVERAGE(M87:M88), 1))</f>
        <v>0</v>
      </c>
      <c r="P86" s="489" t="s">
        <v>90</v>
      </c>
      <c r="Q86" s="489"/>
      <c r="R86" s="489"/>
      <c r="S86" s="489"/>
    </row>
    <row r="87" spans="1:19" s="24" customFormat="1" ht="18" customHeight="1">
      <c r="A87" s="643"/>
      <c r="B87" s="637"/>
      <c r="C87" s="635"/>
      <c r="D87" s="635"/>
      <c r="E87" s="635"/>
      <c r="F87" s="635"/>
      <c r="G87" s="635"/>
      <c r="H87" s="635"/>
      <c r="I87" s="635"/>
      <c r="J87" s="635"/>
      <c r="K87" s="636"/>
      <c r="L87" s="181" t="s">
        <v>1</v>
      </c>
      <c r="M87" s="274"/>
      <c r="N87" s="530"/>
      <c r="P87" s="489"/>
      <c r="Q87" s="489"/>
      <c r="R87" s="489"/>
      <c r="S87" s="489"/>
    </row>
    <row r="88" spans="1:19" s="24" customFormat="1" ht="18" customHeight="1">
      <c r="A88" s="644"/>
      <c r="B88" s="638"/>
      <c r="C88" s="639"/>
      <c r="D88" s="639"/>
      <c r="E88" s="639"/>
      <c r="F88" s="639"/>
      <c r="G88" s="639"/>
      <c r="H88" s="639"/>
      <c r="I88" s="639"/>
      <c r="J88" s="639"/>
      <c r="K88" s="640"/>
      <c r="L88" s="182" t="s">
        <v>2</v>
      </c>
      <c r="M88" s="274"/>
      <c r="N88" s="530"/>
      <c r="P88" s="489"/>
      <c r="Q88" s="489"/>
      <c r="R88" s="489"/>
      <c r="S88" s="489"/>
    </row>
    <row r="89" spans="1:19" s="24" customFormat="1" ht="18" customHeight="1">
      <c r="A89" s="150" t="s">
        <v>91</v>
      </c>
      <c r="B89" s="577" t="s">
        <v>62</v>
      </c>
      <c r="C89" s="578"/>
      <c r="D89" s="578"/>
      <c r="E89" s="578"/>
      <c r="F89" s="578"/>
      <c r="G89" s="578"/>
      <c r="H89" s="578"/>
      <c r="I89" s="578"/>
      <c r="J89" s="578"/>
      <c r="K89" s="579"/>
      <c r="L89" s="179" t="s">
        <v>25</v>
      </c>
      <c r="M89" s="641">
        <f>SUM(N62:N88)</f>
        <v>0</v>
      </c>
      <c r="N89" s="642"/>
      <c r="R89" s="489"/>
      <c r="S89" s="4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N20" sqref="N20"/>
    </sheetView>
  </sheetViews>
  <sheetFormatPr defaultColWidth="8.90625" defaultRowHeight="14.4"/>
  <cols>
    <col min="1" max="1" width="8.453125" style="192" customWidth="1"/>
    <col min="2" max="2" width="7.453125" style="192" customWidth="1"/>
    <col min="3" max="4" width="5.90625" style="192" customWidth="1"/>
    <col min="5" max="5" width="5.1796875" style="192" customWidth="1"/>
    <col min="6" max="6" width="5.453125" style="192" customWidth="1"/>
    <col min="7" max="7" width="5.1796875" style="192" customWidth="1"/>
    <col min="8" max="9" width="4.453125" style="192" customWidth="1"/>
    <col min="10" max="14" width="8.453125" style="19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v>
      </c>
      <c r="B2" s="393"/>
      <c r="C2" s="393"/>
      <c r="D2" s="393"/>
      <c r="E2" s="393"/>
      <c r="F2" s="393"/>
      <c r="G2" s="393"/>
      <c r="H2" s="393"/>
      <c r="I2" s="393"/>
      <c r="J2" s="393"/>
      <c r="K2" s="393"/>
      <c r="L2" s="393"/>
      <c r="M2" s="393"/>
      <c r="N2" s="393"/>
    </row>
    <row r="3" spans="1:18" ht="8.1" customHeight="1"/>
    <row r="4" spans="1:18" ht="18.75" customHeight="1">
      <c r="A4" s="194" t="s">
        <v>18</v>
      </c>
      <c r="B4" s="394" t="s">
        <v>276</v>
      </c>
      <c r="C4" s="394"/>
      <c r="D4" s="394"/>
      <c r="E4" s="384" t="s">
        <v>3</v>
      </c>
      <c r="F4" s="384"/>
      <c r="G4" s="394" t="s">
        <v>292</v>
      </c>
      <c r="H4" s="394"/>
      <c r="I4" s="385" t="s">
        <v>0</v>
      </c>
      <c r="J4" s="387"/>
      <c r="K4" s="283" t="s">
        <v>291</v>
      </c>
      <c r="L4" s="194" t="s">
        <v>19</v>
      </c>
      <c r="M4" s="394" t="s">
        <v>271</v>
      </c>
      <c r="N4" s="394"/>
    </row>
    <row r="5" spans="1:18" s="31" customFormat="1" ht="4.5" customHeight="1">
      <c r="A5" s="196"/>
      <c r="B5" s="196"/>
      <c r="C5" s="196"/>
      <c r="D5" s="196"/>
      <c r="E5" s="196"/>
      <c r="F5" s="196"/>
      <c r="G5" s="196"/>
      <c r="H5" s="196"/>
      <c r="I5" s="196"/>
      <c r="J5" s="196"/>
      <c r="K5" s="197"/>
      <c r="L5"/>
      <c r="M5"/>
      <c r="N5"/>
      <c r="O5" s="30"/>
      <c r="P5" s="30"/>
      <c r="Q5" s="30"/>
      <c r="R5" s="30"/>
    </row>
    <row r="6" spans="1:18" ht="18.75" customHeight="1">
      <c r="A6" s="383" t="s">
        <v>20</v>
      </c>
      <c r="B6" s="385" t="s">
        <v>15</v>
      </c>
      <c r="C6" s="386"/>
      <c r="D6" s="386"/>
      <c r="E6" s="387"/>
      <c r="F6" s="385" t="s">
        <v>16</v>
      </c>
      <c r="G6" s="386"/>
      <c r="H6" s="386"/>
      <c r="I6" s="386"/>
      <c r="J6" s="387"/>
    </row>
    <row r="7" spans="1:18" ht="18" customHeight="1">
      <c r="A7" s="384"/>
      <c r="B7" s="388" t="s">
        <v>274</v>
      </c>
      <c r="C7" s="389"/>
      <c r="D7" s="389"/>
      <c r="E7" s="390"/>
      <c r="F7" s="388" t="s">
        <v>138</v>
      </c>
      <c r="G7" s="389"/>
      <c r="H7" s="389"/>
      <c r="I7" s="389"/>
      <c r="J7" s="390"/>
    </row>
    <row r="8" spans="1:18" ht="8.1" customHeight="1"/>
    <row r="9" spans="1:18" ht="16.5" customHeight="1">
      <c r="A9" s="391" t="s">
        <v>21</v>
      </c>
      <c r="B9" s="391"/>
      <c r="C9" s="391"/>
      <c r="D9" s="391"/>
      <c r="E9" s="391"/>
      <c r="F9" s="391"/>
      <c r="G9" s="391"/>
      <c r="H9" s="391"/>
      <c r="I9" s="391"/>
      <c r="J9" s="391"/>
      <c r="K9" s="391"/>
      <c r="L9" s="391"/>
      <c r="M9" s="391"/>
      <c r="N9" s="391"/>
      <c r="O9" s="30"/>
    </row>
    <row r="10" spans="1:18" ht="16.5" customHeight="1">
      <c r="A10" s="395" t="s">
        <v>22</v>
      </c>
      <c r="B10" s="396"/>
      <c r="C10" s="396"/>
      <c r="D10" s="396"/>
      <c r="E10" s="397"/>
      <c r="F10" s="395" t="s">
        <v>23</v>
      </c>
      <c r="G10" s="396"/>
      <c r="H10" s="395" t="s">
        <v>24</v>
      </c>
      <c r="I10" s="397"/>
      <c r="J10" s="200" t="s">
        <v>25</v>
      </c>
      <c r="K10" s="201" t="s">
        <v>26</v>
      </c>
      <c r="L10" s="202" t="s">
        <v>27</v>
      </c>
      <c r="M10" s="398" t="s">
        <v>7</v>
      </c>
      <c r="N10" s="399"/>
    </row>
    <row r="11" spans="1:18" ht="15" customHeight="1">
      <c r="A11" s="400" t="s">
        <v>28</v>
      </c>
      <c r="B11" s="401"/>
      <c r="C11" s="401"/>
      <c r="D11" s="401"/>
      <c r="E11" s="203">
        <v>0.3</v>
      </c>
      <c r="F11" s="204"/>
      <c r="G11" s="204"/>
      <c r="H11" s="204"/>
      <c r="I11" s="204"/>
      <c r="J11" s="204"/>
      <c r="K11" s="204"/>
      <c r="L11" s="204"/>
      <c r="M11" s="204"/>
      <c r="N11" s="205"/>
      <c r="P11" s="402" t="s">
        <v>29</v>
      </c>
    </row>
    <row r="12" spans="1:18" ht="15" customHeight="1">
      <c r="A12" s="403" t="s">
        <v>105</v>
      </c>
      <c r="B12" s="404"/>
      <c r="C12" s="404"/>
      <c r="D12" s="404"/>
      <c r="E12" s="405"/>
      <c r="F12" s="406">
        <v>30</v>
      </c>
      <c r="G12" s="406"/>
      <c r="H12" s="406">
        <v>6</v>
      </c>
      <c r="I12" s="406"/>
      <c r="J12" s="206">
        <f>L34</f>
        <v>6</v>
      </c>
      <c r="K12" s="207">
        <f>$J$12*$F$12/$H$12</f>
        <v>30</v>
      </c>
      <c r="L12" s="408">
        <f>IF(SUM(K12:K13)&gt;30, 30, SUM(K12:K13))</f>
        <v>30</v>
      </c>
      <c r="M12" s="412" t="s">
        <v>30</v>
      </c>
      <c r="N12" s="413"/>
      <c r="P12" s="402"/>
      <c r="Q12" s="36"/>
    </row>
    <row r="13" spans="1:18" ht="15" customHeight="1">
      <c r="A13" s="416" t="s">
        <v>108</v>
      </c>
      <c r="B13" s="417"/>
      <c r="C13" s="417"/>
      <c r="D13" s="417"/>
      <c r="E13" s="418"/>
      <c r="F13" s="407"/>
      <c r="G13" s="407"/>
      <c r="H13" s="407"/>
      <c r="I13" s="407"/>
      <c r="J13" s="208">
        <f>N45</f>
        <v>0.1</v>
      </c>
      <c r="K13" s="209">
        <f>$J$13*$F$12/$H$12</f>
        <v>0.5</v>
      </c>
      <c r="L13" s="409"/>
      <c r="M13" s="414"/>
      <c r="N13" s="415"/>
      <c r="P13" s="402"/>
      <c r="Q13" s="36"/>
    </row>
    <row r="14" spans="1:18" ht="15" customHeight="1">
      <c r="A14" s="400" t="s">
        <v>31</v>
      </c>
      <c r="B14" s="401"/>
      <c r="C14" s="401"/>
      <c r="D14" s="401"/>
      <c r="E14" s="203">
        <v>0.5</v>
      </c>
      <c r="F14" s="204"/>
      <c r="G14" s="204"/>
      <c r="H14" s="204"/>
      <c r="I14" s="204"/>
      <c r="J14" s="204"/>
      <c r="K14" s="204"/>
      <c r="L14" s="204"/>
      <c r="M14" s="204"/>
      <c r="N14" s="205"/>
      <c r="P14" s="36"/>
      <c r="Q14" s="36"/>
    </row>
    <row r="15" spans="1:18" ht="15" customHeight="1">
      <c r="A15" s="403" t="s">
        <v>32</v>
      </c>
      <c r="B15" s="404"/>
      <c r="C15" s="404"/>
      <c r="D15" s="404"/>
      <c r="E15" s="405"/>
      <c r="F15" s="411">
        <v>20</v>
      </c>
      <c r="G15" s="411"/>
      <c r="H15" s="411">
        <v>20</v>
      </c>
      <c r="I15" s="411"/>
      <c r="J15" s="210">
        <f>M34</f>
        <v>22.65</v>
      </c>
      <c r="K15" s="207">
        <f>J15/H15*F15</f>
        <v>22.65</v>
      </c>
      <c r="L15" s="408">
        <f>SUM(K15:K16)</f>
        <v>22.65</v>
      </c>
      <c r="M15" s="419"/>
      <c r="N15" s="420"/>
      <c r="P15" s="36"/>
      <c r="Q15" s="36"/>
    </row>
    <row r="16" spans="1:18" ht="15" customHeight="1">
      <c r="A16" s="416" t="s">
        <v>33</v>
      </c>
      <c r="B16" s="417"/>
      <c r="C16" s="417"/>
      <c r="D16" s="417"/>
      <c r="E16" s="418"/>
      <c r="F16" s="410">
        <v>30</v>
      </c>
      <c r="G16" s="410"/>
      <c r="H16" s="410">
        <v>30</v>
      </c>
      <c r="I16" s="410"/>
      <c r="J16" s="211">
        <f>N34</f>
        <v>0</v>
      </c>
      <c r="K16" s="209">
        <f>J16/H16*F16</f>
        <v>0</v>
      </c>
      <c r="L16" s="409"/>
      <c r="M16" s="421"/>
      <c r="N16" s="422"/>
    </row>
    <row r="17" spans="1:17" ht="15" customHeight="1">
      <c r="A17" s="400" t="s">
        <v>34</v>
      </c>
      <c r="B17" s="401"/>
      <c r="C17" s="401"/>
      <c r="D17" s="401"/>
      <c r="E17" s="203">
        <v>0.2</v>
      </c>
      <c r="F17" s="204"/>
      <c r="G17" s="204"/>
      <c r="H17" s="204"/>
      <c r="I17" s="204"/>
      <c r="J17" s="204"/>
      <c r="K17" s="204"/>
      <c r="L17" s="204"/>
      <c r="M17" s="204"/>
      <c r="N17" s="205"/>
    </row>
    <row r="18" spans="1:17" ht="15" customHeight="1">
      <c r="A18" s="403" t="s">
        <v>35</v>
      </c>
      <c r="B18" s="404"/>
      <c r="C18" s="404"/>
      <c r="D18" s="404"/>
      <c r="E18" s="212"/>
      <c r="F18" s="411"/>
      <c r="G18" s="411"/>
      <c r="H18" s="411"/>
      <c r="I18" s="411"/>
      <c r="J18" s="213">
        <f>B57+N57</f>
        <v>0</v>
      </c>
      <c r="K18" s="207">
        <f>J18</f>
        <v>0</v>
      </c>
      <c r="L18" s="408">
        <f>K18+K19</f>
        <v>20</v>
      </c>
      <c r="M18" s="423"/>
      <c r="N18" s="424"/>
    </row>
    <row r="19" spans="1:17" ht="15" customHeight="1">
      <c r="A19" s="416" t="s">
        <v>36</v>
      </c>
      <c r="B19" s="417"/>
      <c r="C19" s="417"/>
      <c r="D19" s="417"/>
      <c r="E19" s="214"/>
      <c r="F19" s="410">
        <v>20</v>
      </c>
      <c r="G19" s="410"/>
      <c r="H19" s="410">
        <v>45</v>
      </c>
      <c r="I19" s="410"/>
      <c r="J19" s="215">
        <f>M89</f>
        <v>45</v>
      </c>
      <c r="K19" s="209">
        <f>J19*F19/H19</f>
        <v>20</v>
      </c>
      <c r="L19" s="409"/>
      <c r="M19" s="427"/>
      <c r="N19" s="428"/>
    </row>
    <row r="20" spans="1:17" ht="15" customHeight="1">
      <c r="A20" s="400" t="s">
        <v>37</v>
      </c>
      <c r="B20" s="401"/>
      <c r="C20" s="401"/>
      <c r="D20" s="401"/>
      <c r="E20" s="401"/>
      <c r="F20" s="204"/>
      <c r="G20" s="204"/>
      <c r="H20" s="204"/>
      <c r="I20" s="204"/>
      <c r="J20" s="204"/>
      <c r="K20" s="204"/>
      <c r="L20" s="204"/>
      <c r="M20" s="204"/>
      <c r="N20" s="205"/>
    </row>
    <row r="21" spans="1:17" ht="15" customHeight="1">
      <c r="A21" s="403" t="s">
        <v>92</v>
      </c>
      <c r="B21" s="404"/>
      <c r="C21" s="404"/>
      <c r="D21" s="404"/>
      <c r="E21" s="405"/>
      <c r="F21" s="411"/>
      <c r="G21" s="411"/>
      <c r="H21" s="411"/>
      <c r="I21" s="411"/>
      <c r="J21" s="216">
        <f>K12+K13-L12</f>
        <v>0.5</v>
      </c>
      <c r="K21" s="207">
        <f>J21</f>
        <v>0.5</v>
      </c>
      <c r="L21" s="217">
        <f>K21</f>
        <v>0.5</v>
      </c>
      <c r="M21" s="423"/>
      <c r="N21" s="424"/>
    </row>
    <row r="22" spans="1:17" ht="15" customHeight="1">
      <c r="A22" s="416" t="s">
        <v>38</v>
      </c>
      <c r="B22" s="417"/>
      <c r="C22" s="417"/>
      <c r="D22" s="417"/>
      <c r="E22" s="418"/>
      <c r="F22" s="410">
        <v>0</v>
      </c>
      <c r="G22" s="410"/>
      <c r="H22" s="410">
        <v>0</v>
      </c>
      <c r="I22" s="410"/>
      <c r="J22" s="218">
        <v>0</v>
      </c>
      <c r="K22" s="209">
        <f>IF(ABS(J22)&gt;20, IF(J22&gt;0, 20, -20), J22)</f>
        <v>0</v>
      </c>
      <c r="L22" s="219">
        <f>K22</f>
        <v>0</v>
      </c>
      <c r="M22" s="425"/>
      <c r="N22" s="426"/>
      <c r="P22" s="45" t="s">
        <v>107</v>
      </c>
    </row>
    <row r="23" spans="1:17" ht="16.5" customHeight="1">
      <c r="A23" s="395" t="s">
        <v>39</v>
      </c>
      <c r="B23" s="396"/>
      <c r="C23" s="396"/>
      <c r="D23" s="396"/>
      <c r="E23" s="396"/>
      <c r="F23" s="396"/>
      <c r="G23" s="396"/>
      <c r="H23" s="396"/>
      <c r="I23" s="396"/>
      <c r="J23" s="396"/>
      <c r="K23" s="396"/>
      <c r="L23" s="220">
        <f>IF(SUM(L12,L15,L18,L19,L21,L22) &gt; 100, 100, SUM(L12,L15,L18,L19,L21,L22))</f>
        <v>73.150000000000006</v>
      </c>
      <c r="M23" s="395"/>
      <c r="N23" s="397"/>
    </row>
    <row r="24" spans="1:17" ht="8.1" customHeight="1"/>
    <row r="25" spans="1:17" ht="16.5" customHeight="1">
      <c r="A25" s="221" t="s">
        <v>40</v>
      </c>
    </row>
    <row r="26" spans="1:17" ht="16.5" customHeight="1">
      <c r="A26" s="435" t="s">
        <v>95</v>
      </c>
      <c r="B26" s="435"/>
      <c r="C26" s="435"/>
      <c r="D26" s="435"/>
      <c r="E26" s="435"/>
      <c r="F26" s="435"/>
      <c r="G26" s="435"/>
      <c r="H26" s="435"/>
      <c r="I26" s="435"/>
      <c r="J26" s="435"/>
      <c r="K26" s="435"/>
      <c r="L26" s="435"/>
      <c r="M26" s="435"/>
      <c r="N26" s="435"/>
      <c r="O26" s="30"/>
    </row>
    <row r="27" spans="1:17" ht="16.5" customHeight="1">
      <c r="A27" s="395" t="s">
        <v>41</v>
      </c>
      <c r="B27" s="396"/>
      <c r="C27" s="396"/>
      <c r="D27" s="396"/>
      <c r="E27" s="396"/>
      <c r="F27" s="396"/>
      <c r="G27" s="396"/>
      <c r="H27" s="396"/>
      <c r="I27" s="396"/>
      <c r="J27" s="397"/>
      <c r="K27" s="436" t="s">
        <v>106</v>
      </c>
      <c r="L27" s="436"/>
      <c r="M27" s="436" t="s">
        <v>42</v>
      </c>
      <c r="N27" s="436"/>
    </row>
    <row r="28" spans="1:17" ht="26.25" customHeight="1">
      <c r="A28" s="395" t="s">
        <v>123</v>
      </c>
      <c r="B28" s="396"/>
      <c r="C28" s="396"/>
      <c r="D28" s="396"/>
      <c r="E28" s="396"/>
      <c r="F28" s="397"/>
      <c r="G28" s="395" t="s">
        <v>43</v>
      </c>
      <c r="H28" s="396"/>
      <c r="I28" s="396"/>
      <c r="J28" s="397"/>
      <c r="K28" s="200" t="s">
        <v>44</v>
      </c>
      <c r="L28" s="201" t="s">
        <v>125</v>
      </c>
      <c r="M28" s="202" t="s">
        <v>45</v>
      </c>
      <c r="N28" s="223" t="s">
        <v>127</v>
      </c>
    </row>
    <row r="29" spans="1:17" ht="15" customHeight="1">
      <c r="A29" s="429" t="s">
        <v>293</v>
      </c>
      <c r="B29" s="430"/>
      <c r="C29" s="430"/>
      <c r="D29" s="430"/>
      <c r="E29" s="430"/>
      <c r="F29" s="431"/>
      <c r="G29" s="432" t="s">
        <v>318</v>
      </c>
      <c r="H29" s="433"/>
      <c r="I29" s="433"/>
      <c r="J29" s="434"/>
      <c r="K29" s="311">
        <v>5.81</v>
      </c>
      <c r="L29" s="311">
        <v>6</v>
      </c>
      <c r="M29" s="312">
        <v>22.65</v>
      </c>
      <c r="N29" s="315"/>
      <c r="P29" s="184"/>
      <c r="Q29" s="185"/>
    </row>
    <row r="30" spans="1:17" ht="15" customHeight="1">
      <c r="A30" s="444"/>
      <c r="B30" s="445"/>
      <c r="C30" s="445"/>
      <c r="D30" s="445"/>
      <c r="E30" s="445"/>
      <c r="F30" s="446"/>
      <c r="G30" s="447"/>
      <c r="H30" s="448"/>
      <c r="I30" s="448"/>
      <c r="J30" s="449"/>
      <c r="K30" s="225"/>
      <c r="L30" s="226"/>
      <c r="M30" s="227"/>
      <c r="N30" s="228"/>
      <c r="P30" s="186"/>
      <c r="Q30" s="30"/>
    </row>
    <row r="31" spans="1:17" ht="15" customHeight="1">
      <c r="A31" s="444"/>
      <c r="B31" s="445"/>
      <c r="C31" s="445"/>
      <c r="D31" s="445"/>
      <c r="E31" s="445"/>
      <c r="F31" s="446"/>
      <c r="G31" s="447"/>
      <c r="H31" s="448"/>
      <c r="I31" s="448"/>
      <c r="J31" s="449"/>
      <c r="K31" s="225"/>
      <c r="L31" s="226"/>
      <c r="M31" s="227"/>
      <c r="N31" s="227"/>
      <c r="P31" s="30"/>
      <c r="Q31" s="30"/>
    </row>
    <row r="32" spans="1:17"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25</v>
      </c>
      <c r="B34" s="396"/>
      <c r="C34" s="396"/>
      <c r="D34" s="396"/>
      <c r="E34" s="396"/>
      <c r="F34" s="396"/>
      <c r="G34" s="396"/>
      <c r="H34" s="396"/>
      <c r="I34" s="396"/>
      <c r="J34" s="397"/>
      <c r="K34" s="232">
        <f>SUM(K29:K33)</f>
        <v>5.81</v>
      </c>
      <c r="L34" s="233">
        <f>SUM(L29:L33)</f>
        <v>6</v>
      </c>
      <c r="M34" s="233">
        <f>IFERROR(AVERAGE(M29:M33), 0)</f>
        <v>22.65</v>
      </c>
      <c r="N34" s="233">
        <f>IFERROR(AVERAGE(N29:N33), 0)</f>
        <v>0</v>
      </c>
    </row>
    <row r="35" spans="1:16" s="24" customFormat="1" ht="16.5" customHeight="1">
      <c r="A35" s="437" t="s">
        <v>111</v>
      </c>
      <c r="B35" s="437"/>
      <c r="C35" s="437"/>
      <c r="D35" s="437"/>
      <c r="E35" s="437"/>
      <c r="F35" s="437"/>
      <c r="G35" s="437"/>
      <c r="H35" s="437"/>
      <c r="I35" s="437"/>
      <c r="J35" s="437"/>
      <c r="K35" s="437"/>
      <c r="L35" s="437"/>
      <c r="M35" s="437"/>
      <c r="N35" s="437"/>
    </row>
    <row r="36" spans="1:16" s="24" customFormat="1" ht="16.5" customHeight="1">
      <c r="A36" s="395" t="s">
        <v>112</v>
      </c>
      <c r="B36" s="396"/>
      <c r="C36" s="396"/>
      <c r="D36" s="396"/>
      <c r="E36" s="396"/>
      <c r="F36" s="396"/>
      <c r="G36" s="396"/>
      <c r="H36" s="396"/>
      <c r="I36" s="396"/>
      <c r="J36" s="396"/>
      <c r="K36" s="396"/>
      <c r="L36" s="395" t="s">
        <v>106</v>
      </c>
      <c r="M36" s="396"/>
      <c r="N36" s="397"/>
    </row>
    <row r="37" spans="1:16" s="24" customFormat="1" ht="16.5" customHeight="1">
      <c r="A37" s="234" t="s">
        <v>57</v>
      </c>
      <c r="B37" s="438" t="s">
        <v>47</v>
      </c>
      <c r="C37" s="439"/>
      <c r="D37" s="439"/>
      <c r="E37" s="439"/>
      <c r="F37" s="439"/>
      <c r="G37" s="440"/>
      <c r="H37" s="441" t="s">
        <v>43</v>
      </c>
      <c r="I37" s="442"/>
      <c r="J37" s="443"/>
      <c r="K37" s="236" t="s">
        <v>102</v>
      </c>
      <c r="L37" s="236" t="s">
        <v>103</v>
      </c>
      <c r="M37" s="236" t="s">
        <v>104</v>
      </c>
      <c r="N37" s="236" t="s">
        <v>94</v>
      </c>
      <c r="P37" s="91" t="s">
        <v>96</v>
      </c>
    </row>
    <row r="38" spans="1:16" s="24" customFormat="1" ht="15" customHeight="1">
      <c r="A38" s="349">
        <v>7</v>
      </c>
      <c r="B38" s="456" t="s">
        <v>334</v>
      </c>
      <c r="C38" s="457"/>
      <c r="D38" s="457"/>
      <c r="E38" s="457"/>
      <c r="F38" s="457"/>
      <c r="G38" s="458"/>
      <c r="H38" s="651" t="s">
        <v>333</v>
      </c>
      <c r="I38" s="652"/>
      <c r="J38" s="653"/>
      <c r="K38" s="238">
        <v>4</v>
      </c>
      <c r="L38" s="239">
        <v>0.2</v>
      </c>
      <c r="M38" s="240">
        <v>0.5</v>
      </c>
      <c r="N38" s="241">
        <v>0.1</v>
      </c>
      <c r="P38" s="91" t="s">
        <v>98</v>
      </c>
    </row>
    <row r="39" spans="1:16" s="24" customFormat="1" ht="15" customHeight="1">
      <c r="A39" s="242"/>
      <c r="B39" s="444"/>
      <c r="C39" s="445"/>
      <c r="D39" s="445"/>
      <c r="E39" s="445"/>
      <c r="F39" s="445"/>
      <c r="G39" s="446"/>
      <c r="H39" s="447"/>
      <c r="I39" s="448"/>
      <c r="J39" s="449"/>
      <c r="K39" s="243"/>
      <c r="L39" s="244"/>
      <c r="M39" s="245"/>
      <c r="N39" s="241"/>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48</v>
      </c>
      <c r="B45" s="396"/>
      <c r="C45" s="396"/>
      <c r="D45" s="396"/>
      <c r="E45" s="396"/>
      <c r="F45" s="396"/>
      <c r="G45" s="396"/>
      <c r="H45" s="396"/>
      <c r="I45" s="396"/>
      <c r="J45" s="396"/>
      <c r="K45" s="396"/>
      <c r="L45" s="396"/>
      <c r="M45" s="397"/>
      <c r="N45" s="220">
        <f>SUM(H38,H39,H40,H41,H43,H44,N38,N39,N40,N41,N43,N44)</f>
        <v>0.1</v>
      </c>
    </row>
    <row r="46" spans="1:16" s="24" customFormat="1">
      <c r="A46" s="237"/>
      <c r="B46" s="237"/>
      <c r="C46" s="237"/>
      <c r="D46" s="237"/>
      <c r="E46" s="237"/>
      <c r="F46" s="237"/>
      <c r="G46" s="237"/>
      <c r="H46" s="237"/>
      <c r="I46" s="237"/>
      <c r="J46" s="237"/>
      <c r="K46" s="237"/>
      <c r="L46" s="237"/>
      <c r="M46" s="237"/>
      <c r="N46" s="237"/>
    </row>
    <row r="47" spans="1:16" s="24" customFormat="1">
      <c r="A47" s="248" t="s">
        <v>49</v>
      </c>
      <c r="B47" s="237"/>
      <c r="C47" s="237"/>
      <c r="D47" s="237"/>
      <c r="E47" s="237"/>
      <c r="F47" s="237"/>
      <c r="G47" s="237"/>
      <c r="H47" s="237"/>
      <c r="I47" s="237"/>
      <c r="J47" s="237"/>
      <c r="K47" s="237"/>
      <c r="L47" s="237"/>
      <c r="M47" s="237"/>
      <c r="N47" s="237"/>
    </row>
    <row r="48" spans="1:16" s="24" customFormat="1" ht="16.5" customHeight="1" thickBot="1">
      <c r="A48" s="477" t="s">
        <v>35</v>
      </c>
      <c r="B48" s="477"/>
      <c r="C48" s="477"/>
      <c r="D48" s="477"/>
      <c r="E48" s="477"/>
      <c r="F48" s="477"/>
      <c r="G48" s="477"/>
      <c r="H48" s="477"/>
      <c r="I48" s="477"/>
      <c r="J48" s="477"/>
      <c r="K48" s="477"/>
      <c r="L48" s="477"/>
      <c r="M48" s="477"/>
      <c r="N48" s="477"/>
    </row>
    <row r="49" spans="1:19" s="24" customFormat="1" ht="16.5" customHeight="1">
      <c r="A49" s="478" t="s">
        <v>50</v>
      </c>
      <c r="B49" s="479"/>
      <c r="C49" s="480" t="s">
        <v>51</v>
      </c>
      <c r="D49" s="480" t="s">
        <v>52</v>
      </c>
      <c r="E49" s="480" t="s">
        <v>53</v>
      </c>
      <c r="F49" s="480" t="s">
        <v>164</v>
      </c>
      <c r="G49" s="482" t="s">
        <v>55</v>
      </c>
      <c r="H49" s="462" t="s">
        <v>165</v>
      </c>
      <c r="I49" s="463"/>
      <c r="J49" s="463"/>
      <c r="K49" s="463"/>
      <c r="L49" s="463"/>
      <c r="M49" s="463"/>
      <c r="N49" s="464"/>
    </row>
    <row r="50" spans="1:19" s="24" customFormat="1" ht="16.5" customHeight="1">
      <c r="A50" s="249" t="s">
        <v>46</v>
      </c>
      <c r="B50" s="250" t="s">
        <v>56</v>
      </c>
      <c r="C50" s="481"/>
      <c r="D50" s="481"/>
      <c r="E50" s="481"/>
      <c r="F50" s="481"/>
      <c r="G50" s="483"/>
      <c r="H50" s="252" t="s">
        <v>57</v>
      </c>
      <c r="I50" s="441" t="s">
        <v>58</v>
      </c>
      <c r="J50" s="442"/>
      <c r="K50" s="443"/>
      <c r="L50" s="465" t="s">
        <v>59</v>
      </c>
      <c r="M50" s="465"/>
      <c r="N50" s="254" t="s">
        <v>60</v>
      </c>
    </row>
    <row r="51" spans="1:19" s="24" customFormat="1" ht="15" customHeight="1">
      <c r="A51" s="255" t="s">
        <v>166</v>
      </c>
      <c r="B51" s="256"/>
      <c r="C51" s="257"/>
      <c r="D51" s="257"/>
      <c r="E51" s="257"/>
      <c r="F51" s="257"/>
      <c r="G51" s="466">
        <v>7.5</v>
      </c>
      <c r="H51" s="258"/>
      <c r="I51" s="469"/>
      <c r="J51" s="469"/>
      <c r="K51" s="469"/>
      <c r="L51" s="470"/>
      <c r="M51" s="471"/>
      <c r="N51" s="259"/>
      <c r="P51" s="484" t="s">
        <v>61</v>
      </c>
      <c r="Q51" s="484"/>
    </row>
    <row r="52" spans="1:19" s="24" customFormat="1" ht="15" customHeight="1">
      <c r="A52" s="255" t="s">
        <v>167</v>
      </c>
      <c r="B52" s="260"/>
      <c r="C52" s="261"/>
      <c r="D52" s="261"/>
      <c r="E52" s="261"/>
      <c r="F52" s="261"/>
      <c r="G52" s="467"/>
      <c r="H52" s="262"/>
      <c r="I52" s="485"/>
      <c r="J52" s="485"/>
      <c r="K52" s="485"/>
      <c r="L52" s="486"/>
      <c r="M52" s="487"/>
      <c r="N52" s="263"/>
      <c r="P52" s="484"/>
      <c r="Q52" s="484"/>
    </row>
    <row r="53" spans="1:19" s="24" customFormat="1" ht="15" customHeight="1">
      <c r="A53" s="255" t="s">
        <v>168</v>
      </c>
      <c r="B53" s="260"/>
      <c r="C53" s="261"/>
      <c r="D53" s="261"/>
      <c r="E53" s="261"/>
      <c r="F53" s="261"/>
      <c r="G53" s="467"/>
      <c r="H53" s="262"/>
      <c r="I53" s="485"/>
      <c r="J53" s="485"/>
      <c r="K53" s="485"/>
      <c r="L53" s="486"/>
      <c r="M53" s="487"/>
      <c r="N53" s="263"/>
      <c r="P53" s="484"/>
      <c r="Q53" s="484"/>
    </row>
    <row r="54" spans="1:19" s="24" customFormat="1" ht="15" customHeight="1">
      <c r="A54" s="255" t="s">
        <v>169</v>
      </c>
      <c r="B54" s="260"/>
      <c r="C54" s="261"/>
      <c r="D54" s="261"/>
      <c r="E54" s="261"/>
      <c r="F54" s="261"/>
      <c r="G54" s="467"/>
      <c r="H54" s="262"/>
      <c r="I54" s="485"/>
      <c r="J54" s="485"/>
      <c r="K54" s="485"/>
      <c r="L54" s="486"/>
      <c r="M54" s="487"/>
      <c r="N54" s="263"/>
      <c r="P54" s="484"/>
      <c r="Q54" s="484"/>
    </row>
    <row r="55" spans="1:19" s="24" customFormat="1" ht="15" customHeight="1">
      <c r="A55" s="255" t="s">
        <v>170</v>
      </c>
      <c r="B55" s="260"/>
      <c r="C55" s="261"/>
      <c r="D55" s="261"/>
      <c r="E55" s="261"/>
      <c r="F55" s="261"/>
      <c r="G55" s="467"/>
      <c r="H55" s="262"/>
      <c r="I55" s="485"/>
      <c r="J55" s="485"/>
      <c r="K55" s="485"/>
      <c r="L55" s="486"/>
      <c r="M55" s="487"/>
      <c r="N55" s="263"/>
      <c r="P55" s="484"/>
      <c r="Q55" s="484"/>
    </row>
    <row r="56" spans="1:19" s="24" customFormat="1">
      <c r="A56" s="255" t="s">
        <v>171</v>
      </c>
      <c r="B56" s="264"/>
      <c r="C56" s="261"/>
      <c r="D56" s="261"/>
      <c r="E56" s="261"/>
      <c r="F56" s="261"/>
      <c r="G56" s="468"/>
      <c r="H56" s="265"/>
      <c r="I56" s="488"/>
      <c r="J56" s="488"/>
      <c r="K56" s="488"/>
      <c r="L56" s="472"/>
      <c r="M56" s="473"/>
      <c r="N56" s="266"/>
      <c r="P56" s="484"/>
      <c r="Q56" s="484"/>
    </row>
    <row r="57" spans="1:19" s="24" customFormat="1" ht="14.25" customHeight="1" thickBot="1">
      <c r="A57" s="267" t="s">
        <v>62</v>
      </c>
      <c r="B57" s="267">
        <f>SUM(C57:G57)</f>
        <v>0</v>
      </c>
      <c r="C57" s="268">
        <f>SUM(C51:C56)*-1</f>
        <v>0</v>
      </c>
      <c r="D57" s="268">
        <f>SUM(D51:D56)*5</f>
        <v>0</v>
      </c>
      <c r="E57" s="268">
        <f>SUM(E51:E56)*-1</f>
        <v>0</v>
      </c>
      <c r="F57" s="268">
        <v>0</v>
      </c>
      <c r="G57" s="269">
        <v>0</v>
      </c>
      <c r="H57" s="494" t="s">
        <v>93</v>
      </c>
      <c r="I57" s="495"/>
      <c r="J57" s="495"/>
      <c r="K57" s="496"/>
      <c r="L57" s="497">
        <v>0</v>
      </c>
      <c r="M57" s="498"/>
      <c r="N57" s="270">
        <f>L57*3</f>
        <v>0</v>
      </c>
      <c r="P57" s="72"/>
    </row>
    <row r="58" spans="1:19" s="24" customFormat="1">
      <c r="A58" s="237"/>
      <c r="B58" s="237"/>
      <c r="C58" s="237"/>
      <c r="D58" s="237"/>
      <c r="E58" s="237"/>
      <c r="F58" s="237"/>
      <c r="G58" s="237"/>
      <c r="H58" s="237"/>
      <c r="I58" s="237"/>
      <c r="J58" s="237"/>
      <c r="K58" s="237"/>
      <c r="L58" s="237"/>
      <c r="M58" s="237"/>
      <c r="N58" s="237"/>
    </row>
    <row r="59" spans="1:19" s="24" customFormat="1" ht="15" thickBot="1">
      <c r="A59" s="477" t="s">
        <v>63</v>
      </c>
      <c r="B59" s="477"/>
      <c r="C59" s="477"/>
      <c r="D59" s="477"/>
      <c r="E59" s="477"/>
      <c r="F59" s="477"/>
      <c r="G59" s="477"/>
      <c r="H59" s="477"/>
      <c r="I59" s="477"/>
      <c r="J59" s="477"/>
      <c r="K59" s="477"/>
      <c r="L59" s="477"/>
      <c r="M59" s="477"/>
      <c r="N59" s="477"/>
    </row>
    <row r="60" spans="1:19" s="24" customFormat="1" ht="18" customHeight="1">
      <c r="A60" s="481" t="s">
        <v>64</v>
      </c>
      <c r="B60" s="499" t="s">
        <v>65</v>
      </c>
      <c r="C60" s="500"/>
      <c r="D60" s="500"/>
      <c r="E60" s="500"/>
      <c r="F60" s="500"/>
      <c r="G60" s="500"/>
      <c r="H60" s="500"/>
      <c r="I60" s="500"/>
      <c r="J60" s="500"/>
      <c r="K60" s="501"/>
      <c r="L60" s="441" t="s">
        <v>66</v>
      </c>
      <c r="M60" s="442"/>
      <c r="N60" s="443"/>
    </row>
    <row r="61" spans="1:19" s="24" customFormat="1" ht="18" customHeight="1">
      <c r="A61" s="481"/>
      <c r="B61" s="502"/>
      <c r="C61" s="503"/>
      <c r="D61" s="503"/>
      <c r="E61" s="503"/>
      <c r="F61" s="503"/>
      <c r="G61" s="503"/>
      <c r="H61" s="503"/>
      <c r="I61" s="503"/>
      <c r="J61" s="503"/>
      <c r="K61" s="504"/>
      <c r="L61" s="249" t="s">
        <v>57</v>
      </c>
      <c r="M61" s="249" t="s">
        <v>67</v>
      </c>
      <c r="N61" s="236" t="s">
        <v>68</v>
      </c>
    </row>
    <row r="62" spans="1:19" s="24" customFormat="1" ht="18" customHeight="1">
      <c r="A62" s="481" t="s">
        <v>69</v>
      </c>
      <c r="B62" s="490" t="s">
        <v>70</v>
      </c>
      <c r="C62" s="491"/>
      <c r="D62" s="491"/>
      <c r="E62" s="491"/>
      <c r="F62" s="491"/>
      <c r="G62" s="491"/>
      <c r="H62" s="491"/>
      <c r="I62" s="491"/>
      <c r="J62" s="491"/>
      <c r="K62" s="492"/>
      <c r="L62" s="271" t="s">
        <v>71</v>
      </c>
      <c r="M62" s="272">
        <v>5</v>
      </c>
      <c r="N62" s="508">
        <f>IF(ISERROR(AVERAGE(M63:M64)),0,ROUNDUP(AVERAGE(M63:M64), 1))</f>
        <v>5</v>
      </c>
      <c r="P62" s="489" t="s">
        <v>72</v>
      </c>
      <c r="Q62" s="489"/>
      <c r="R62" s="489"/>
      <c r="S62" s="489"/>
    </row>
    <row r="63" spans="1:19" s="24" customFormat="1" ht="18" customHeight="1">
      <c r="A63" s="481"/>
      <c r="B63" s="493"/>
      <c r="C63" s="491"/>
      <c r="D63" s="491"/>
      <c r="E63" s="491"/>
      <c r="F63" s="491"/>
      <c r="G63" s="491"/>
      <c r="H63" s="491"/>
      <c r="I63" s="491"/>
      <c r="J63" s="491"/>
      <c r="K63" s="492"/>
      <c r="L63" s="273" t="s">
        <v>1</v>
      </c>
      <c r="M63" s="274">
        <v>5</v>
      </c>
      <c r="N63" s="394"/>
      <c r="P63" s="489"/>
      <c r="Q63" s="489"/>
      <c r="R63" s="489"/>
      <c r="S63" s="489"/>
    </row>
    <row r="64" spans="1:19" s="24" customFormat="1" ht="18" customHeight="1">
      <c r="A64" s="481"/>
      <c r="B64" s="493"/>
      <c r="C64" s="491"/>
      <c r="D64" s="491"/>
      <c r="E64" s="491"/>
      <c r="F64" s="491"/>
      <c r="G64" s="491"/>
      <c r="H64" s="491"/>
      <c r="I64" s="491"/>
      <c r="J64" s="491"/>
      <c r="K64" s="492"/>
      <c r="L64" s="275" t="s">
        <v>2</v>
      </c>
      <c r="M64" s="276"/>
      <c r="N64" s="394"/>
      <c r="P64" s="489"/>
      <c r="Q64" s="489"/>
      <c r="R64" s="489"/>
      <c r="S64" s="489"/>
    </row>
    <row r="65" spans="1:21" ht="18" customHeight="1">
      <c r="A65" s="481"/>
      <c r="B65" s="490" t="s">
        <v>73</v>
      </c>
      <c r="C65" s="491"/>
      <c r="D65" s="491"/>
      <c r="E65" s="491"/>
      <c r="F65" s="491"/>
      <c r="G65" s="491"/>
      <c r="H65" s="491"/>
      <c r="I65" s="491"/>
      <c r="J65" s="491"/>
      <c r="K65" s="492"/>
      <c r="L65" s="273" t="s">
        <v>71</v>
      </c>
      <c r="M65" s="272">
        <v>5</v>
      </c>
      <c r="N65" s="394">
        <f>IF(ISERROR(AVERAGE(M66:M67)),0,ROUNDUP(AVERAGE(M66:M67), 1))</f>
        <v>5</v>
      </c>
      <c r="P65" s="489" t="s">
        <v>74</v>
      </c>
      <c r="Q65" s="489"/>
      <c r="R65" s="489"/>
      <c r="S65" s="489"/>
    </row>
    <row r="66" spans="1:21" ht="18" customHeight="1">
      <c r="A66" s="481"/>
      <c r="B66" s="493"/>
      <c r="C66" s="491"/>
      <c r="D66" s="491"/>
      <c r="E66" s="491"/>
      <c r="F66" s="491"/>
      <c r="G66" s="491"/>
      <c r="H66" s="491"/>
      <c r="I66" s="491"/>
      <c r="J66" s="491"/>
      <c r="K66" s="492"/>
      <c r="L66" s="273" t="s">
        <v>1</v>
      </c>
      <c r="M66" s="274">
        <v>5</v>
      </c>
      <c r="N66" s="394"/>
      <c r="P66" s="489"/>
      <c r="Q66" s="489"/>
      <c r="R66" s="489"/>
      <c r="S66" s="489"/>
    </row>
    <row r="67" spans="1:21" ht="18" customHeight="1">
      <c r="A67" s="481"/>
      <c r="B67" s="493"/>
      <c r="C67" s="491"/>
      <c r="D67" s="491"/>
      <c r="E67" s="491"/>
      <c r="F67" s="491"/>
      <c r="G67" s="491"/>
      <c r="H67" s="491"/>
      <c r="I67" s="491"/>
      <c r="J67" s="491"/>
      <c r="K67" s="492"/>
      <c r="L67" s="275" t="s">
        <v>2</v>
      </c>
      <c r="M67" s="276"/>
      <c r="N67" s="394"/>
      <c r="P67" s="489"/>
      <c r="Q67" s="489"/>
      <c r="R67" s="489"/>
      <c r="S67" s="489"/>
    </row>
    <row r="68" spans="1:21" ht="18" customHeight="1">
      <c r="A68" s="481" t="s">
        <v>75</v>
      </c>
      <c r="B68" s="490" t="s">
        <v>76</v>
      </c>
      <c r="C68" s="491"/>
      <c r="D68" s="491"/>
      <c r="E68" s="491"/>
      <c r="F68" s="491"/>
      <c r="G68" s="491"/>
      <c r="H68" s="491"/>
      <c r="I68" s="491"/>
      <c r="J68" s="491"/>
      <c r="K68" s="492"/>
      <c r="L68" s="271" t="s">
        <v>71</v>
      </c>
      <c r="M68" s="272">
        <v>5</v>
      </c>
      <c r="N68" s="394">
        <f>IF(ISERROR(AVERAGE(M69:M70)),0,ROUNDUP(AVERAGE(M69:M70), 1))</f>
        <v>5</v>
      </c>
      <c r="P68" s="489" t="s">
        <v>77</v>
      </c>
      <c r="Q68" s="489"/>
      <c r="R68" s="489"/>
      <c r="S68" s="489"/>
      <c r="T68" s="57"/>
      <c r="U68" s="57"/>
    </row>
    <row r="69" spans="1:21" ht="18" customHeight="1">
      <c r="A69" s="481"/>
      <c r="B69" s="493"/>
      <c r="C69" s="491"/>
      <c r="D69" s="491"/>
      <c r="E69" s="491"/>
      <c r="F69" s="491"/>
      <c r="G69" s="491"/>
      <c r="H69" s="491"/>
      <c r="I69" s="491"/>
      <c r="J69" s="491"/>
      <c r="K69" s="492"/>
      <c r="L69" s="273" t="s">
        <v>1</v>
      </c>
      <c r="M69" s="274">
        <v>5</v>
      </c>
      <c r="N69" s="394"/>
      <c r="P69" s="489"/>
      <c r="Q69" s="489"/>
      <c r="R69" s="489"/>
      <c r="S69" s="489"/>
      <c r="T69" s="57"/>
      <c r="U69" s="57"/>
    </row>
    <row r="70" spans="1:21" ht="18" customHeight="1">
      <c r="A70" s="481"/>
      <c r="B70" s="493"/>
      <c r="C70" s="491"/>
      <c r="D70" s="491"/>
      <c r="E70" s="491"/>
      <c r="F70" s="491"/>
      <c r="G70" s="491"/>
      <c r="H70" s="491"/>
      <c r="I70" s="491"/>
      <c r="J70" s="491"/>
      <c r="K70" s="492"/>
      <c r="L70" s="275" t="s">
        <v>2</v>
      </c>
      <c r="M70" s="276"/>
      <c r="N70" s="394"/>
      <c r="P70" s="489"/>
      <c r="Q70" s="489"/>
      <c r="R70" s="489"/>
      <c r="S70" s="489"/>
      <c r="T70" s="57"/>
      <c r="U70" s="57"/>
    </row>
    <row r="71" spans="1:21" ht="18" customHeight="1">
      <c r="A71" s="481"/>
      <c r="B71" s="490" t="s">
        <v>78</v>
      </c>
      <c r="C71" s="491"/>
      <c r="D71" s="491"/>
      <c r="E71" s="491"/>
      <c r="F71" s="491"/>
      <c r="G71" s="491"/>
      <c r="H71" s="491"/>
      <c r="I71" s="491"/>
      <c r="J71" s="491"/>
      <c r="K71" s="492"/>
      <c r="L71" s="273" t="s">
        <v>71</v>
      </c>
      <c r="M71" s="272">
        <v>5</v>
      </c>
      <c r="N71" s="394">
        <f>IF(ISERROR(AVERAGE(M72:M73)),0,ROUNDUP(AVERAGE(M72:M73), 1))</f>
        <v>5</v>
      </c>
      <c r="P71" s="489" t="s">
        <v>79</v>
      </c>
      <c r="Q71" s="489"/>
      <c r="R71" s="489"/>
      <c r="S71" s="489"/>
      <c r="T71" s="57"/>
      <c r="U71" s="57"/>
    </row>
    <row r="72" spans="1:21" ht="18" customHeight="1">
      <c r="A72" s="481"/>
      <c r="B72" s="493"/>
      <c r="C72" s="491"/>
      <c r="D72" s="491"/>
      <c r="E72" s="491"/>
      <c r="F72" s="491"/>
      <c r="G72" s="491"/>
      <c r="H72" s="491"/>
      <c r="I72" s="491"/>
      <c r="J72" s="491"/>
      <c r="K72" s="492"/>
      <c r="L72" s="273" t="s">
        <v>1</v>
      </c>
      <c r="M72" s="274">
        <v>5</v>
      </c>
      <c r="N72" s="394"/>
      <c r="P72" s="489"/>
      <c r="Q72" s="489"/>
      <c r="R72" s="489"/>
      <c r="S72" s="489"/>
      <c r="T72" s="57"/>
      <c r="U72" s="57"/>
    </row>
    <row r="73" spans="1:21" ht="18" customHeight="1">
      <c r="A73" s="481"/>
      <c r="B73" s="493"/>
      <c r="C73" s="491"/>
      <c r="D73" s="491"/>
      <c r="E73" s="491"/>
      <c r="F73" s="491"/>
      <c r="G73" s="491"/>
      <c r="H73" s="491"/>
      <c r="I73" s="491"/>
      <c r="J73" s="491"/>
      <c r="K73" s="492"/>
      <c r="L73" s="275" t="s">
        <v>2</v>
      </c>
      <c r="M73" s="276"/>
      <c r="N73" s="394"/>
      <c r="P73" s="489"/>
      <c r="Q73" s="489"/>
      <c r="R73" s="489"/>
      <c r="S73" s="489"/>
      <c r="T73" s="57"/>
      <c r="U73" s="57"/>
    </row>
    <row r="74" spans="1:21" ht="18" customHeight="1">
      <c r="A74" s="481"/>
      <c r="B74" s="490" t="s">
        <v>80</v>
      </c>
      <c r="C74" s="505"/>
      <c r="D74" s="505"/>
      <c r="E74" s="505"/>
      <c r="F74" s="505"/>
      <c r="G74" s="505"/>
      <c r="H74" s="505"/>
      <c r="I74" s="505"/>
      <c r="J74" s="505"/>
      <c r="K74" s="506"/>
      <c r="L74" s="273" t="s">
        <v>71</v>
      </c>
      <c r="M74" s="272">
        <v>5</v>
      </c>
      <c r="N74" s="394">
        <f>IF(ISERROR(AVERAGE(M75:M76)),0,ROUNDUP(AVERAGE(M75:M76), 1))</f>
        <v>5</v>
      </c>
      <c r="P74" s="489" t="s">
        <v>81</v>
      </c>
      <c r="Q74" s="489"/>
      <c r="R74" s="489"/>
      <c r="S74" s="489"/>
      <c r="T74" s="57"/>
      <c r="U74" s="57"/>
    </row>
    <row r="75" spans="1:21" ht="18" customHeight="1">
      <c r="A75" s="481"/>
      <c r="B75" s="507"/>
      <c r="C75" s="505"/>
      <c r="D75" s="505"/>
      <c r="E75" s="505"/>
      <c r="F75" s="505"/>
      <c r="G75" s="505"/>
      <c r="H75" s="505"/>
      <c r="I75" s="505"/>
      <c r="J75" s="505"/>
      <c r="K75" s="506"/>
      <c r="L75" s="273" t="s">
        <v>1</v>
      </c>
      <c r="M75" s="274">
        <v>5</v>
      </c>
      <c r="N75" s="394"/>
      <c r="P75" s="489"/>
      <c r="Q75" s="489"/>
      <c r="R75" s="489"/>
      <c r="S75" s="489"/>
      <c r="T75" s="57"/>
      <c r="U75" s="57"/>
    </row>
    <row r="76" spans="1:21" ht="18" customHeight="1">
      <c r="A76" s="481"/>
      <c r="B76" s="507"/>
      <c r="C76" s="505"/>
      <c r="D76" s="505"/>
      <c r="E76" s="505"/>
      <c r="F76" s="505"/>
      <c r="G76" s="505"/>
      <c r="H76" s="505"/>
      <c r="I76" s="505"/>
      <c r="J76" s="505"/>
      <c r="K76" s="506"/>
      <c r="L76" s="275" t="s">
        <v>2</v>
      </c>
      <c r="M76" s="276"/>
      <c r="N76" s="394"/>
      <c r="P76" s="489"/>
      <c r="Q76" s="489"/>
      <c r="R76" s="489"/>
      <c r="S76" s="489"/>
      <c r="T76" s="57"/>
      <c r="U76" s="57"/>
    </row>
    <row r="77" spans="1:21" s="24" customFormat="1" ht="18" customHeight="1">
      <c r="A77" s="518" t="s">
        <v>82</v>
      </c>
      <c r="B77" s="509" t="s">
        <v>83</v>
      </c>
      <c r="C77" s="510"/>
      <c r="D77" s="510"/>
      <c r="E77" s="510"/>
      <c r="F77" s="510"/>
      <c r="G77" s="510"/>
      <c r="H77" s="510"/>
      <c r="I77" s="510"/>
      <c r="J77" s="510"/>
      <c r="K77" s="511"/>
      <c r="L77" s="278" t="s">
        <v>71</v>
      </c>
      <c r="M77" s="238">
        <v>3</v>
      </c>
      <c r="N77" s="394">
        <f>IF(ISERROR(AVERAGE(M78:M79)),0,ROUNDUP(AVERAGE(M78:M79), 1))</f>
        <v>5</v>
      </c>
      <c r="P77" s="489" t="s">
        <v>84</v>
      </c>
      <c r="Q77" s="489"/>
      <c r="R77" s="489"/>
      <c r="S77" s="489"/>
    </row>
    <row r="78" spans="1:21" s="24" customFormat="1" ht="18" customHeight="1">
      <c r="A78" s="518"/>
      <c r="B78" s="512"/>
      <c r="C78" s="510"/>
      <c r="D78" s="510"/>
      <c r="E78" s="510"/>
      <c r="F78" s="510"/>
      <c r="G78" s="510"/>
      <c r="H78" s="510"/>
      <c r="I78" s="510"/>
      <c r="J78" s="510"/>
      <c r="K78" s="511"/>
      <c r="L78" s="273" t="s">
        <v>1</v>
      </c>
      <c r="M78" s="274">
        <v>5</v>
      </c>
      <c r="N78" s="394"/>
      <c r="P78" s="489"/>
      <c r="Q78" s="489"/>
      <c r="R78" s="489"/>
      <c r="S78" s="489"/>
    </row>
    <row r="79" spans="1:21" s="24" customFormat="1" ht="18" customHeight="1">
      <c r="A79" s="518"/>
      <c r="B79" s="513"/>
      <c r="C79" s="514"/>
      <c r="D79" s="514"/>
      <c r="E79" s="514"/>
      <c r="F79" s="514"/>
      <c r="G79" s="514"/>
      <c r="H79" s="514"/>
      <c r="I79" s="514"/>
      <c r="J79" s="514"/>
      <c r="K79" s="515"/>
      <c r="L79" s="275" t="s">
        <v>2</v>
      </c>
      <c r="M79" s="276"/>
      <c r="N79" s="394"/>
      <c r="P79" s="489"/>
      <c r="Q79" s="489"/>
      <c r="R79" s="489"/>
      <c r="S79" s="489"/>
    </row>
    <row r="80" spans="1:21" s="24" customFormat="1" ht="18" customHeight="1">
      <c r="A80" s="518"/>
      <c r="B80" s="509" t="s">
        <v>85</v>
      </c>
      <c r="C80" s="510"/>
      <c r="D80" s="510"/>
      <c r="E80" s="510"/>
      <c r="F80" s="510"/>
      <c r="G80" s="510"/>
      <c r="H80" s="510"/>
      <c r="I80" s="510"/>
      <c r="J80" s="510"/>
      <c r="K80" s="511"/>
      <c r="L80" s="278" t="s">
        <v>71</v>
      </c>
      <c r="M80" s="238">
        <v>5</v>
      </c>
      <c r="N80" s="394">
        <f>IF(ISERROR(AVERAGE(M81:M82)),0,ROUNDUP(AVERAGE(M81:M82), 1))</f>
        <v>5</v>
      </c>
      <c r="P80" s="489" t="s">
        <v>86</v>
      </c>
      <c r="Q80" s="489"/>
      <c r="R80" s="489"/>
      <c r="S80" s="489"/>
    </row>
    <row r="81" spans="1:19" s="24" customFormat="1" ht="18" customHeight="1">
      <c r="A81" s="518"/>
      <c r="B81" s="512"/>
      <c r="C81" s="510"/>
      <c r="D81" s="510"/>
      <c r="E81" s="510"/>
      <c r="F81" s="510"/>
      <c r="G81" s="510"/>
      <c r="H81" s="510"/>
      <c r="I81" s="510"/>
      <c r="J81" s="510"/>
      <c r="K81" s="511"/>
      <c r="L81" s="273" t="s">
        <v>1</v>
      </c>
      <c r="M81" s="274">
        <v>5</v>
      </c>
      <c r="N81" s="394"/>
      <c r="P81" s="489"/>
      <c r="Q81" s="489"/>
      <c r="R81" s="489"/>
      <c r="S81" s="489"/>
    </row>
    <row r="82" spans="1:19" s="24" customFormat="1" ht="18" customHeight="1">
      <c r="A82" s="518"/>
      <c r="B82" s="513"/>
      <c r="C82" s="514"/>
      <c r="D82" s="514"/>
      <c r="E82" s="514"/>
      <c r="F82" s="514"/>
      <c r="G82" s="514"/>
      <c r="H82" s="514"/>
      <c r="I82" s="514"/>
      <c r="J82" s="514"/>
      <c r="K82" s="515"/>
      <c r="L82" s="275" t="s">
        <v>2</v>
      </c>
      <c r="M82" s="276"/>
      <c r="N82" s="394"/>
      <c r="P82" s="489"/>
      <c r="Q82" s="489"/>
      <c r="R82" s="489"/>
      <c r="S82" s="489"/>
    </row>
    <row r="83" spans="1:19" s="24" customFormat="1" ht="18" customHeight="1">
      <c r="A83" s="518"/>
      <c r="B83" s="509" t="s">
        <v>87</v>
      </c>
      <c r="C83" s="510"/>
      <c r="D83" s="510"/>
      <c r="E83" s="510"/>
      <c r="F83" s="510"/>
      <c r="G83" s="510"/>
      <c r="H83" s="510"/>
      <c r="I83" s="510"/>
      <c r="J83" s="510"/>
      <c r="K83" s="511"/>
      <c r="L83" s="278" t="s">
        <v>71</v>
      </c>
      <c r="M83" s="238">
        <v>5</v>
      </c>
      <c r="N83" s="394">
        <f>IF(ISERROR(AVERAGE(M84:M85)),0,ROUNDUP(AVERAGE(M84:M85), 1))</f>
        <v>5</v>
      </c>
      <c r="P83" s="489" t="s">
        <v>88</v>
      </c>
      <c r="Q83" s="489"/>
      <c r="R83" s="489"/>
      <c r="S83" s="489"/>
    </row>
    <row r="84" spans="1:19" s="24" customFormat="1" ht="18" customHeight="1">
      <c r="A84" s="518"/>
      <c r="B84" s="512"/>
      <c r="C84" s="510"/>
      <c r="D84" s="510"/>
      <c r="E84" s="510"/>
      <c r="F84" s="510"/>
      <c r="G84" s="510"/>
      <c r="H84" s="510"/>
      <c r="I84" s="510"/>
      <c r="J84" s="510"/>
      <c r="K84" s="511"/>
      <c r="L84" s="273" t="s">
        <v>1</v>
      </c>
      <c r="M84" s="274">
        <v>5</v>
      </c>
      <c r="N84" s="394"/>
      <c r="P84" s="489"/>
      <c r="Q84" s="489"/>
      <c r="R84" s="489"/>
      <c r="S84" s="489"/>
    </row>
    <row r="85" spans="1:19" s="24" customFormat="1" ht="18" customHeight="1">
      <c r="A85" s="518"/>
      <c r="B85" s="513"/>
      <c r="C85" s="514"/>
      <c r="D85" s="514"/>
      <c r="E85" s="514"/>
      <c r="F85" s="514"/>
      <c r="G85" s="514"/>
      <c r="H85" s="514"/>
      <c r="I85" s="514"/>
      <c r="J85" s="514"/>
      <c r="K85" s="515"/>
      <c r="L85" s="275" t="s">
        <v>2</v>
      </c>
      <c r="M85" s="276"/>
      <c r="N85" s="394"/>
      <c r="P85" s="489"/>
      <c r="Q85" s="489"/>
      <c r="R85" s="489"/>
      <c r="S85" s="489"/>
    </row>
    <row r="86" spans="1:19" s="24" customFormat="1" ht="18" customHeight="1">
      <c r="A86" s="518"/>
      <c r="B86" s="509" t="s">
        <v>89</v>
      </c>
      <c r="C86" s="510"/>
      <c r="D86" s="510"/>
      <c r="E86" s="510"/>
      <c r="F86" s="510"/>
      <c r="G86" s="510"/>
      <c r="H86" s="510"/>
      <c r="I86" s="510"/>
      <c r="J86" s="510"/>
      <c r="K86" s="511"/>
      <c r="L86" s="271" t="s">
        <v>71</v>
      </c>
      <c r="M86" s="272">
        <v>5</v>
      </c>
      <c r="N86" s="394">
        <f>IF(ISERROR(AVERAGE(M87:M88)),0,ROUNDUP(AVERAGE(M87:M88), 1))</f>
        <v>5</v>
      </c>
      <c r="P86" s="489" t="s">
        <v>90</v>
      </c>
      <c r="Q86" s="489"/>
      <c r="R86" s="489"/>
      <c r="S86" s="489"/>
    </row>
    <row r="87" spans="1:19" s="24" customFormat="1" ht="18" customHeight="1">
      <c r="A87" s="518"/>
      <c r="B87" s="512"/>
      <c r="C87" s="510"/>
      <c r="D87" s="510"/>
      <c r="E87" s="510"/>
      <c r="F87" s="510"/>
      <c r="G87" s="510"/>
      <c r="H87" s="510"/>
      <c r="I87" s="510"/>
      <c r="J87" s="510"/>
      <c r="K87" s="511"/>
      <c r="L87" s="273" t="s">
        <v>1</v>
      </c>
      <c r="M87" s="274">
        <v>5</v>
      </c>
      <c r="N87" s="394"/>
      <c r="P87" s="489"/>
      <c r="Q87" s="489"/>
      <c r="R87" s="489"/>
      <c r="S87" s="489"/>
    </row>
    <row r="88" spans="1:19" s="24" customFormat="1" ht="18" customHeight="1">
      <c r="A88" s="519"/>
      <c r="B88" s="513"/>
      <c r="C88" s="514"/>
      <c r="D88" s="514"/>
      <c r="E88" s="514"/>
      <c r="F88" s="514"/>
      <c r="G88" s="514"/>
      <c r="H88" s="514"/>
      <c r="I88" s="514"/>
      <c r="J88" s="514"/>
      <c r="K88" s="515"/>
      <c r="L88" s="275" t="s">
        <v>2</v>
      </c>
      <c r="M88" s="274"/>
      <c r="N88" s="394"/>
      <c r="P88" s="489"/>
      <c r="Q88" s="489"/>
      <c r="R88" s="489"/>
      <c r="S88" s="489"/>
    </row>
    <row r="89" spans="1:19" s="24" customFormat="1" ht="18" customHeight="1">
      <c r="A89" s="236" t="s">
        <v>91</v>
      </c>
      <c r="B89" s="441" t="s">
        <v>62</v>
      </c>
      <c r="C89" s="442"/>
      <c r="D89" s="442"/>
      <c r="E89" s="442"/>
      <c r="F89" s="442"/>
      <c r="G89" s="442"/>
      <c r="H89" s="442"/>
      <c r="I89" s="442"/>
      <c r="J89" s="442"/>
      <c r="K89" s="443"/>
      <c r="L89" s="249" t="s">
        <v>25</v>
      </c>
      <c r="M89" s="516">
        <f>SUM(N62:N88)</f>
        <v>45</v>
      </c>
      <c r="N89" s="517"/>
      <c r="R89" s="489"/>
      <c r="S89" s="4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topLeftCell="A10" zoomScaleSheetLayoutView="100" workbookViewId="0">
      <selection activeCell="O25" sqref="O25"/>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v>
      </c>
      <c r="B2" s="393"/>
      <c r="C2" s="393"/>
      <c r="D2" s="393"/>
      <c r="E2" s="393"/>
      <c r="F2" s="393"/>
      <c r="G2" s="393"/>
      <c r="H2" s="393"/>
      <c r="I2" s="393"/>
      <c r="J2" s="393"/>
      <c r="K2" s="393"/>
      <c r="L2" s="393"/>
      <c r="M2" s="393"/>
      <c r="N2" s="393"/>
    </row>
    <row r="3" spans="1:18" ht="8.1" customHeight="1"/>
    <row r="4" spans="1:18" ht="18.75" customHeight="1">
      <c r="A4" s="195" t="s">
        <v>18</v>
      </c>
      <c r="B4" s="394" t="s">
        <v>276</v>
      </c>
      <c r="C4" s="394"/>
      <c r="D4" s="394"/>
      <c r="E4" s="384" t="s">
        <v>3</v>
      </c>
      <c r="F4" s="384"/>
      <c r="G4" s="394" t="s">
        <v>294</v>
      </c>
      <c r="H4" s="394"/>
      <c r="I4" s="385" t="s">
        <v>0</v>
      </c>
      <c r="J4" s="387"/>
      <c r="K4" s="198" t="s">
        <v>295</v>
      </c>
      <c r="L4" s="195" t="s">
        <v>19</v>
      </c>
      <c r="M4" s="394" t="s">
        <v>296</v>
      </c>
      <c r="N4" s="394"/>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383" t="s">
        <v>20</v>
      </c>
      <c r="B6" s="385" t="s">
        <v>15</v>
      </c>
      <c r="C6" s="386"/>
      <c r="D6" s="386"/>
      <c r="E6" s="387"/>
      <c r="F6" s="385" t="s">
        <v>16</v>
      </c>
      <c r="G6" s="386"/>
      <c r="H6" s="386"/>
      <c r="I6" s="386"/>
      <c r="J6" s="387"/>
    </row>
    <row r="7" spans="1:18" ht="18" customHeight="1">
      <c r="A7" s="384"/>
      <c r="B7" s="388" t="s">
        <v>274</v>
      </c>
      <c r="C7" s="389"/>
      <c r="D7" s="389"/>
      <c r="E7" s="390"/>
      <c r="F7" s="388" t="s">
        <v>138</v>
      </c>
      <c r="G7" s="389"/>
      <c r="H7" s="389"/>
      <c r="I7" s="389"/>
      <c r="J7" s="390"/>
    </row>
    <row r="8" spans="1:18" ht="8.1" customHeight="1"/>
    <row r="9" spans="1:18" ht="16.5" customHeight="1">
      <c r="A9" s="391" t="s">
        <v>21</v>
      </c>
      <c r="B9" s="391"/>
      <c r="C9" s="391"/>
      <c r="D9" s="391"/>
      <c r="E9" s="391"/>
      <c r="F9" s="391"/>
      <c r="G9" s="391"/>
      <c r="H9" s="391"/>
      <c r="I9" s="391"/>
      <c r="J9" s="391"/>
      <c r="K9" s="391"/>
      <c r="L9" s="391"/>
      <c r="M9" s="391"/>
      <c r="N9" s="391"/>
      <c r="O9" s="30"/>
    </row>
    <row r="10" spans="1:18" ht="16.5" customHeight="1">
      <c r="A10" s="395" t="s">
        <v>22</v>
      </c>
      <c r="B10" s="396"/>
      <c r="C10" s="396"/>
      <c r="D10" s="396"/>
      <c r="E10" s="397"/>
      <c r="F10" s="395" t="s">
        <v>23</v>
      </c>
      <c r="G10" s="396"/>
      <c r="H10" s="395" t="s">
        <v>24</v>
      </c>
      <c r="I10" s="397"/>
      <c r="J10" s="200" t="s">
        <v>25</v>
      </c>
      <c r="K10" s="201" t="s">
        <v>26</v>
      </c>
      <c r="L10" s="222" t="s">
        <v>27</v>
      </c>
      <c r="M10" s="398" t="s">
        <v>7</v>
      </c>
      <c r="N10" s="399"/>
    </row>
    <row r="11" spans="1:18" ht="15" customHeight="1">
      <c r="A11" s="400" t="s">
        <v>28</v>
      </c>
      <c r="B11" s="401"/>
      <c r="C11" s="401"/>
      <c r="D11" s="401"/>
      <c r="E11" s="203">
        <v>0.3</v>
      </c>
      <c r="F11" s="204"/>
      <c r="G11" s="204"/>
      <c r="H11" s="204"/>
      <c r="I11" s="204"/>
      <c r="J11" s="204"/>
      <c r="K11" s="204"/>
      <c r="L11" s="204"/>
      <c r="M11" s="204"/>
      <c r="N11" s="205"/>
      <c r="P11" s="402" t="s">
        <v>29</v>
      </c>
    </row>
    <row r="12" spans="1:18" ht="15" customHeight="1">
      <c r="A12" s="403" t="s">
        <v>105</v>
      </c>
      <c r="B12" s="404"/>
      <c r="C12" s="404"/>
      <c r="D12" s="404"/>
      <c r="E12" s="405"/>
      <c r="F12" s="406">
        <v>30</v>
      </c>
      <c r="G12" s="406"/>
      <c r="H12" s="406">
        <v>6</v>
      </c>
      <c r="I12" s="406"/>
      <c r="J12" s="206">
        <f>L34</f>
        <v>6</v>
      </c>
      <c r="K12" s="207">
        <f>$J$12*$F$12/$H$12</f>
        <v>30</v>
      </c>
      <c r="L12" s="408">
        <f>IF(SUM(K12:K13)&gt;30, 30, SUM(K12:K13))</f>
        <v>30</v>
      </c>
      <c r="M12" s="412" t="s">
        <v>30</v>
      </c>
      <c r="N12" s="413"/>
      <c r="P12" s="402"/>
      <c r="Q12" s="36"/>
    </row>
    <row r="13" spans="1:18" ht="15" customHeight="1">
      <c r="A13" s="416" t="s">
        <v>108</v>
      </c>
      <c r="B13" s="417"/>
      <c r="C13" s="417"/>
      <c r="D13" s="417"/>
      <c r="E13" s="418"/>
      <c r="F13" s="407"/>
      <c r="G13" s="407"/>
      <c r="H13" s="407"/>
      <c r="I13" s="407"/>
      <c r="J13" s="208">
        <f>N45</f>
        <v>0</v>
      </c>
      <c r="K13" s="209">
        <f>$J$13*$F$12/$H$12</f>
        <v>0</v>
      </c>
      <c r="L13" s="409"/>
      <c r="M13" s="414"/>
      <c r="N13" s="415"/>
      <c r="P13" s="402"/>
      <c r="Q13" s="36"/>
    </row>
    <row r="14" spans="1:18" ht="15" customHeight="1">
      <c r="A14" s="400" t="s">
        <v>31</v>
      </c>
      <c r="B14" s="401"/>
      <c r="C14" s="401"/>
      <c r="D14" s="401"/>
      <c r="E14" s="203">
        <v>0.5</v>
      </c>
      <c r="F14" s="204"/>
      <c r="G14" s="204"/>
      <c r="H14" s="204"/>
      <c r="I14" s="204"/>
      <c r="J14" s="204"/>
      <c r="K14" s="204"/>
      <c r="L14" s="204"/>
      <c r="M14" s="204"/>
      <c r="N14" s="205"/>
      <c r="P14" s="36"/>
      <c r="Q14" s="36"/>
    </row>
    <row r="15" spans="1:18" ht="15" customHeight="1">
      <c r="A15" s="403" t="s">
        <v>32</v>
      </c>
      <c r="B15" s="404"/>
      <c r="C15" s="404"/>
      <c r="D15" s="404"/>
      <c r="E15" s="405"/>
      <c r="F15" s="411">
        <v>20</v>
      </c>
      <c r="G15" s="411"/>
      <c r="H15" s="411">
        <v>20</v>
      </c>
      <c r="I15" s="411"/>
      <c r="J15" s="210">
        <f>M34</f>
        <v>24.5</v>
      </c>
      <c r="K15" s="207">
        <f>J15/H15*F15</f>
        <v>24.5</v>
      </c>
      <c r="L15" s="408">
        <f>SUM(K15:K16)</f>
        <v>24.5</v>
      </c>
      <c r="M15" s="419"/>
      <c r="N15" s="420"/>
      <c r="P15" s="36"/>
      <c r="Q15" s="36"/>
    </row>
    <row r="16" spans="1:18" ht="15" customHeight="1">
      <c r="A16" s="416" t="s">
        <v>33</v>
      </c>
      <c r="B16" s="417"/>
      <c r="C16" s="417"/>
      <c r="D16" s="417"/>
      <c r="E16" s="418"/>
      <c r="F16" s="410">
        <v>30</v>
      </c>
      <c r="G16" s="410"/>
      <c r="H16" s="410">
        <v>30</v>
      </c>
      <c r="I16" s="410"/>
      <c r="J16" s="211">
        <f>N34</f>
        <v>0</v>
      </c>
      <c r="K16" s="209">
        <f>J16/H16*F16</f>
        <v>0</v>
      </c>
      <c r="L16" s="409"/>
      <c r="M16" s="421"/>
      <c r="N16" s="422"/>
    </row>
    <row r="17" spans="1:17" ht="15" customHeight="1">
      <c r="A17" s="400" t="s">
        <v>34</v>
      </c>
      <c r="B17" s="401"/>
      <c r="C17" s="401"/>
      <c r="D17" s="401"/>
      <c r="E17" s="203">
        <v>0.2</v>
      </c>
      <c r="F17" s="204"/>
      <c r="G17" s="204"/>
      <c r="H17" s="204"/>
      <c r="I17" s="204"/>
      <c r="J17" s="204"/>
      <c r="K17" s="204"/>
      <c r="L17" s="204"/>
      <c r="M17" s="204"/>
      <c r="N17" s="205"/>
    </row>
    <row r="18" spans="1:17" ht="15" customHeight="1">
      <c r="A18" s="403" t="s">
        <v>35</v>
      </c>
      <c r="B18" s="404"/>
      <c r="C18" s="404"/>
      <c r="D18" s="404"/>
      <c r="E18" s="212"/>
      <c r="F18" s="411"/>
      <c r="G18" s="411"/>
      <c r="H18" s="411"/>
      <c r="I18" s="411"/>
      <c r="J18" s="213">
        <f>B57+N57</f>
        <v>0</v>
      </c>
      <c r="K18" s="207">
        <f>J18</f>
        <v>0</v>
      </c>
      <c r="L18" s="408">
        <f>K18+K19</f>
        <v>0</v>
      </c>
      <c r="M18" s="423"/>
      <c r="N18" s="424"/>
    </row>
    <row r="19" spans="1:17" ht="15" customHeight="1">
      <c r="A19" s="416" t="s">
        <v>36</v>
      </c>
      <c r="B19" s="417"/>
      <c r="C19" s="417"/>
      <c r="D19" s="417"/>
      <c r="E19" s="214"/>
      <c r="F19" s="410">
        <v>20</v>
      </c>
      <c r="G19" s="410"/>
      <c r="H19" s="410">
        <v>45</v>
      </c>
      <c r="I19" s="410"/>
      <c r="J19" s="215">
        <f>M89</f>
        <v>0</v>
      </c>
      <c r="K19" s="209">
        <f>J19*F19/H19</f>
        <v>0</v>
      </c>
      <c r="L19" s="409"/>
      <c r="M19" s="427"/>
      <c r="N19" s="428"/>
    </row>
    <row r="20" spans="1:17" ht="15" customHeight="1">
      <c r="A20" s="400" t="s">
        <v>37</v>
      </c>
      <c r="B20" s="401"/>
      <c r="C20" s="401"/>
      <c r="D20" s="401"/>
      <c r="E20" s="401"/>
      <c r="F20" s="204"/>
      <c r="G20" s="204"/>
      <c r="H20" s="204"/>
      <c r="I20" s="204"/>
      <c r="J20" s="204"/>
      <c r="K20" s="204"/>
      <c r="L20" s="204"/>
      <c r="M20" s="204"/>
      <c r="N20" s="205"/>
    </row>
    <row r="21" spans="1:17" ht="15" customHeight="1">
      <c r="A21" s="403" t="s">
        <v>92</v>
      </c>
      <c r="B21" s="404"/>
      <c r="C21" s="404"/>
      <c r="D21" s="404"/>
      <c r="E21" s="405"/>
      <c r="F21" s="411"/>
      <c r="G21" s="411"/>
      <c r="H21" s="411"/>
      <c r="I21" s="411"/>
      <c r="J21" s="216">
        <f>K12+K13-L12</f>
        <v>0</v>
      </c>
      <c r="K21" s="207">
        <f>J21</f>
        <v>0</v>
      </c>
      <c r="L21" s="217">
        <f>K21</f>
        <v>0</v>
      </c>
      <c r="M21" s="423"/>
      <c r="N21" s="424"/>
    </row>
    <row r="22" spans="1:17" ht="15" customHeight="1">
      <c r="A22" s="416" t="s">
        <v>38</v>
      </c>
      <c r="B22" s="417"/>
      <c r="C22" s="417"/>
      <c r="D22" s="417"/>
      <c r="E22" s="418"/>
      <c r="F22" s="410">
        <v>0</v>
      </c>
      <c r="G22" s="410"/>
      <c r="H22" s="410">
        <v>0</v>
      </c>
      <c r="I22" s="410"/>
      <c r="J22" s="218">
        <v>0</v>
      </c>
      <c r="K22" s="209">
        <f>IF(ABS(J22)&gt;20, IF(J22&gt;0, 20, -20), J22)</f>
        <v>0</v>
      </c>
      <c r="L22" s="219">
        <f>K22</f>
        <v>0</v>
      </c>
      <c r="M22" s="425"/>
      <c r="N22" s="426"/>
      <c r="P22" s="45" t="s">
        <v>107</v>
      </c>
    </row>
    <row r="23" spans="1:17" ht="16.5" customHeight="1">
      <c r="A23" s="395" t="s">
        <v>39</v>
      </c>
      <c r="B23" s="396"/>
      <c r="C23" s="396"/>
      <c r="D23" s="396"/>
      <c r="E23" s="396"/>
      <c r="F23" s="396"/>
      <c r="G23" s="396"/>
      <c r="H23" s="396"/>
      <c r="I23" s="396"/>
      <c r="J23" s="396"/>
      <c r="K23" s="396"/>
      <c r="L23" s="220">
        <f>IF(SUM(L12,L15,L18,L19,L21,L22) &gt; 100, 100, SUM(L12,L15,L18,L19,L21,L22))</f>
        <v>54.5</v>
      </c>
      <c r="M23" s="395"/>
      <c r="N23" s="397"/>
    </row>
    <row r="24" spans="1:17" ht="8.1" customHeight="1"/>
    <row r="25" spans="1:17" ht="16.5" customHeight="1">
      <c r="A25" s="221" t="s">
        <v>40</v>
      </c>
    </row>
    <row r="26" spans="1:17" ht="16.5" customHeight="1">
      <c r="A26" s="435" t="s">
        <v>95</v>
      </c>
      <c r="B26" s="435"/>
      <c r="C26" s="435"/>
      <c r="D26" s="435"/>
      <c r="E26" s="435"/>
      <c r="F26" s="435"/>
      <c r="G26" s="435"/>
      <c r="H26" s="435"/>
      <c r="I26" s="435"/>
      <c r="J26" s="435"/>
      <c r="K26" s="435"/>
      <c r="L26" s="435"/>
      <c r="M26" s="435"/>
      <c r="N26" s="435"/>
      <c r="O26" s="30"/>
    </row>
    <row r="27" spans="1:17" ht="16.5" customHeight="1">
      <c r="A27" s="395" t="s">
        <v>41</v>
      </c>
      <c r="B27" s="396"/>
      <c r="C27" s="396"/>
      <c r="D27" s="396"/>
      <c r="E27" s="396"/>
      <c r="F27" s="396"/>
      <c r="G27" s="396"/>
      <c r="H27" s="396"/>
      <c r="I27" s="396"/>
      <c r="J27" s="397"/>
      <c r="K27" s="436" t="s">
        <v>106</v>
      </c>
      <c r="L27" s="436"/>
      <c r="M27" s="436" t="s">
        <v>42</v>
      </c>
      <c r="N27" s="436"/>
    </row>
    <row r="28" spans="1:17" ht="26.25" customHeight="1">
      <c r="A28" s="395" t="s">
        <v>123</v>
      </c>
      <c r="B28" s="396"/>
      <c r="C28" s="396"/>
      <c r="D28" s="396"/>
      <c r="E28" s="396"/>
      <c r="F28" s="397"/>
      <c r="G28" s="395" t="s">
        <v>43</v>
      </c>
      <c r="H28" s="396"/>
      <c r="I28" s="396"/>
      <c r="J28" s="397"/>
      <c r="K28" s="200" t="s">
        <v>44</v>
      </c>
      <c r="L28" s="201" t="s">
        <v>125</v>
      </c>
      <c r="M28" s="222" t="s">
        <v>45</v>
      </c>
      <c r="N28" s="223" t="s">
        <v>127</v>
      </c>
    </row>
    <row r="29" spans="1:17" ht="15" customHeight="1">
      <c r="A29" s="429" t="s">
        <v>297</v>
      </c>
      <c r="B29" s="430"/>
      <c r="C29" s="430"/>
      <c r="D29" s="430"/>
      <c r="E29" s="430"/>
      <c r="F29" s="431"/>
      <c r="G29" s="432" t="s">
        <v>319</v>
      </c>
      <c r="H29" s="433"/>
      <c r="I29" s="433"/>
      <c r="J29" s="434"/>
      <c r="K29" s="311">
        <v>1</v>
      </c>
      <c r="L29" s="311">
        <v>1</v>
      </c>
      <c r="M29" s="312">
        <v>22.5</v>
      </c>
      <c r="N29" s="315"/>
      <c r="P29" s="184"/>
      <c r="Q29" s="185"/>
    </row>
    <row r="30" spans="1:17" ht="15" customHeight="1">
      <c r="A30" s="429" t="s">
        <v>298</v>
      </c>
      <c r="B30" s="430"/>
      <c r="C30" s="430"/>
      <c r="D30" s="430"/>
      <c r="E30" s="430"/>
      <c r="F30" s="431"/>
      <c r="G30" s="663" t="s">
        <v>320</v>
      </c>
      <c r="H30" s="664"/>
      <c r="I30" s="664"/>
      <c r="J30" s="665"/>
      <c r="K30" s="346">
        <v>4.67</v>
      </c>
      <c r="L30" s="347">
        <v>4.5199999999999996</v>
      </c>
      <c r="M30" s="314">
        <v>26.5</v>
      </c>
      <c r="N30" s="348"/>
      <c r="P30" s="186"/>
      <c r="Q30" s="30"/>
    </row>
    <row r="31" spans="1:17" ht="15" customHeight="1">
      <c r="A31" s="429" t="s">
        <v>299</v>
      </c>
      <c r="B31" s="430"/>
      <c r="C31" s="430"/>
      <c r="D31" s="430"/>
      <c r="E31" s="430"/>
      <c r="F31" s="431"/>
      <c r="G31" s="663" t="s">
        <v>300</v>
      </c>
      <c r="H31" s="664"/>
      <c r="I31" s="664"/>
      <c r="J31" s="665"/>
      <c r="K31" s="346">
        <v>0.48</v>
      </c>
      <c r="L31" s="347">
        <v>0.48</v>
      </c>
      <c r="M31" s="314"/>
      <c r="N31" s="314"/>
      <c r="P31" s="30"/>
      <c r="Q31" s="30"/>
    </row>
    <row r="32" spans="1:17"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25</v>
      </c>
      <c r="B34" s="396"/>
      <c r="C34" s="396"/>
      <c r="D34" s="396"/>
      <c r="E34" s="396"/>
      <c r="F34" s="396"/>
      <c r="G34" s="396"/>
      <c r="H34" s="396"/>
      <c r="I34" s="396"/>
      <c r="J34" s="397"/>
      <c r="K34" s="232">
        <f>SUM(K29:K33)</f>
        <v>6.15</v>
      </c>
      <c r="L34" s="233">
        <f>SUM(L29:L33)</f>
        <v>6</v>
      </c>
      <c r="M34" s="233">
        <f>IFERROR(AVERAGE(M29:M33), 0)</f>
        <v>24.5</v>
      </c>
      <c r="N34" s="233">
        <f>IFERROR(AVERAGE(N29:N33), 0)</f>
        <v>0</v>
      </c>
    </row>
    <row r="35" spans="1:16" s="24" customFormat="1" ht="16.5" customHeight="1">
      <c r="A35" s="437" t="s">
        <v>111</v>
      </c>
      <c r="B35" s="437"/>
      <c r="C35" s="437"/>
      <c r="D35" s="437"/>
      <c r="E35" s="437"/>
      <c r="F35" s="437"/>
      <c r="G35" s="437"/>
      <c r="H35" s="437"/>
      <c r="I35" s="437"/>
      <c r="J35" s="437"/>
      <c r="K35" s="437"/>
      <c r="L35" s="437"/>
      <c r="M35" s="437"/>
      <c r="N35" s="437"/>
    </row>
    <row r="36" spans="1:16" s="24" customFormat="1" ht="16.5" customHeight="1">
      <c r="A36" s="395" t="s">
        <v>112</v>
      </c>
      <c r="B36" s="396"/>
      <c r="C36" s="396"/>
      <c r="D36" s="396"/>
      <c r="E36" s="396"/>
      <c r="F36" s="396"/>
      <c r="G36" s="396"/>
      <c r="H36" s="396"/>
      <c r="I36" s="396"/>
      <c r="J36" s="396"/>
      <c r="K36" s="396"/>
      <c r="L36" s="395" t="s">
        <v>106</v>
      </c>
      <c r="M36" s="396"/>
      <c r="N36" s="397"/>
    </row>
    <row r="37" spans="1:16" s="24" customFormat="1" ht="16.5" customHeight="1">
      <c r="A37" s="235" t="s">
        <v>57</v>
      </c>
      <c r="B37" s="438" t="s">
        <v>47</v>
      </c>
      <c r="C37" s="439"/>
      <c r="D37" s="439"/>
      <c r="E37" s="439"/>
      <c r="F37" s="439"/>
      <c r="G37" s="440"/>
      <c r="H37" s="441" t="s">
        <v>43</v>
      </c>
      <c r="I37" s="442"/>
      <c r="J37" s="443"/>
      <c r="K37" s="253" t="s">
        <v>102</v>
      </c>
      <c r="L37" s="253" t="s">
        <v>103</v>
      </c>
      <c r="M37" s="253" t="s">
        <v>104</v>
      </c>
      <c r="N37" s="253" t="s">
        <v>94</v>
      </c>
      <c r="P37" s="91" t="s">
        <v>96</v>
      </c>
    </row>
    <row r="38" spans="1:16" s="24" customFormat="1" ht="15" customHeight="1">
      <c r="A38" s="320"/>
      <c r="B38" s="654"/>
      <c r="C38" s="655"/>
      <c r="D38" s="655"/>
      <c r="E38" s="655"/>
      <c r="F38" s="655"/>
      <c r="G38" s="656"/>
      <c r="H38" s="657"/>
      <c r="I38" s="658"/>
      <c r="J38" s="659"/>
      <c r="K38" s="319"/>
      <c r="L38" s="321"/>
      <c r="M38" s="322"/>
      <c r="N38" s="323"/>
      <c r="P38" s="91" t="s">
        <v>98</v>
      </c>
    </row>
    <row r="39" spans="1:16" s="24" customFormat="1" ht="15" customHeight="1">
      <c r="A39" s="324"/>
      <c r="B39" s="660"/>
      <c r="C39" s="661"/>
      <c r="D39" s="661"/>
      <c r="E39" s="661"/>
      <c r="F39" s="661"/>
      <c r="G39" s="662"/>
      <c r="H39" s="447"/>
      <c r="I39" s="448"/>
      <c r="J39" s="449"/>
      <c r="K39" s="325"/>
      <c r="L39" s="326"/>
      <c r="M39" s="327"/>
      <c r="N39" s="323"/>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48</v>
      </c>
      <c r="B45" s="396"/>
      <c r="C45" s="396"/>
      <c r="D45" s="396"/>
      <c r="E45" s="396"/>
      <c r="F45" s="396"/>
      <c r="G45" s="396"/>
      <c r="H45" s="396"/>
      <c r="I45" s="396"/>
      <c r="J45" s="396"/>
      <c r="K45" s="396"/>
      <c r="L45" s="396"/>
      <c r="M45" s="397"/>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49</v>
      </c>
      <c r="B47" s="277"/>
      <c r="C47" s="277"/>
      <c r="D47" s="277"/>
      <c r="E47" s="277"/>
      <c r="F47" s="277"/>
      <c r="G47" s="277"/>
      <c r="H47" s="277"/>
      <c r="I47" s="277"/>
      <c r="J47" s="277"/>
      <c r="K47" s="277"/>
      <c r="L47" s="277"/>
      <c r="M47" s="277"/>
      <c r="N47" s="277"/>
    </row>
    <row r="48" spans="1:16" s="24" customFormat="1" ht="16.5" customHeight="1" thickBot="1">
      <c r="A48" s="477" t="s">
        <v>35</v>
      </c>
      <c r="B48" s="477"/>
      <c r="C48" s="477"/>
      <c r="D48" s="477"/>
      <c r="E48" s="477"/>
      <c r="F48" s="477"/>
      <c r="G48" s="477"/>
      <c r="H48" s="477"/>
      <c r="I48" s="477"/>
      <c r="J48" s="477"/>
      <c r="K48" s="477"/>
      <c r="L48" s="477"/>
      <c r="M48" s="477"/>
      <c r="N48" s="477"/>
    </row>
    <row r="49" spans="1:19" s="24" customFormat="1" ht="16.5" customHeight="1">
      <c r="A49" s="478" t="s">
        <v>50</v>
      </c>
      <c r="B49" s="479"/>
      <c r="C49" s="480" t="s">
        <v>51</v>
      </c>
      <c r="D49" s="480" t="s">
        <v>52</v>
      </c>
      <c r="E49" s="480" t="s">
        <v>53</v>
      </c>
      <c r="F49" s="480" t="s">
        <v>164</v>
      </c>
      <c r="G49" s="482" t="s">
        <v>55</v>
      </c>
      <c r="H49" s="462" t="s">
        <v>165</v>
      </c>
      <c r="I49" s="463"/>
      <c r="J49" s="463"/>
      <c r="K49" s="463"/>
      <c r="L49" s="463"/>
      <c r="M49" s="463"/>
      <c r="N49" s="464"/>
    </row>
    <row r="50" spans="1:19" s="24" customFormat="1" ht="16.5" customHeight="1">
      <c r="A50" s="251" t="s">
        <v>46</v>
      </c>
      <c r="B50" s="250" t="s">
        <v>56</v>
      </c>
      <c r="C50" s="481"/>
      <c r="D50" s="481"/>
      <c r="E50" s="481"/>
      <c r="F50" s="481"/>
      <c r="G50" s="483"/>
      <c r="H50" s="252" t="s">
        <v>57</v>
      </c>
      <c r="I50" s="441" t="s">
        <v>58</v>
      </c>
      <c r="J50" s="442"/>
      <c r="K50" s="443"/>
      <c r="L50" s="465" t="s">
        <v>59</v>
      </c>
      <c r="M50" s="465"/>
      <c r="N50" s="254" t="s">
        <v>60</v>
      </c>
    </row>
    <row r="51" spans="1:19" s="24" customFormat="1" ht="15" customHeight="1">
      <c r="A51" s="255" t="s">
        <v>166</v>
      </c>
      <c r="B51" s="256"/>
      <c r="C51" s="257"/>
      <c r="D51" s="257"/>
      <c r="E51" s="257"/>
      <c r="F51" s="257"/>
      <c r="G51" s="466"/>
      <c r="H51" s="258"/>
      <c r="I51" s="469"/>
      <c r="J51" s="469"/>
      <c r="K51" s="469"/>
      <c r="L51" s="470"/>
      <c r="M51" s="471"/>
      <c r="N51" s="259"/>
      <c r="P51" s="484" t="s">
        <v>61</v>
      </c>
      <c r="Q51" s="484"/>
    </row>
    <row r="52" spans="1:19" s="24" customFormat="1" ht="15" customHeight="1">
      <c r="A52" s="255" t="s">
        <v>167</v>
      </c>
      <c r="B52" s="260"/>
      <c r="C52" s="261"/>
      <c r="D52" s="261"/>
      <c r="E52" s="261"/>
      <c r="F52" s="261"/>
      <c r="G52" s="467"/>
      <c r="H52" s="262"/>
      <c r="I52" s="485"/>
      <c r="J52" s="485"/>
      <c r="K52" s="485"/>
      <c r="L52" s="486"/>
      <c r="M52" s="487"/>
      <c r="N52" s="263"/>
      <c r="P52" s="484"/>
      <c r="Q52" s="484"/>
    </row>
    <row r="53" spans="1:19" s="24" customFormat="1" ht="15" customHeight="1">
      <c r="A53" s="255" t="s">
        <v>168</v>
      </c>
      <c r="B53" s="260"/>
      <c r="C53" s="261"/>
      <c r="D53" s="261"/>
      <c r="E53" s="261"/>
      <c r="F53" s="261"/>
      <c r="G53" s="467"/>
      <c r="H53" s="262"/>
      <c r="I53" s="485"/>
      <c r="J53" s="485"/>
      <c r="K53" s="485"/>
      <c r="L53" s="486"/>
      <c r="M53" s="487"/>
      <c r="N53" s="263"/>
      <c r="P53" s="484"/>
      <c r="Q53" s="484"/>
    </row>
    <row r="54" spans="1:19" s="24" customFormat="1" ht="15" customHeight="1">
      <c r="A54" s="255" t="s">
        <v>169</v>
      </c>
      <c r="B54" s="260"/>
      <c r="C54" s="261"/>
      <c r="D54" s="261"/>
      <c r="E54" s="261"/>
      <c r="F54" s="261"/>
      <c r="G54" s="467"/>
      <c r="H54" s="262"/>
      <c r="I54" s="485"/>
      <c r="J54" s="485"/>
      <c r="K54" s="485"/>
      <c r="L54" s="486"/>
      <c r="M54" s="487"/>
      <c r="N54" s="263"/>
      <c r="P54" s="484"/>
      <c r="Q54" s="484"/>
    </row>
    <row r="55" spans="1:19" s="24" customFormat="1" ht="15" customHeight="1">
      <c r="A55" s="255" t="s">
        <v>170</v>
      </c>
      <c r="B55" s="260"/>
      <c r="C55" s="261"/>
      <c r="D55" s="261"/>
      <c r="E55" s="261"/>
      <c r="F55" s="261"/>
      <c r="G55" s="467"/>
      <c r="H55" s="262"/>
      <c r="I55" s="485"/>
      <c r="J55" s="485"/>
      <c r="K55" s="485"/>
      <c r="L55" s="486"/>
      <c r="M55" s="487"/>
      <c r="N55" s="263"/>
      <c r="P55" s="484"/>
      <c r="Q55" s="484"/>
    </row>
    <row r="56" spans="1:19" s="24" customFormat="1">
      <c r="A56" s="255" t="s">
        <v>171</v>
      </c>
      <c r="B56" s="264"/>
      <c r="C56" s="261"/>
      <c r="D56" s="261"/>
      <c r="E56" s="261"/>
      <c r="F56" s="261"/>
      <c r="G56" s="468"/>
      <c r="H56" s="265"/>
      <c r="I56" s="488"/>
      <c r="J56" s="488"/>
      <c r="K56" s="488"/>
      <c r="L56" s="472"/>
      <c r="M56" s="473"/>
      <c r="N56" s="266"/>
      <c r="P56" s="484"/>
      <c r="Q56" s="484"/>
    </row>
    <row r="57" spans="1:19" s="24" customFormat="1" ht="14.25" customHeight="1" thickBot="1">
      <c r="A57" s="267" t="s">
        <v>62</v>
      </c>
      <c r="B57" s="267">
        <f>SUM(C57:G57)</f>
        <v>0</v>
      </c>
      <c r="C57" s="268">
        <f>SUM(C51:C56)*-1</f>
        <v>0</v>
      </c>
      <c r="D57" s="268">
        <f>SUM(D51:D56)*5</f>
        <v>0</v>
      </c>
      <c r="E57" s="268">
        <f>SUM(E51:E56)*-1</f>
        <v>0</v>
      </c>
      <c r="F57" s="268">
        <v>0</v>
      </c>
      <c r="G57" s="269">
        <v>0</v>
      </c>
      <c r="H57" s="494" t="s">
        <v>93</v>
      </c>
      <c r="I57" s="495"/>
      <c r="J57" s="495"/>
      <c r="K57" s="496"/>
      <c r="L57" s="497">
        <v>0</v>
      </c>
      <c r="M57" s="498"/>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77" t="s">
        <v>63</v>
      </c>
      <c r="B59" s="477"/>
      <c r="C59" s="477"/>
      <c r="D59" s="477"/>
      <c r="E59" s="477"/>
      <c r="F59" s="477"/>
      <c r="G59" s="477"/>
      <c r="H59" s="477"/>
      <c r="I59" s="477"/>
      <c r="J59" s="477"/>
      <c r="K59" s="477"/>
      <c r="L59" s="477"/>
      <c r="M59" s="477"/>
      <c r="N59" s="477"/>
    </row>
    <row r="60" spans="1:19" s="24" customFormat="1" ht="18" customHeight="1">
      <c r="A60" s="481" t="s">
        <v>64</v>
      </c>
      <c r="B60" s="499" t="s">
        <v>65</v>
      </c>
      <c r="C60" s="500"/>
      <c r="D60" s="500"/>
      <c r="E60" s="500"/>
      <c r="F60" s="500"/>
      <c r="G60" s="500"/>
      <c r="H60" s="500"/>
      <c r="I60" s="500"/>
      <c r="J60" s="500"/>
      <c r="K60" s="501"/>
      <c r="L60" s="441" t="s">
        <v>66</v>
      </c>
      <c r="M60" s="442"/>
      <c r="N60" s="443"/>
    </row>
    <row r="61" spans="1:19" s="24" customFormat="1" ht="18" customHeight="1">
      <c r="A61" s="481"/>
      <c r="B61" s="502"/>
      <c r="C61" s="503"/>
      <c r="D61" s="503"/>
      <c r="E61" s="503"/>
      <c r="F61" s="503"/>
      <c r="G61" s="503"/>
      <c r="H61" s="503"/>
      <c r="I61" s="503"/>
      <c r="J61" s="503"/>
      <c r="K61" s="504"/>
      <c r="L61" s="251" t="s">
        <v>57</v>
      </c>
      <c r="M61" s="251" t="s">
        <v>67</v>
      </c>
      <c r="N61" s="253" t="s">
        <v>68</v>
      </c>
    </row>
    <row r="62" spans="1:19" s="24" customFormat="1" ht="18" customHeight="1">
      <c r="A62" s="481" t="s">
        <v>69</v>
      </c>
      <c r="B62" s="490" t="s">
        <v>70</v>
      </c>
      <c r="C62" s="491"/>
      <c r="D62" s="491"/>
      <c r="E62" s="491"/>
      <c r="F62" s="491"/>
      <c r="G62" s="491"/>
      <c r="H62" s="491"/>
      <c r="I62" s="491"/>
      <c r="J62" s="491"/>
      <c r="K62" s="492"/>
      <c r="L62" s="271" t="s">
        <v>71</v>
      </c>
      <c r="M62" s="272"/>
      <c r="N62" s="508">
        <f>IF(ISERROR(AVERAGE(M63:M64)),0,ROUNDUP(AVERAGE(M63:M64), 1))</f>
        <v>0</v>
      </c>
      <c r="P62" s="489" t="s">
        <v>72</v>
      </c>
      <c r="Q62" s="489"/>
      <c r="R62" s="489"/>
      <c r="S62" s="489"/>
    </row>
    <row r="63" spans="1:19" s="24" customFormat="1" ht="18" customHeight="1">
      <c r="A63" s="481"/>
      <c r="B63" s="493"/>
      <c r="C63" s="491"/>
      <c r="D63" s="491"/>
      <c r="E63" s="491"/>
      <c r="F63" s="491"/>
      <c r="G63" s="491"/>
      <c r="H63" s="491"/>
      <c r="I63" s="491"/>
      <c r="J63" s="491"/>
      <c r="K63" s="492"/>
      <c r="L63" s="273" t="s">
        <v>1</v>
      </c>
      <c r="M63" s="274"/>
      <c r="N63" s="394"/>
      <c r="P63" s="489"/>
      <c r="Q63" s="489"/>
      <c r="R63" s="489"/>
      <c r="S63" s="489"/>
    </row>
    <row r="64" spans="1:19" s="24" customFormat="1" ht="18" customHeight="1">
      <c r="A64" s="481"/>
      <c r="B64" s="493"/>
      <c r="C64" s="491"/>
      <c r="D64" s="491"/>
      <c r="E64" s="491"/>
      <c r="F64" s="491"/>
      <c r="G64" s="491"/>
      <c r="H64" s="491"/>
      <c r="I64" s="491"/>
      <c r="J64" s="491"/>
      <c r="K64" s="492"/>
      <c r="L64" s="275" t="s">
        <v>2</v>
      </c>
      <c r="M64" s="276"/>
      <c r="N64" s="394"/>
      <c r="P64" s="489"/>
      <c r="Q64" s="489"/>
      <c r="R64" s="489"/>
      <c r="S64" s="489"/>
    </row>
    <row r="65" spans="1:21" ht="18" customHeight="1">
      <c r="A65" s="481"/>
      <c r="B65" s="490" t="s">
        <v>73</v>
      </c>
      <c r="C65" s="491"/>
      <c r="D65" s="491"/>
      <c r="E65" s="491"/>
      <c r="F65" s="491"/>
      <c r="G65" s="491"/>
      <c r="H65" s="491"/>
      <c r="I65" s="491"/>
      <c r="J65" s="491"/>
      <c r="K65" s="492"/>
      <c r="L65" s="273" t="s">
        <v>71</v>
      </c>
      <c r="M65" s="272"/>
      <c r="N65" s="394">
        <f>IF(ISERROR(AVERAGE(M66:M67)),0,ROUNDUP(AVERAGE(M66:M67), 1))</f>
        <v>0</v>
      </c>
      <c r="P65" s="489" t="s">
        <v>74</v>
      </c>
      <c r="Q65" s="489"/>
      <c r="R65" s="489"/>
      <c r="S65" s="489"/>
    </row>
    <row r="66" spans="1:21" ht="18" customHeight="1">
      <c r="A66" s="481"/>
      <c r="B66" s="493"/>
      <c r="C66" s="491"/>
      <c r="D66" s="491"/>
      <c r="E66" s="491"/>
      <c r="F66" s="491"/>
      <c r="G66" s="491"/>
      <c r="H66" s="491"/>
      <c r="I66" s="491"/>
      <c r="J66" s="491"/>
      <c r="K66" s="492"/>
      <c r="L66" s="273" t="s">
        <v>1</v>
      </c>
      <c r="M66" s="274"/>
      <c r="N66" s="394"/>
      <c r="P66" s="489"/>
      <c r="Q66" s="489"/>
      <c r="R66" s="489"/>
      <c r="S66" s="489"/>
    </row>
    <row r="67" spans="1:21" ht="18" customHeight="1">
      <c r="A67" s="481"/>
      <c r="B67" s="493"/>
      <c r="C67" s="491"/>
      <c r="D67" s="491"/>
      <c r="E67" s="491"/>
      <c r="F67" s="491"/>
      <c r="G67" s="491"/>
      <c r="H67" s="491"/>
      <c r="I67" s="491"/>
      <c r="J67" s="491"/>
      <c r="K67" s="492"/>
      <c r="L67" s="275" t="s">
        <v>2</v>
      </c>
      <c r="M67" s="276"/>
      <c r="N67" s="394"/>
      <c r="P67" s="489"/>
      <c r="Q67" s="489"/>
      <c r="R67" s="489"/>
      <c r="S67" s="489"/>
    </row>
    <row r="68" spans="1:21" ht="18" customHeight="1">
      <c r="A68" s="481" t="s">
        <v>75</v>
      </c>
      <c r="B68" s="490" t="s">
        <v>76</v>
      </c>
      <c r="C68" s="491"/>
      <c r="D68" s="491"/>
      <c r="E68" s="491"/>
      <c r="F68" s="491"/>
      <c r="G68" s="491"/>
      <c r="H68" s="491"/>
      <c r="I68" s="491"/>
      <c r="J68" s="491"/>
      <c r="K68" s="492"/>
      <c r="L68" s="271" t="s">
        <v>71</v>
      </c>
      <c r="M68" s="272"/>
      <c r="N68" s="394">
        <f>IF(ISERROR(AVERAGE(M69:M70)),0,ROUNDUP(AVERAGE(M69:M70), 1))</f>
        <v>0</v>
      </c>
      <c r="P68" s="489" t="s">
        <v>77</v>
      </c>
      <c r="Q68" s="489"/>
      <c r="R68" s="489"/>
      <c r="S68" s="489"/>
      <c r="T68" s="57"/>
      <c r="U68" s="57"/>
    </row>
    <row r="69" spans="1:21" ht="18" customHeight="1">
      <c r="A69" s="481"/>
      <c r="B69" s="493"/>
      <c r="C69" s="491"/>
      <c r="D69" s="491"/>
      <c r="E69" s="491"/>
      <c r="F69" s="491"/>
      <c r="G69" s="491"/>
      <c r="H69" s="491"/>
      <c r="I69" s="491"/>
      <c r="J69" s="491"/>
      <c r="K69" s="492"/>
      <c r="L69" s="273" t="s">
        <v>1</v>
      </c>
      <c r="M69" s="274"/>
      <c r="N69" s="394"/>
      <c r="P69" s="489"/>
      <c r="Q69" s="489"/>
      <c r="R69" s="489"/>
      <c r="S69" s="489"/>
      <c r="T69" s="57"/>
      <c r="U69" s="57"/>
    </row>
    <row r="70" spans="1:21" ht="18" customHeight="1">
      <c r="A70" s="481"/>
      <c r="B70" s="493"/>
      <c r="C70" s="491"/>
      <c r="D70" s="491"/>
      <c r="E70" s="491"/>
      <c r="F70" s="491"/>
      <c r="G70" s="491"/>
      <c r="H70" s="491"/>
      <c r="I70" s="491"/>
      <c r="J70" s="491"/>
      <c r="K70" s="492"/>
      <c r="L70" s="275" t="s">
        <v>2</v>
      </c>
      <c r="M70" s="276"/>
      <c r="N70" s="394"/>
      <c r="P70" s="489"/>
      <c r="Q70" s="489"/>
      <c r="R70" s="489"/>
      <c r="S70" s="489"/>
      <c r="T70" s="57"/>
      <c r="U70" s="57"/>
    </row>
    <row r="71" spans="1:21" ht="18" customHeight="1">
      <c r="A71" s="481"/>
      <c r="B71" s="490" t="s">
        <v>78</v>
      </c>
      <c r="C71" s="491"/>
      <c r="D71" s="491"/>
      <c r="E71" s="491"/>
      <c r="F71" s="491"/>
      <c r="G71" s="491"/>
      <c r="H71" s="491"/>
      <c r="I71" s="491"/>
      <c r="J71" s="491"/>
      <c r="K71" s="492"/>
      <c r="L71" s="273" t="s">
        <v>71</v>
      </c>
      <c r="M71" s="272"/>
      <c r="N71" s="394">
        <f>IF(ISERROR(AVERAGE(M72:M73)),0,ROUNDUP(AVERAGE(M72:M73), 1))</f>
        <v>0</v>
      </c>
      <c r="P71" s="489" t="s">
        <v>79</v>
      </c>
      <c r="Q71" s="489"/>
      <c r="R71" s="489"/>
      <c r="S71" s="489"/>
      <c r="T71" s="57"/>
      <c r="U71" s="57"/>
    </row>
    <row r="72" spans="1:21" ht="18" customHeight="1">
      <c r="A72" s="481"/>
      <c r="B72" s="493"/>
      <c r="C72" s="491"/>
      <c r="D72" s="491"/>
      <c r="E72" s="491"/>
      <c r="F72" s="491"/>
      <c r="G72" s="491"/>
      <c r="H72" s="491"/>
      <c r="I72" s="491"/>
      <c r="J72" s="491"/>
      <c r="K72" s="492"/>
      <c r="L72" s="273" t="s">
        <v>1</v>
      </c>
      <c r="M72" s="274"/>
      <c r="N72" s="394"/>
      <c r="P72" s="489"/>
      <c r="Q72" s="489"/>
      <c r="R72" s="489"/>
      <c r="S72" s="489"/>
      <c r="T72" s="57"/>
      <c r="U72" s="57"/>
    </row>
    <row r="73" spans="1:21" ht="18" customHeight="1">
      <c r="A73" s="481"/>
      <c r="B73" s="493"/>
      <c r="C73" s="491"/>
      <c r="D73" s="491"/>
      <c r="E73" s="491"/>
      <c r="F73" s="491"/>
      <c r="G73" s="491"/>
      <c r="H73" s="491"/>
      <c r="I73" s="491"/>
      <c r="J73" s="491"/>
      <c r="K73" s="492"/>
      <c r="L73" s="275" t="s">
        <v>2</v>
      </c>
      <c r="M73" s="276"/>
      <c r="N73" s="394"/>
      <c r="P73" s="489"/>
      <c r="Q73" s="489"/>
      <c r="R73" s="489"/>
      <c r="S73" s="489"/>
      <c r="T73" s="57"/>
      <c r="U73" s="57"/>
    </row>
    <row r="74" spans="1:21" ht="18" customHeight="1">
      <c r="A74" s="481"/>
      <c r="B74" s="490" t="s">
        <v>80</v>
      </c>
      <c r="C74" s="505"/>
      <c r="D74" s="505"/>
      <c r="E74" s="505"/>
      <c r="F74" s="505"/>
      <c r="G74" s="505"/>
      <c r="H74" s="505"/>
      <c r="I74" s="505"/>
      <c r="J74" s="505"/>
      <c r="K74" s="506"/>
      <c r="L74" s="273" t="s">
        <v>71</v>
      </c>
      <c r="M74" s="272"/>
      <c r="N74" s="394">
        <f>IF(ISERROR(AVERAGE(M75:M76)),0,ROUNDUP(AVERAGE(M75:M76), 1))</f>
        <v>0</v>
      </c>
      <c r="P74" s="489" t="s">
        <v>81</v>
      </c>
      <c r="Q74" s="489"/>
      <c r="R74" s="489"/>
      <c r="S74" s="489"/>
      <c r="T74" s="57"/>
      <c r="U74" s="57"/>
    </row>
    <row r="75" spans="1:21" ht="18" customHeight="1">
      <c r="A75" s="481"/>
      <c r="B75" s="507"/>
      <c r="C75" s="505"/>
      <c r="D75" s="505"/>
      <c r="E75" s="505"/>
      <c r="F75" s="505"/>
      <c r="G75" s="505"/>
      <c r="H75" s="505"/>
      <c r="I75" s="505"/>
      <c r="J75" s="505"/>
      <c r="K75" s="506"/>
      <c r="L75" s="273" t="s">
        <v>1</v>
      </c>
      <c r="M75" s="274"/>
      <c r="N75" s="394"/>
      <c r="P75" s="489"/>
      <c r="Q75" s="489"/>
      <c r="R75" s="489"/>
      <c r="S75" s="489"/>
      <c r="T75" s="57"/>
      <c r="U75" s="57"/>
    </row>
    <row r="76" spans="1:21" ht="18" customHeight="1">
      <c r="A76" s="481"/>
      <c r="B76" s="507"/>
      <c r="C76" s="505"/>
      <c r="D76" s="505"/>
      <c r="E76" s="505"/>
      <c r="F76" s="505"/>
      <c r="G76" s="505"/>
      <c r="H76" s="505"/>
      <c r="I76" s="505"/>
      <c r="J76" s="505"/>
      <c r="K76" s="506"/>
      <c r="L76" s="275" t="s">
        <v>2</v>
      </c>
      <c r="M76" s="276"/>
      <c r="N76" s="394"/>
      <c r="P76" s="489"/>
      <c r="Q76" s="489"/>
      <c r="R76" s="489"/>
      <c r="S76" s="489"/>
      <c r="T76" s="57"/>
      <c r="U76" s="57"/>
    </row>
    <row r="77" spans="1:21" s="24" customFormat="1" ht="18" customHeight="1">
      <c r="A77" s="518" t="s">
        <v>82</v>
      </c>
      <c r="B77" s="509" t="s">
        <v>83</v>
      </c>
      <c r="C77" s="510"/>
      <c r="D77" s="510"/>
      <c r="E77" s="510"/>
      <c r="F77" s="510"/>
      <c r="G77" s="510"/>
      <c r="H77" s="510"/>
      <c r="I77" s="510"/>
      <c r="J77" s="510"/>
      <c r="K77" s="511"/>
      <c r="L77" s="278" t="s">
        <v>71</v>
      </c>
      <c r="M77" s="238"/>
      <c r="N77" s="394">
        <f>IF(ISERROR(AVERAGE(M78:M79)),0,ROUNDUP(AVERAGE(M78:M79), 1))</f>
        <v>0</v>
      </c>
      <c r="P77" s="489" t="s">
        <v>84</v>
      </c>
      <c r="Q77" s="489"/>
      <c r="R77" s="489"/>
      <c r="S77" s="489"/>
    </row>
    <row r="78" spans="1:21" s="24" customFormat="1" ht="18" customHeight="1">
      <c r="A78" s="518"/>
      <c r="B78" s="512"/>
      <c r="C78" s="510"/>
      <c r="D78" s="510"/>
      <c r="E78" s="510"/>
      <c r="F78" s="510"/>
      <c r="G78" s="510"/>
      <c r="H78" s="510"/>
      <c r="I78" s="510"/>
      <c r="J78" s="510"/>
      <c r="K78" s="511"/>
      <c r="L78" s="273" t="s">
        <v>1</v>
      </c>
      <c r="M78" s="274"/>
      <c r="N78" s="394"/>
      <c r="P78" s="489"/>
      <c r="Q78" s="489"/>
      <c r="R78" s="489"/>
      <c r="S78" s="489"/>
    </row>
    <row r="79" spans="1:21" s="24" customFormat="1" ht="18" customHeight="1">
      <c r="A79" s="518"/>
      <c r="B79" s="513"/>
      <c r="C79" s="514"/>
      <c r="D79" s="514"/>
      <c r="E79" s="514"/>
      <c r="F79" s="514"/>
      <c r="G79" s="514"/>
      <c r="H79" s="514"/>
      <c r="I79" s="514"/>
      <c r="J79" s="514"/>
      <c r="K79" s="515"/>
      <c r="L79" s="275" t="s">
        <v>2</v>
      </c>
      <c r="M79" s="276"/>
      <c r="N79" s="394"/>
      <c r="P79" s="489"/>
      <c r="Q79" s="489"/>
      <c r="R79" s="489"/>
      <c r="S79" s="489"/>
    </row>
    <row r="80" spans="1:21" s="24" customFormat="1" ht="18" customHeight="1">
      <c r="A80" s="518"/>
      <c r="B80" s="509" t="s">
        <v>85</v>
      </c>
      <c r="C80" s="510"/>
      <c r="D80" s="510"/>
      <c r="E80" s="510"/>
      <c r="F80" s="510"/>
      <c r="G80" s="510"/>
      <c r="H80" s="510"/>
      <c r="I80" s="510"/>
      <c r="J80" s="510"/>
      <c r="K80" s="511"/>
      <c r="L80" s="278" t="s">
        <v>71</v>
      </c>
      <c r="M80" s="238"/>
      <c r="N80" s="394">
        <f>IF(ISERROR(AVERAGE(M81:M82)),0,ROUNDUP(AVERAGE(M81:M82), 1))</f>
        <v>0</v>
      </c>
      <c r="P80" s="489" t="s">
        <v>86</v>
      </c>
      <c r="Q80" s="489"/>
      <c r="R80" s="489"/>
      <c r="S80" s="489"/>
    </row>
    <row r="81" spans="1:19" s="24" customFormat="1" ht="18" customHeight="1">
      <c r="A81" s="518"/>
      <c r="B81" s="512"/>
      <c r="C81" s="510"/>
      <c r="D81" s="510"/>
      <c r="E81" s="510"/>
      <c r="F81" s="510"/>
      <c r="G81" s="510"/>
      <c r="H81" s="510"/>
      <c r="I81" s="510"/>
      <c r="J81" s="510"/>
      <c r="K81" s="511"/>
      <c r="L81" s="273" t="s">
        <v>1</v>
      </c>
      <c r="M81" s="274"/>
      <c r="N81" s="394"/>
      <c r="P81" s="489"/>
      <c r="Q81" s="489"/>
      <c r="R81" s="489"/>
      <c r="S81" s="489"/>
    </row>
    <row r="82" spans="1:19" s="24" customFormat="1" ht="18" customHeight="1">
      <c r="A82" s="518"/>
      <c r="B82" s="513"/>
      <c r="C82" s="514"/>
      <c r="D82" s="514"/>
      <c r="E82" s="514"/>
      <c r="F82" s="514"/>
      <c r="G82" s="514"/>
      <c r="H82" s="514"/>
      <c r="I82" s="514"/>
      <c r="J82" s="514"/>
      <c r="K82" s="515"/>
      <c r="L82" s="275" t="s">
        <v>2</v>
      </c>
      <c r="M82" s="276"/>
      <c r="N82" s="394"/>
      <c r="P82" s="489"/>
      <c r="Q82" s="489"/>
      <c r="R82" s="489"/>
      <c r="S82" s="489"/>
    </row>
    <row r="83" spans="1:19" s="24" customFormat="1" ht="18" customHeight="1">
      <c r="A83" s="518"/>
      <c r="B83" s="509" t="s">
        <v>87</v>
      </c>
      <c r="C83" s="510"/>
      <c r="D83" s="510"/>
      <c r="E83" s="510"/>
      <c r="F83" s="510"/>
      <c r="G83" s="510"/>
      <c r="H83" s="510"/>
      <c r="I83" s="510"/>
      <c r="J83" s="510"/>
      <c r="K83" s="511"/>
      <c r="L83" s="278" t="s">
        <v>71</v>
      </c>
      <c r="M83" s="238"/>
      <c r="N83" s="394">
        <f>IF(ISERROR(AVERAGE(M84:M85)),0,ROUNDUP(AVERAGE(M84:M85), 1))</f>
        <v>0</v>
      </c>
      <c r="P83" s="489" t="s">
        <v>88</v>
      </c>
      <c r="Q83" s="489"/>
      <c r="R83" s="489"/>
      <c r="S83" s="489"/>
    </row>
    <row r="84" spans="1:19" s="24" customFormat="1" ht="18" customHeight="1">
      <c r="A84" s="518"/>
      <c r="B84" s="512"/>
      <c r="C84" s="510"/>
      <c r="D84" s="510"/>
      <c r="E84" s="510"/>
      <c r="F84" s="510"/>
      <c r="G84" s="510"/>
      <c r="H84" s="510"/>
      <c r="I84" s="510"/>
      <c r="J84" s="510"/>
      <c r="K84" s="511"/>
      <c r="L84" s="273" t="s">
        <v>1</v>
      </c>
      <c r="M84" s="274"/>
      <c r="N84" s="394"/>
      <c r="P84" s="489"/>
      <c r="Q84" s="489"/>
      <c r="R84" s="489"/>
      <c r="S84" s="489"/>
    </row>
    <row r="85" spans="1:19" s="24" customFormat="1" ht="18" customHeight="1">
      <c r="A85" s="518"/>
      <c r="B85" s="513"/>
      <c r="C85" s="514"/>
      <c r="D85" s="514"/>
      <c r="E85" s="514"/>
      <c r="F85" s="514"/>
      <c r="G85" s="514"/>
      <c r="H85" s="514"/>
      <c r="I85" s="514"/>
      <c r="J85" s="514"/>
      <c r="K85" s="515"/>
      <c r="L85" s="275" t="s">
        <v>2</v>
      </c>
      <c r="M85" s="276"/>
      <c r="N85" s="394"/>
      <c r="P85" s="489"/>
      <c r="Q85" s="489"/>
      <c r="R85" s="489"/>
      <c r="S85" s="489"/>
    </row>
    <row r="86" spans="1:19" s="24" customFormat="1" ht="18" customHeight="1">
      <c r="A86" s="518"/>
      <c r="B86" s="509" t="s">
        <v>89</v>
      </c>
      <c r="C86" s="510"/>
      <c r="D86" s="510"/>
      <c r="E86" s="510"/>
      <c r="F86" s="510"/>
      <c r="G86" s="510"/>
      <c r="H86" s="510"/>
      <c r="I86" s="510"/>
      <c r="J86" s="510"/>
      <c r="K86" s="511"/>
      <c r="L86" s="271" t="s">
        <v>71</v>
      </c>
      <c r="M86" s="272"/>
      <c r="N86" s="394">
        <f>IF(ISERROR(AVERAGE(M87:M88)),0,ROUNDUP(AVERAGE(M87:M88), 1))</f>
        <v>0</v>
      </c>
      <c r="P86" s="489" t="s">
        <v>90</v>
      </c>
      <c r="Q86" s="489"/>
      <c r="R86" s="489"/>
      <c r="S86" s="489"/>
    </row>
    <row r="87" spans="1:19" s="24" customFormat="1" ht="18" customHeight="1">
      <c r="A87" s="518"/>
      <c r="B87" s="512"/>
      <c r="C87" s="510"/>
      <c r="D87" s="510"/>
      <c r="E87" s="510"/>
      <c r="F87" s="510"/>
      <c r="G87" s="510"/>
      <c r="H87" s="510"/>
      <c r="I87" s="510"/>
      <c r="J87" s="510"/>
      <c r="K87" s="511"/>
      <c r="L87" s="273" t="s">
        <v>1</v>
      </c>
      <c r="M87" s="274"/>
      <c r="N87" s="394"/>
      <c r="P87" s="489"/>
      <c r="Q87" s="489"/>
      <c r="R87" s="489"/>
      <c r="S87" s="489"/>
    </row>
    <row r="88" spans="1:19" s="24" customFormat="1" ht="18" customHeight="1">
      <c r="A88" s="519"/>
      <c r="B88" s="513"/>
      <c r="C88" s="514"/>
      <c r="D88" s="514"/>
      <c r="E88" s="514"/>
      <c r="F88" s="514"/>
      <c r="G88" s="514"/>
      <c r="H88" s="514"/>
      <c r="I88" s="514"/>
      <c r="J88" s="514"/>
      <c r="K88" s="515"/>
      <c r="L88" s="275" t="s">
        <v>2</v>
      </c>
      <c r="M88" s="274"/>
      <c r="N88" s="394"/>
      <c r="P88" s="489"/>
      <c r="Q88" s="489"/>
      <c r="R88" s="489"/>
      <c r="S88" s="489"/>
    </row>
    <row r="89" spans="1:19" s="24" customFormat="1" ht="18" customHeight="1">
      <c r="A89" s="253" t="s">
        <v>91</v>
      </c>
      <c r="B89" s="441" t="s">
        <v>62</v>
      </c>
      <c r="C89" s="442"/>
      <c r="D89" s="442"/>
      <c r="E89" s="442"/>
      <c r="F89" s="442"/>
      <c r="G89" s="442"/>
      <c r="H89" s="442"/>
      <c r="I89" s="442"/>
      <c r="J89" s="442"/>
      <c r="K89" s="443"/>
      <c r="L89" s="251" t="s">
        <v>25</v>
      </c>
      <c r="M89" s="516">
        <f>SUM(N62:N88)</f>
        <v>0</v>
      </c>
      <c r="N89" s="517"/>
      <c r="R89" s="489"/>
      <c r="S89" s="4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5" zoomScaleSheetLayoutView="100" workbookViewId="0">
      <selection activeCell="P28" sqref="P28"/>
    </sheetView>
  </sheetViews>
  <sheetFormatPr defaultColWidth="8.90625" defaultRowHeight="14.4"/>
  <cols>
    <col min="1" max="1" width="8.453125" style="302" customWidth="1"/>
    <col min="2" max="2" width="7.453125" style="302" customWidth="1"/>
    <col min="3" max="4" width="5.90625" style="302" customWidth="1"/>
    <col min="5" max="5" width="5.1796875" style="302" customWidth="1"/>
    <col min="6" max="6" width="5.453125" style="302" customWidth="1"/>
    <col min="7" max="7" width="5.1796875" style="302" customWidth="1"/>
    <col min="8" max="9" width="4.453125" style="302" customWidth="1"/>
    <col min="10" max="14" width="8.453125" style="30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v>
      </c>
      <c r="B2" s="393"/>
      <c r="C2" s="393"/>
      <c r="D2" s="393"/>
      <c r="E2" s="393"/>
      <c r="F2" s="393"/>
      <c r="G2" s="393"/>
      <c r="H2" s="393"/>
      <c r="I2" s="393"/>
      <c r="J2" s="393"/>
      <c r="K2" s="393"/>
      <c r="L2" s="393"/>
      <c r="M2" s="393"/>
      <c r="N2" s="393"/>
    </row>
    <row r="3" spans="1:18" ht="8.1" customHeight="1"/>
    <row r="4" spans="1:18" ht="18.75" customHeight="1">
      <c r="A4" s="299" t="s">
        <v>18</v>
      </c>
      <c r="B4" s="394" t="s">
        <v>276</v>
      </c>
      <c r="C4" s="394"/>
      <c r="D4" s="394"/>
      <c r="E4" s="384" t="s">
        <v>3</v>
      </c>
      <c r="F4" s="384"/>
      <c r="G4" s="394" t="s">
        <v>294</v>
      </c>
      <c r="H4" s="394"/>
      <c r="I4" s="385" t="s">
        <v>0</v>
      </c>
      <c r="J4" s="387"/>
      <c r="K4" s="300" t="s">
        <v>302</v>
      </c>
      <c r="L4" s="299" t="s">
        <v>19</v>
      </c>
      <c r="M4" s="394" t="s">
        <v>301</v>
      </c>
      <c r="N4" s="394"/>
    </row>
    <row r="5" spans="1:18" s="31" customFormat="1" ht="4.5" customHeight="1">
      <c r="A5" s="301"/>
      <c r="B5" s="301"/>
      <c r="C5" s="301"/>
      <c r="D5" s="301"/>
      <c r="E5" s="301"/>
      <c r="F5" s="301"/>
      <c r="G5" s="301"/>
      <c r="H5" s="301"/>
      <c r="I5" s="301"/>
      <c r="J5" s="301"/>
      <c r="K5" s="197"/>
      <c r="L5"/>
      <c r="M5"/>
      <c r="N5"/>
      <c r="O5" s="30"/>
      <c r="P5" s="30"/>
      <c r="Q5" s="30"/>
      <c r="R5" s="30"/>
    </row>
    <row r="6" spans="1:18" ht="18.75" customHeight="1">
      <c r="A6" s="383" t="s">
        <v>20</v>
      </c>
      <c r="B6" s="385" t="s">
        <v>15</v>
      </c>
      <c r="C6" s="386"/>
      <c r="D6" s="386"/>
      <c r="E6" s="387"/>
      <c r="F6" s="385" t="s">
        <v>16</v>
      </c>
      <c r="G6" s="386"/>
      <c r="H6" s="386"/>
      <c r="I6" s="386"/>
      <c r="J6" s="387"/>
    </row>
    <row r="7" spans="1:18" ht="18" customHeight="1">
      <c r="A7" s="384"/>
      <c r="B7" s="388" t="s">
        <v>281</v>
      </c>
      <c r="C7" s="389"/>
      <c r="D7" s="389"/>
      <c r="E7" s="390"/>
      <c r="F7" s="388" t="s">
        <v>138</v>
      </c>
      <c r="G7" s="389"/>
      <c r="H7" s="389"/>
      <c r="I7" s="389"/>
      <c r="J7" s="390"/>
    </row>
    <row r="8" spans="1:18" ht="8.1" customHeight="1"/>
    <row r="9" spans="1:18" ht="16.5" customHeight="1">
      <c r="A9" s="391" t="s">
        <v>21</v>
      </c>
      <c r="B9" s="391"/>
      <c r="C9" s="391"/>
      <c r="D9" s="391"/>
      <c r="E9" s="391"/>
      <c r="F9" s="391"/>
      <c r="G9" s="391"/>
      <c r="H9" s="391"/>
      <c r="I9" s="391"/>
      <c r="J9" s="391"/>
      <c r="K9" s="391"/>
      <c r="L9" s="391"/>
      <c r="M9" s="391"/>
      <c r="N9" s="391"/>
      <c r="O9" s="30"/>
    </row>
    <row r="10" spans="1:18" ht="16.5" customHeight="1">
      <c r="A10" s="395" t="s">
        <v>22</v>
      </c>
      <c r="B10" s="396"/>
      <c r="C10" s="396"/>
      <c r="D10" s="396"/>
      <c r="E10" s="397"/>
      <c r="F10" s="395" t="s">
        <v>23</v>
      </c>
      <c r="G10" s="396"/>
      <c r="H10" s="395" t="s">
        <v>24</v>
      </c>
      <c r="I10" s="397"/>
      <c r="J10" s="303" t="s">
        <v>25</v>
      </c>
      <c r="K10" s="201" t="s">
        <v>26</v>
      </c>
      <c r="L10" s="304" t="s">
        <v>27</v>
      </c>
      <c r="M10" s="398" t="s">
        <v>7</v>
      </c>
      <c r="N10" s="399"/>
    </row>
    <row r="11" spans="1:18" ht="15" customHeight="1">
      <c r="A11" s="400" t="s">
        <v>28</v>
      </c>
      <c r="B11" s="401"/>
      <c r="C11" s="401"/>
      <c r="D11" s="401"/>
      <c r="E11" s="203">
        <v>0.3</v>
      </c>
      <c r="F11" s="204"/>
      <c r="G11" s="204"/>
      <c r="H11" s="204"/>
      <c r="I11" s="204"/>
      <c r="J11" s="204"/>
      <c r="K11" s="204"/>
      <c r="L11" s="204"/>
      <c r="M11" s="204"/>
      <c r="N11" s="205"/>
      <c r="P11" s="402" t="s">
        <v>29</v>
      </c>
    </row>
    <row r="12" spans="1:18" ht="15" customHeight="1">
      <c r="A12" s="403" t="s">
        <v>105</v>
      </c>
      <c r="B12" s="404"/>
      <c r="C12" s="404"/>
      <c r="D12" s="404"/>
      <c r="E12" s="405"/>
      <c r="F12" s="406">
        <v>30</v>
      </c>
      <c r="G12" s="406"/>
      <c r="H12" s="406">
        <v>6</v>
      </c>
      <c r="I12" s="406"/>
      <c r="J12" s="206">
        <f>L34</f>
        <v>4.3</v>
      </c>
      <c r="K12" s="207">
        <f>$J$12*$F$12/$H$12</f>
        <v>21.5</v>
      </c>
      <c r="L12" s="408">
        <f>IF(SUM(K12:K13)&gt;30, 30, SUM(K12:K13))</f>
        <v>23.25</v>
      </c>
      <c r="M12" s="412" t="s">
        <v>30</v>
      </c>
      <c r="N12" s="413"/>
      <c r="P12" s="402"/>
      <c r="Q12" s="36"/>
    </row>
    <row r="13" spans="1:18" ht="15" customHeight="1">
      <c r="A13" s="416" t="s">
        <v>108</v>
      </c>
      <c r="B13" s="417"/>
      <c r="C13" s="417"/>
      <c r="D13" s="417"/>
      <c r="E13" s="418"/>
      <c r="F13" s="407"/>
      <c r="G13" s="407"/>
      <c r="H13" s="407"/>
      <c r="I13" s="407"/>
      <c r="J13" s="208">
        <f>N45</f>
        <v>0.35</v>
      </c>
      <c r="K13" s="209">
        <f>$J$13*$F$12/$H$12</f>
        <v>1.75</v>
      </c>
      <c r="L13" s="409"/>
      <c r="M13" s="414"/>
      <c r="N13" s="415"/>
      <c r="P13" s="402"/>
      <c r="Q13" s="36"/>
    </row>
    <row r="14" spans="1:18" ht="15" customHeight="1">
      <c r="A14" s="400" t="s">
        <v>31</v>
      </c>
      <c r="B14" s="401"/>
      <c r="C14" s="401"/>
      <c r="D14" s="401"/>
      <c r="E14" s="203">
        <v>0.5</v>
      </c>
      <c r="F14" s="204"/>
      <c r="G14" s="204"/>
      <c r="H14" s="204"/>
      <c r="I14" s="204"/>
      <c r="J14" s="204"/>
      <c r="K14" s="204"/>
      <c r="L14" s="204"/>
      <c r="M14" s="204"/>
      <c r="N14" s="205"/>
      <c r="P14" s="36"/>
      <c r="Q14" s="36"/>
    </row>
    <row r="15" spans="1:18" ht="15" customHeight="1">
      <c r="A15" s="403" t="s">
        <v>32</v>
      </c>
      <c r="B15" s="404"/>
      <c r="C15" s="404"/>
      <c r="D15" s="404"/>
      <c r="E15" s="405"/>
      <c r="F15" s="411">
        <v>20</v>
      </c>
      <c r="G15" s="411"/>
      <c r="H15" s="411">
        <v>20</v>
      </c>
      <c r="I15" s="411"/>
      <c r="J15" s="210">
        <f>M34</f>
        <v>0</v>
      </c>
      <c r="K15" s="207">
        <f>J15/H15*F15</f>
        <v>0</v>
      </c>
      <c r="L15" s="408">
        <f>SUM(K15:K16)</f>
        <v>0</v>
      </c>
      <c r="M15" s="419"/>
      <c r="N15" s="420"/>
      <c r="P15" s="36"/>
      <c r="Q15" s="36"/>
    </row>
    <row r="16" spans="1:18" ht="15" customHeight="1">
      <c r="A16" s="416" t="s">
        <v>33</v>
      </c>
      <c r="B16" s="417"/>
      <c r="C16" s="417"/>
      <c r="D16" s="417"/>
      <c r="E16" s="418"/>
      <c r="F16" s="410">
        <v>30</v>
      </c>
      <c r="G16" s="410"/>
      <c r="H16" s="410">
        <v>30</v>
      </c>
      <c r="I16" s="410"/>
      <c r="J16" s="211">
        <f>N34</f>
        <v>0</v>
      </c>
      <c r="K16" s="209">
        <f>J16/H16*F16</f>
        <v>0</v>
      </c>
      <c r="L16" s="409"/>
      <c r="M16" s="421"/>
      <c r="N16" s="422"/>
    </row>
    <row r="17" spans="1:17" ht="15" customHeight="1">
      <c r="A17" s="400" t="s">
        <v>34</v>
      </c>
      <c r="B17" s="401"/>
      <c r="C17" s="401"/>
      <c r="D17" s="401"/>
      <c r="E17" s="203">
        <v>0.2</v>
      </c>
      <c r="F17" s="204"/>
      <c r="G17" s="204"/>
      <c r="H17" s="204"/>
      <c r="I17" s="204"/>
      <c r="J17" s="204"/>
      <c r="K17" s="204"/>
      <c r="L17" s="204"/>
      <c r="M17" s="204"/>
      <c r="N17" s="205"/>
    </row>
    <row r="18" spans="1:17" ht="15" customHeight="1">
      <c r="A18" s="403" t="s">
        <v>35</v>
      </c>
      <c r="B18" s="404"/>
      <c r="C18" s="404"/>
      <c r="D18" s="404"/>
      <c r="E18" s="212"/>
      <c r="F18" s="411"/>
      <c r="G18" s="411"/>
      <c r="H18" s="411"/>
      <c r="I18" s="411"/>
      <c r="J18" s="213">
        <f>B57+N57</f>
        <v>3</v>
      </c>
      <c r="K18" s="207">
        <f>J18</f>
        <v>3</v>
      </c>
      <c r="L18" s="408">
        <f>K18+K19</f>
        <v>3</v>
      </c>
      <c r="M18" s="423"/>
      <c r="N18" s="424"/>
    </row>
    <row r="19" spans="1:17" ht="15" customHeight="1">
      <c r="A19" s="416" t="s">
        <v>36</v>
      </c>
      <c r="B19" s="417"/>
      <c r="C19" s="417"/>
      <c r="D19" s="417"/>
      <c r="E19" s="214"/>
      <c r="F19" s="410">
        <v>20</v>
      </c>
      <c r="G19" s="410"/>
      <c r="H19" s="410">
        <v>45</v>
      </c>
      <c r="I19" s="410"/>
      <c r="J19" s="215">
        <f>M89</f>
        <v>0</v>
      </c>
      <c r="K19" s="209">
        <f>J19*F19/H19</f>
        <v>0</v>
      </c>
      <c r="L19" s="409"/>
      <c r="M19" s="427"/>
      <c r="N19" s="428"/>
    </row>
    <row r="20" spans="1:17" ht="15" customHeight="1">
      <c r="A20" s="400" t="s">
        <v>37</v>
      </c>
      <c r="B20" s="401"/>
      <c r="C20" s="401"/>
      <c r="D20" s="401"/>
      <c r="E20" s="401"/>
      <c r="F20" s="204"/>
      <c r="G20" s="204"/>
      <c r="H20" s="204"/>
      <c r="I20" s="204"/>
      <c r="J20" s="204"/>
      <c r="K20" s="204"/>
      <c r="L20" s="204"/>
      <c r="M20" s="204"/>
      <c r="N20" s="205"/>
    </row>
    <row r="21" spans="1:17" ht="15" customHeight="1">
      <c r="A21" s="403" t="s">
        <v>92</v>
      </c>
      <c r="B21" s="404"/>
      <c r="C21" s="404"/>
      <c r="D21" s="404"/>
      <c r="E21" s="405"/>
      <c r="F21" s="411"/>
      <c r="G21" s="411"/>
      <c r="H21" s="411"/>
      <c r="I21" s="411"/>
      <c r="J21" s="216">
        <f>K12+K13-L12</f>
        <v>0</v>
      </c>
      <c r="K21" s="207">
        <f>J21</f>
        <v>0</v>
      </c>
      <c r="L21" s="217">
        <f>K21</f>
        <v>0</v>
      </c>
      <c r="M21" s="423"/>
      <c r="N21" s="424"/>
    </row>
    <row r="22" spans="1:17" ht="15" customHeight="1">
      <c r="A22" s="416" t="s">
        <v>38</v>
      </c>
      <c r="B22" s="417"/>
      <c r="C22" s="417"/>
      <c r="D22" s="417"/>
      <c r="E22" s="418"/>
      <c r="F22" s="410">
        <v>0</v>
      </c>
      <c r="G22" s="410"/>
      <c r="H22" s="410">
        <v>0</v>
      </c>
      <c r="I22" s="410"/>
      <c r="J22" s="218">
        <v>0</v>
      </c>
      <c r="K22" s="209">
        <f>IF(ABS(J22)&gt;20, IF(J22&gt;0, 20, -20), J22)</f>
        <v>0</v>
      </c>
      <c r="L22" s="219">
        <f>K22</f>
        <v>0</v>
      </c>
      <c r="M22" s="425"/>
      <c r="N22" s="426"/>
      <c r="P22" s="45" t="s">
        <v>107</v>
      </c>
    </row>
    <row r="23" spans="1:17" ht="16.5" customHeight="1">
      <c r="A23" s="395" t="s">
        <v>39</v>
      </c>
      <c r="B23" s="396"/>
      <c r="C23" s="396"/>
      <c r="D23" s="396"/>
      <c r="E23" s="396"/>
      <c r="F23" s="396"/>
      <c r="G23" s="396"/>
      <c r="H23" s="396"/>
      <c r="I23" s="396"/>
      <c r="J23" s="396"/>
      <c r="K23" s="396"/>
      <c r="L23" s="220">
        <f>IF(SUM(L12,L15,L18,L19,L21,L22) &gt; 100, 100, SUM(L12,L15,L18,L19,L21,L22))</f>
        <v>26.25</v>
      </c>
      <c r="M23" s="395"/>
      <c r="N23" s="397"/>
    </row>
    <row r="24" spans="1:17" ht="8.1" customHeight="1"/>
    <row r="25" spans="1:17" ht="16.5" customHeight="1">
      <c r="A25" s="221" t="s">
        <v>40</v>
      </c>
    </row>
    <row r="26" spans="1:17" ht="16.5" customHeight="1">
      <c r="A26" s="435" t="s">
        <v>95</v>
      </c>
      <c r="B26" s="435"/>
      <c r="C26" s="435"/>
      <c r="D26" s="435"/>
      <c r="E26" s="435"/>
      <c r="F26" s="435"/>
      <c r="G26" s="435"/>
      <c r="H26" s="435"/>
      <c r="I26" s="435"/>
      <c r="J26" s="435"/>
      <c r="K26" s="435"/>
      <c r="L26" s="435"/>
      <c r="M26" s="435"/>
      <c r="N26" s="435"/>
      <c r="O26" s="30"/>
    </row>
    <row r="27" spans="1:17" ht="16.5" customHeight="1">
      <c r="A27" s="395" t="s">
        <v>41</v>
      </c>
      <c r="B27" s="396"/>
      <c r="C27" s="396"/>
      <c r="D27" s="396"/>
      <c r="E27" s="396"/>
      <c r="F27" s="396"/>
      <c r="G27" s="396"/>
      <c r="H27" s="396"/>
      <c r="I27" s="396"/>
      <c r="J27" s="397"/>
      <c r="K27" s="436" t="s">
        <v>106</v>
      </c>
      <c r="L27" s="436"/>
      <c r="M27" s="436" t="s">
        <v>42</v>
      </c>
      <c r="N27" s="436"/>
    </row>
    <row r="28" spans="1:17" ht="26.25" customHeight="1">
      <c r="A28" s="395" t="s">
        <v>123</v>
      </c>
      <c r="B28" s="396"/>
      <c r="C28" s="396"/>
      <c r="D28" s="396"/>
      <c r="E28" s="396"/>
      <c r="F28" s="397"/>
      <c r="G28" s="395" t="s">
        <v>43</v>
      </c>
      <c r="H28" s="396"/>
      <c r="I28" s="396"/>
      <c r="J28" s="397"/>
      <c r="K28" s="303" t="s">
        <v>44</v>
      </c>
      <c r="L28" s="201" t="s">
        <v>125</v>
      </c>
      <c r="M28" s="304" t="s">
        <v>45</v>
      </c>
      <c r="N28" s="223" t="s">
        <v>127</v>
      </c>
    </row>
    <row r="29" spans="1:17" ht="15" customHeight="1">
      <c r="A29" s="429" t="s">
        <v>321</v>
      </c>
      <c r="B29" s="430"/>
      <c r="C29" s="430"/>
      <c r="D29" s="430"/>
      <c r="E29" s="430"/>
      <c r="F29" s="431"/>
      <c r="G29" s="432" t="s">
        <v>322</v>
      </c>
      <c r="H29" s="433"/>
      <c r="I29" s="433"/>
      <c r="J29" s="434"/>
      <c r="K29" s="311">
        <v>0.86</v>
      </c>
      <c r="L29" s="311">
        <v>0.86</v>
      </c>
      <c r="M29" s="312"/>
      <c r="N29" s="315"/>
      <c r="P29" s="184"/>
      <c r="Q29" s="185"/>
    </row>
    <row r="30" spans="1:17" ht="15" customHeight="1">
      <c r="A30" s="429" t="s">
        <v>325</v>
      </c>
      <c r="B30" s="430"/>
      <c r="C30" s="430"/>
      <c r="D30" s="430"/>
      <c r="E30" s="430"/>
      <c r="F30" s="431"/>
      <c r="G30" s="651" t="s">
        <v>335</v>
      </c>
      <c r="H30" s="652"/>
      <c r="I30" s="652"/>
      <c r="J30" s="653"/>
      <c r="K30" s="325">
        <v>3.37</v>
      </c>
      <c r="L30" s="226">
        <v>3.44</v>
      </c>
      <c r="M30" s="227"/>
      <c r="N30" s="228"/>
      <c r="P30" s="186"/>
      <c r="Q30" s="30"/>
    </row>
    <row r="31" spans="1:17" ht="15" customHeight="1">
      <c r="A31" s="444"/>
      <c r="B31" s="445"/>
      <c r="C31" s="445"/>
      <c r="D31" s="445"/>
      <c r="E31" s="445"/>
      <c r="F31" s="446"/>
      <c r="G31" s="447"/>
      <c r="H31" s="448"/>
      <c r="I31" s="448"/>
      <c r="J31" s="449"/>
      <c r="K31" s="225"/>
      <c r="L31" s="226"/>
      <c r="M31" s="227"/>
      <c r="N31" s="227"/>
      <c r="P31" s="30"/>
      <c r="Q31" s="30"/>
    </row>
    <row r="32" spans="1:17"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25</v>
      </c>
      <c r="B34" s="396"/>
      <c r="C34" s="396"/>
      <c r="D34" s="396"/>
      <c r="E34" s="396"/>
      <c r="F34" s="396"/>
      <c r="G34" s="396"/>
      <c r="H34" s="396"/>
      <c r="I34" s="396"/>
      <c r="J34" s="397"/>
      <c r="K34" s="232">
        <f>SUM(K29:K33)</f>
        <v>4.2300000000000004</v>
      </c>
      <c r="L34" s="233">
        <f>SUM(L29:L33)</f>
        <v>4.3</v>
      </c>
      <c r="M34" s="233">
        <f>IFERROR(AVERAGE(M29:M33), 0)</f>
        <v>0</v>
      </c>
      <c r="N34" s="233">
        <f>IFERROR(AVERAGE(N29:N33), 0)</f>
        <v>0</v>
      </c>
    </row>
    <row r="35" spans="1:16" s="24" customFormat="1" ht="16.5" customHeight="1">
      <c r="A35" s="437" t="s">
        <v>111</v>
      </c>
      <c r="B35" s="437"/>
      <c r="C35" s="437"/>
      <c r="D35" s="437"/>
      <c r="E35" s="437"/>
      <c r="F35" s="437"/>
      <c r="G35" s="437"/>
      <c r="H35" s="437"/>
      <c r="I35" s="437"/>
      <c r="J35" s="437"/>
      <c r="K35" s="437"/>
      <c r="L35" s="437"/>
      <c r="M35" s="437"/>
      <c r="N35" s="437"/>
    </row>
    <row r="36" spans="1:16" s="24" customFormat="1" ht="16.5" customHeight="1">
      <c r="A36" s="395" t="s">
        <v>112</v>
      </c>
      <c r="B36" s="396"/>
      <c r="C36" s="396"/>
      <c r="D36" s="396"/>
      <c r="E36" s="396"/>
      <c r="F36" s="396"/>
      <c r="G36" s="396"/>
      <c r="H36" s="396"/>
      <c r="I36" s="396"/>
      <c r="J36" s="396"/>
      <c r="K36" s="396"/>
      <c r="L36" s="395" t="s">
        <v>106</v>
      </c>
      <c r="M36" s="396"/>
      <c r="N36" s="397"/>
    </row>
    <row r="37" spans="1:16" s="24" customFormat="1" ht="16.5" customHeight="1">
      <c r="A37" s="305" t="s">
        <v>57</v>
      </c>
      <c r="B37" s="438" t="s">
        <v>47</v>
      </c>
      <c r="C37" s="439"/>
      <c r="D37" s="439"/>
      <c r="E37" s="439"/>
      <c r="F37" s="439"/>
      <c r="G37" s="440"/>
      <c r="H37" s="441" t="s">
        <v>43</v>
      </c>
      <c r="I37" s="442"/>
      <c r="J37" s="443"/>
      <c r="K37" s="307" t="s">
        <v>102</v>
      </c>
      <c r="L37" s="307" t="s">
        <v>103</v>
      </c>
      <c r="M37" s="307" t="s">
        <v>104</v>
      </c>
      <c r="N37" s="307" t="s">
        <v>94</v>
      </c>
      <c r="P37" s="91" t="s">
        <v>96</v>
      </c>
    </row>
    <row r="38" spans="1:16" s="24" customFormat="1" ht="15" customHeight="1">
      <c r="A38" s="320">
        <v>7</v>
      </c>
      <c r="B38" s="654" t="s">
        <v>323</v>
      </c>
      <c r="C38" s="655"/>
      <c r="D38" s="655"/>
      <c r="E38" s="655"/>
      <c r="F38" s="655"/>
      <c r="G38" s="656"/>
      <c r="H38" s="669" t="s">
        <v>324</v>
      </c>
      <c r="I38" s="670"/>
      <c r="J38" s="671"/>
      <c r="K38" s="319">
        <v>14</v>
      </c>
      <c r="L38" s="321">
        <v>0.7</v>
      </c>
      <c r="M38" s="322">
        <v>0.5</v>
      </c>
      <c r="N38" s="323">
        <v>0.35</v>
      </c>
      <c r="P38" s="91" t="s">
        <v>98</v>
      </c>
    </row>
    <row r="39" spans="1:16" s="24" customFormat="1" ht="15" customHeight="1">
      <c r="A39" s="324"/>
      <c r="B39" s="429"/>
      <c r="C39" s="430"/>
      <c r="D39" s="430"/>
      <c r="E39" s="430"/>
      <c r="F39" s="430"/>
      <c r="G39" s="431"/>
      <c r="H39" s="663"/>
      <c r="I39" s="664"/>
      <c r="J39" s="665"/>
      <c r="K39" s="325"/>
      <c r="L39" s="326"/>
      <c r="M39" s="327"/>
      <c r="N39" s="323"/>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48</v>
      </c>
      <c r="B45" s="396"/>
      <c r="C45" s="396"/>
      <c r="D45" s="396"/>
      <c r="E45" s="396"/>
      <c r="F45" s="396"/>
      <c r="G45" s="396"/>
      <c r="H45" s="396"/>
      <c r="I45" s="396"/>
      <c r="J45" s="396"/>
      <c r="K45" s="396"/>
      <c r="L45" s="396"/>
      <c r="M45" s="397"/>
      <c r="N45" s="220">
        <f>SUM(H38,H39,H40,H41,H43,H44,N38,N39,N40,N41,N43,N44)</f>
        <v>0.35</v>
      </c>
    </row>
    <row r="46" spans="1:16" s="24" customFormat="1">
      <c r="A46" s="309"/>
      <c r="B46" s="309"/>
      <c r="C46" s="309"/>
      <c r="D46" s="309"/>
      <c r="E46" s="309"/>
      <c r="F46" s="309"/>
      <c r="G46" s="309"/>
      <c r="H46" s="309"/>
      <c r="I46" s="309"/>
      <c r="J46" s="309"/>
      <c r="K46" s="309"/>
      <c r="L46" s="309"/>
      <c r="M46" s="309"/>
      <c r="N46" s="309"/>
    </row>
    <row r="47" spans="1:16" s="24" customFormat="1">
      <c r="A47" s="248" t="s">
        <v>49</v>
      </c>
      <c r="B47" s="309"/>
      <c r="C47" s="309"/>
      <c r="D47" s="309"/>
      <c r="E47" s="309"/>
      <c r="F47" s="309"/>
      <c r="G47" s="309"/>
      <c r="H47" s="309"/>
      <c r="I47" s="309"/>
      <c r="J47" s="309"/>
      <c r="K47" s="309"/>
      <c r="L47" s="309"/>
      <c r="M47" s="309"/>
      <c r="N47" s="309"/>
    </row>
    <row r="48" spans="1:16" s="24" customFormat="1" ht="16.5" customHeight="1" thickBot="1">
      <c r="A48" s="477" t="s">
        <v>35</v>
      </c>
      <c r="B48" s="477"/>
      <c r="C48" s="477"/>
      <c r="D48" s="477"/>
      <c r="E48" s="477"/>
      <c r="F48" s="477"/>
      <c r="G48" s="477"/>
      <c r="H48" s="477"/>
      <c r="I48" s="477"/>
      <c r="J48" s="477"/>
      <c r="K48" s="477"/>
      <c r="L48" s="477"/>
      <c r="M48" s="477"/>
      <c r="N48" s="477"/>
    </row>
    <row r="49" spans="1:19" s="24" customFormat="1" ht="16.5" customHeight="1">
      <c r="A49" s="478" t="s">
        <v>50</v>
      </c>
      <c r="B49" s="479"/>
      <c r="C49" s="480" t="s">
        <v>51</v>
      </c>
      <c r="D49" s="480" t="s">
        <v>52</v>
      </c>
      <c r="E49" s="480" t="s">
        <v>53</v>
      </c>
      <c r="F49" s="480" t="s">
        <v>164</v>
      </c>
      <c r="G49" s="482" t="s">
        <v>55</v>
      </c>
      <c r="H49" s="462" t="s">
        <v>165</v>
      </c>
      <c r="I49" s="463"/>
      <c r="J49" s="463"/>
      <c r="K49" s="463"/>
      <c r="L49" s="463"/>
      <c r="M49" s="463"/>
      <c r="N49" s="464"/>
    </row>
    <row r="50" spans="1:19" s="24" customFormat="1" ht="16.5" customHeight="1">
      <c r="A50" s="308" t="s">
        <v>46</v>
      </c>
      <c r="B50" s="306" t="s">
        <v>56</v>
      </c>
      <c r="C50" s="481"/>
      <c r="D50" s="481"/>
      <c r="E50" s="481"/>
      <c r="F50" s="481"/>
      <c r="G50" s="483"/>
      <c r="H50" s="252" t="s">
        <v>57</v>
      </c>
      <c r="I50" s="441" t="s">
        <v>58</v>
      </c>
      <c r="J50" s="442"/>
      <c r="K50" s="443"/>
      <c r="L50" s="465" t="s">
        <v>59</v>
      </c>
      <c r="M50" s="465"/>
      <c r="N50" s="254" t="s">
        <v>60</v>
      </c>
    </row>
    <row r="51" spans="1:19" s="24" customFormat="1" ht="15" customHeight="1">
      <c r="A51" s="255" t="s">
        <v>166</v>
      </c>
      <c r="B51" s="256"/>
      <c r="C51" s="257"/>
      <c r="D51" s="257"/>
      <c r="E51" s="257"/>
      <c r="F51" s="257"/>
      <c r="G51" s="466">
        <v>2.5</v>
      </c>
      <c r="H51" s="258"/>
      <c r="I51" s="469"/>
      <c r="J51" s="469"/>
      <c r="K51" s="469"/>
      <c r="L51" s="470"/>
      <c r="M51" s="471"/>
      <c r="N51" s="259"/>
      <c r="P51" s="484" t="s">
        <v>61</v>
      </c>
      <c r="Q51" s="484"/>
    </row>
    <row r="52" spans="1:19" s="24" customFormat="1" ht="15" customHeight="1">
      <c r="A52" s="255" t="s">
        <v>167</v>
      </c>
      <c r="B52" s="260"/>
      <c r="C52" s="261"/>
      <c r="D52" s="261"/>
      <c r="E52" s="261"/>
      <c r="F52" s="261"/>
      <c r="G52" s="467"/>
      <c r="H52" s="262"/>
      <c r="I52" s="485"/>
      <c r="J52" s="485"/>
      <c r="K52" s="485"/>
      <c r="L52" s="486"/>
      <c r="M52" s="487"/>
      <c r="N52" s="263"/>
      <c r="P52" s="484"/>
      <c r="Q52" s="484"/>
    </row>
    <row r="53" spans="1:19" s="24" customFormat="1" ht="15" customHeight="1">
      <c r="A53" s="255" t="s">
        <v>168</v>
      </c>
      <c r="B53" s="260"/>
      <c r="C53" s="261"/>
      <c r="D53" s="261"/>
      <c r="E53" s="261"/>
      <c r="F53" s="261"/>
      <c r="G53" s="467"/>
      <c r="H53" s="262"/>
      <c r="I53" s="485"/>
      <c r="J53" s="485"/>
      <c r="K53" s="485"/>
      <c r="L53" s="486"/>
      <c r="M53" s="487"/>
      <c r="N53" s="263"/>
      <c r="P53" s="484"/>
      <c r="Q53" s="484"/>
    </row>
    <row r="54" spans="1:19" s="24" customFormat="1" ht="15" customHeight="1">
      <c r="A54" s="255" t="s">
        <v>169</v>
      </c>
      <c r="B54" s="260"/>
      <c r="C54" s="261"/>
      <c r="D54" s="261"/>
      <c r="E54" s="261"/>
      <c r="F54" s="261"/>
      <c r="G54" s="467"/>
      <c r="H54" s="262"/>
      <c r="I54" s="666" t="s">
        <v>331</v>
      </c>
      <c r="J54" s="666"/>
      <c r="K54" s="666"/>
      <c r="L54" s="667">
        <v>45030</v>
      </c>
      <c r="M54" s="668"/>
      <c r="N54" s="350" t="s">
        <v>332</v>
      </c>
      <c r="P54" s="484"/>
      <c r="Q54" s="484"/>
    </row>
    <row r="55" spans="1:19" s="24" customFormat="1" ht="15" customHeight="1">
      <c r="A55" s="255" t="s">
        <v>170</v>
      </c>
      <c r="B55" s="260"/>
      <c r="C55" s="261"/>
      <c r="D55" s="261"/>
      <c r="E55" s="261"/>
      <c r="F55" s="261"/>
      <c r="G55" s="467"/>
      <c r="H55" s="262"/>
      <c r="I55" s="485"/>
      <c r="J55" s="485"/>
      <c r="K55" s="485"/>
      <c r="L55" s="486"/>
      <c r="M55" s="487"/>
      <c r="N55" s="263"/>
      <c r="P55" s="484"/>
      <c r="Q55" s="484"/>
    </row>
    <row r="56" spans="1:19" s="24" customFormat="1">
      <c r="A56" s="255" t="s">
        <v>171</v>
      </c>
      <c r="B56" s="264"/>
      <c r="C56" s="261"/>
      <c r="D56" s="261"/>
      <c r="E56" s="261"/>
      <c r="F56" s="261"/>
      <c r="G56" s="468"/>
      <c r="H56" s="265"/>
      <c r="I56" s="488"/>
      <c r="J56" s="488"/>
      <c r="K56" s="488"/>
      <c r="L56" s="472"/>
      <c r="M56" s="473"/>
      <c r="N56" s="266"/>
      <c r="P56" s="484"/>
      <c r="Q56" s="484"/>
    </row>
    <row r="57" spans="1:19" s="24" customFormat="1" ht="14.25" customHeight="1" thickBot="1">
      <c r="A57" s="267" t="s">
        <v>62</v>
      </c>
      <c r="B57" s="267">
        <f>SUM(C57:G57)</f>
        <v>0</v>
      </c>
      <c r="C57" s="268">
        <f>SUM(C51:C56)*-1</f>
        <v>0</v>
      </c>
      <c r="D57" s="268">
        <f>SUM(D51:D56)*5</f>
        <v>0</v>
      </c>
      <c r="E57" s="268">
        <f>SUM(E51:E56)*-1</f>
        <v>0</v>
      </c>
      <c r="F57" s="268">
        <v>0</v>
      </c>
      <c r="G57" s="269">
        <v>0</v>
      </c>
      <c r="H57" s="494" t="s">
        <v>93</v>
      </c>
      <c r="I57" s="495"/>
      <c r="J57" s="495"/>
      <c r="K57" s="496"/>
      <c r="L57" s="497">
        <v>1</v>
      </c>
      <c r="M57" s="498"/>
      <c r="N57" s="270">
        <f>L57*3</f>
        <v>3</v>
      </c>
      <c r="P57" s="72"/>
    </row>
    <row r="58" spans="1:19" s="24" customFormat="1">
      <c r="A58" s="309"/>
      <c r="B58" s="309"/>
      <c r="C58" s="309"/>
      <c r="D58" s="309"/>
      <c r="E58" s="309"/>
      <c r="F58" s="309"/>
      <c r="G58" s="309"/>
      <c r="H58" s="309"/>
      <c r="I58" s="309"/>
      <c r="J58" s="309"/>
      <c r="K58" s="309"/>
      <c r="L58" s="309"/>
      <c r="M58" s="309"/>
      <c r="N58" s="309"/>
    </row>
    <row r="59" spans="1:19" s="24" customFormat="1" ht="15" thickBot="1">
      <c r="A59" s="477" t="s">
        <v>63</v>
      </c>
      <c r="B59" s="477"/>
      <c r="C59" s="477"/>
      <c r="D59" s="477"/>
      <c r="E59" s="477"/>
      <c r="F59" s="477"/>
      <c r="G59" s="477"/>
      <c r="H59" s="477"/>
      <c r="I59" s="477"/>
      <c r="J59" s="477"/>
      <c r="K59" s="477"/>
      <c r="L59" s="477"/>
      <c r="M59" s="477"/>
      <c r="N59" s="477"/>
    </row>
    <row r="60" spans="1:19" s="24" customFormat="1" ht="18" customHeight="1">
      <c r="A60" s="481" t="s">
        <v>64</v>
      </c>
      <c r="B60" s="499" t="s">
        <v>65</v>
      </c>
      <c r="C60" s="500"/>
      <c r="D60" s="500"/>
      <c r="E60" s="500"/>
      <c r="F60" s="500"/>
      <c r="G60" s="500"/>
      <c r="H60" s="500"/>
      <c r="I60" s="500"/>
      <c r="J60" s="500"/>
      <c r="K60" s="501"/>
      <c r="L60" s="441" t="s">
        <v>66</v>
      </c>
      <c r="M60" s="442"/>
      <c r="N60" s="443"/>
    </row>
    <row r="61" spans="1:19" s="24" customFormat="1" ht="18" customHeight="1">
      <c r="A61" s="481"/>
      <c r="B61" s="502"/>
      <c r="C61" s="503"/>
      <c r="D61" s="503"/>
      <c r="E61" s="503"/>
      <c r="F61" s="503"/>
      <c r="G61" s="503"/>
      <c r="H61" s="503"/>
      <c r="I61" s="503"/>
      <c r="J61" s="503"/>
      <c r="K61" s="504"/>
      <c r="L61" s="308" t="s">
        <v>57</v>
      </c>
      <c r="M61" s="308" t="s">
        <v>67</v>
      </c>
      <c r="N61" s="307" t="s">
        <v>68</v>
      </c>
    </row>
    <row r="62" spans="1:19" s="24" customFormat="1" ht="18" customHeight="1">
      <c r="A62" s="481" t="s">
        <v>69</v>
      </c>
      <c r="B62" s="490" t="s">
        <v>70</v>
      </c>
      <c r="C62" s="491"/>
      <c r="D62" s="491"/>
      <c r="E62" s="491"/>
      <c r="F62" s="491"/>
      <c r="G62" s="491"/>
      <c r="H62" s="491"/>
      <c r="I62" s="491"/>
      <c r="J62" s="491"/>
      <c r="K62" s="492"/>
      <c r="L62" s="271" t="s">
        <v>71</v>
      </c>
      <c r="M62" s="272">
        <v>5</v>
      </c>
      <c r="N62" s="508">
        <f>IF(ISERROR(AVERAGE(M63:M64)),0,ROUNDUP(AVERAGE(M63:M64), 1))</f>
        <v>0</v>
      </c>
      <c r="P62" s="489" t="s">
        <v>72</v>
      </c>
      <c r="Q62" s="489"/>
      <c r="R62" s="489"/>
      <c r="S62" s="489"/>
    </row>
    <row r="63" spans="1:19" s="24" customFormat="1" ht="18" customHeight="1">
      <c r="A63" s="481"/>
      <c r="B63" s="493"/>
      <c r="C63" s="491"/>
      <c r="D63" s="491"/>
      <c r="E63" s="491"/>
      <c r="F63" s="491"/>
      <c r="G63" s="491"/>
      <c r="H63" s="491"/>
      <c r="I63" s="491"/>
      <c r="J63" s="491"/>
      <c r="K63" s="492"/>
      <c r="L63" s="273" t="s">
        <v>1</v>
      </c>
      <c r="M63" s="274"/>
      <c r="N63" s="394"/>
      <c r="P63" s="489"/>
      <c r="Q63" s="489"/>
      <c r="R63" s="489"/>
      <c r="S63" s="489"/>
    </row>
    <row r="64" spans="1:19" s="24" customFormat="1" ht="18" customHeight="1">
      <c r="A64" s="481"/>
      <c r="B64" s="493"/>
      <c r="C64" s="491"/>
      <c r="D64" s="491"/>
      <c r="E64" s="491"/>
      <c r="F64" s="491"/>
      <c r="G64" s="491"/>
      <c r="H64" s="491"/>
      <c r="I64" s="491"/>
      <c r="J64" s="491"/>
      <c r="K64" s="492"/>
      <c r="L64" s="275" t="s">
        <v>2</v>
      </c>
      <c r="M64" s="276"/>
      <c r="N64" s="394"/>
      <c r="P64" s="489"/>
      <c r="Q64" s="489"/>
      <c r="R64" s="489"/>
      <c r="S64" s="489"/>
    </row>
    <row r="65" spans="1:21" ht="18" customHeight="1">
      <c r="A65" s="481"/>
      <c r="B65" s="490" t="s">
        <v>73</v>
      </c>
      <c r="C65" s="491"/>
      <c r="D65" s="491"/>
      <c r="E65" s="491"/>
      <c r="F65" s="491"/>
      <c r="G65" s="491"/>
      <c r="H65" s="491"/>
      <c r="I65" s="491"/>
      <c r="J65" s="491"/>
      <c r="K65" s="492"/>
      <c r="L65" s="273" t="s">
        <v>71</v>
      </c>
      <c r="M65" s="272">
        <v>5</v>
      </c>
      <c r="N65" s="394">
        <f>IF(ISERROR(AVERAGE(M66:M67)),0,ROUNDUP(AVERAGE(M66:M67), 1))</f>
        <v>0</v>
      </c>
      <c r="P65" s="489" t="s">
        <v>74</v>
      </c>
      <c r="Q65" s="489"/>
      <c r="R65" s="489"/>
      <c r="S65" s="489"/>
    </row>
    <row r="66" spans="1:21" ht="18" customHeight="1">
      <c r="A66" s="481"/>
      <c r="B66" s="493"/>
      <c r="C66" s="491"/>
      <c r="D66" s="491"/>
      <c r="E66" s="491"/>
      <c r="F66" s="491"/>
      <c r="G66" s="491"/>
      <c r="H66" s="491"/>
      <c r="I66" s="491"/>
      <c r="J66" s="491"/>
      <c r="K66" s="492"/>
      <c r="L66" s="273" t="s">
        <v>1</v>
      </c>
      <c r="M66" s="274"/>
      <c r="N66" s="394"/>
      <c r="P66" s="489"/>
      <c r="Q66" s="489"/>
      <c r="R66" s="489"/>
      <c r="S66" s="489"/>
    </row>
    <row r="67" spans="1:21" ht="18" customHeight="1">
      <c r="A67" s="481"/>
      <c r="B67" s="493"/>
      <c r="C67" s="491"/>
      <c r="D67" s="491"/>
      <c r="E67" s="491"/>
      <c r="F67" s="491"/>
      <c r="G67" s="491"/>
      <c r="H67" s="491"/>
      <c r="I67" s="491"/>
      <c r="J67" s="491"/>
      <c r="K67" s="492"/>
      <c r="L67" s="275" t="s">
        <v>2</v>
      </c>
      <c r="M67" s="276"/>
      <c r="N67" s="394"/>
      <c r="P67" s="489"/>
      <c r="Q67" s="489"/>
      <c r="R67" s="489"/>
      <c r="S67" s="489"/>
    </row>
    <row r="68" spans="1:21" ht="18" customHeight="1">
      <c r="A68" s="481" t="s">
        <v>75</v>
      </c>
      <c r="B68" s="490" t="s">
        <v>76</v>
      </c>
      <c r="C68" s="491"/>
      <c r="D68" s="491"/>
      <c r="E68" s="491"/>
      <c r="F68" s="491"/>
      <c r="G68" s="491"/>
      <c r="H68" s="491"/>
      <c r="I68" s="491"/>
      <c r="J68" s="491"/>
      <c r="K68" s="492"/>
      <c r="L68" s="271" t="s">
        <v>71</v>
      </c>
      <c r="M68" s="272">
        <v>4</v>
      </c>
      <c r="N68" s="394">
        <f>IF(ISERROR(AVERAGE(M69:M70)),0,ROUNDUP(AVERAGE(M69:M70), 1))</f>
        <v>0</v>
      </c>
      <c r="P68" s="489" t="s">
        <v>77</v>
      </c>
      <c r="Q68" s="489"/>
      <c r="R68" s="489"/>
      <c r="S68" s="489"/>
      <c r="T68" s="57"/>
      <c r="U68" s="57"/>
    </row>
    <row r="69" spans="1:21" ht="18" customHeight="1">
      <c r="A69" s="481"/>
      <c r="B69" s="493"/>
      <c r="C69" s="491"/>
      <c r="D69" s="491"/>
      <c r="E69" s="491"/>
      <c r="F69" s="491"/>
      <c r="G69" s="491"/>
      <c r="H69" s="491"/>
      <c r="I69" s="491"/>
      <c r="J69" s="491"/>
      <c r="K69" s="492"/>
      <c r="L69" s="273" t="s">
        <v>1</v>
      </c>
      <c r="M69" s="274"/>
      <c r="N69" s="394"/>
      <c r="P69" s="489"/>
      <c r="Q69" s="489"/>
      <c r="R69" s="489"/>
      <c r="S69" s="489"/>
      <c r="T69" s="57"/>
      <c r="U69" s="57"/>
    </row>
    <row r="70" spans="1:21" ht="18" customHeight="1">
      <c r="A70" s="481"/>
      <c r="B70" s="493"/>
      <c r="C70" s="491"/>
      <c r="D70" s="491"/>
      <c r="E70" s="491"/>
      <c r="F70" s="491"/>
      <c r="G70" s="491"/>
      <c r="H70" s="491"/>
      <c r="I70" s="491"/>
      <c r="J70" s="491"/>
      <c r="K70" s="492"/>
      <c r="L70" s="275" t="s">
        <v>2</v>
      </c>
      <c r="M70" s="276"/>
      <c r="N70" s="394"/>
      <c r="P70" s="489"/>
      <c r="Q70" s="489"/>
      <c r="R70" s="489"/>
      <c r="S70" s="489"/>
      <c r="T70" s="57"/>
      <c r="U70" s="57"/>
    </row>
    <row r="71" spans="1:21" ht="18" customHeight="1">
      <c r="A71" s="481"/>
      <c r="B71" s="490" t="s">
        <v>78</v>
      </c>
      <c r="C71" s="491"/>
      <c r="D71" s="491"/>
      <c r="E71" s="491"/>
      <c r="F71" s="491"/>
      <c r="G71" s="491"/>
      <c r="H71" s="491"/>
      <c r="I71" s="491"/>
      <c r="J71" s="491"/>
      <c r="K71" s="492"/>
      <c r="L71" s="273" t="s">
        <v>71</v>
      </c>
      <c r="M71" s="272">
        <v>5</v>
      </c>
      <c r="N71" s="394">
        <f>IF(ISERROR(AVERAGE(M72:M73)),0,ROUNDUP(AVERAGE(M72:M73), 1))</f>
        <v>0</v>
      </c>
      <c r="P71" s="489" t="s">
        <v>79</v>
      </c>
      <c r="Q71" s="489"/>
      <c r="R71" s="489"/>
      <c r="S71" s="489"/>
      <c r="T71" s="57"/>
      <c r="U71" s="57"/>
    </row>
    <row r="72" spans="1:21" ht="18" customHeight="1">
      <c r="A72" s="481"/>
      <c r="B72" s="493"/>
      <c r="C72" s="491"/>
      <c r="D72" s="491"/>
      <c r="E72" s="491"/>
      <c r="F72" s="491"/>
      <c r="G72" s="491"/>
      <c r="H72" s="491"/>
      <c r="I72" s="491"/>
      <c r="J72" s="491"/>
      <c r="K72" s="492"/>
      <c r="L72" s="273" t="s">
        <v>1</v>
      </c>
      <c r="M72" s="274"/>
      <c r="N72" s="394"/>
      <c r="P72" s="489"/>
      <c r="Q72" s="489"/>
      <c r="R72" s="489"/>
      <c r="S72" s="489"/>
      <c r="T72" s="57"/>
      <c r="U72" s="57"/>
    </row>
    <row r="73" spans="1:21" ht="18" customHeight="1">
      <c r="A73" s="481"/>
      <c r="B73" s="493"/>
      <c r="C73" s="491"/>
      <c r="D73" s="491"/>
      <c r="E73" s="491"/>
      <c r="F73" s="491"/>
      <c r="G73" s="491"/>
      <c r="H73" s="491"/>
      <c r="I73" s="491"/>
      <c r="J73" s="491"/>
      <c r="K73" s="492"/>
      <c r="L73" s="275" t="s">
        <v>2</v>
      </c>
      <c r="M73" s="276"/>
      <c r="N73" s="394"/>
      <c r="P73" s="489"/>
      <c r="Q73" s="489"/>
      <c r="R73" s="489"/>
      <c r="S73" s="489"/>
      <c r="T73" s="57"/>
      <c r="U73" s="57"/>
    </row>
    <row r="74" spans="1:21" ht="18" customHeight="1">
      <c r="A74" s="481"/>
      <c r="B74" s="490" t="s">
        <v>80</v>
      </c>
      <c r="C74" s="505"/>
      <c r="D74" s="505"/>
      <c r="E74" s="505"/>
      <c r="F74" s="505"/>
      <c r="G74" s="505"/>
      <c r="H74" s="505"/>
      <c r="I74" s="505"/>
      <c r="J74" s="505"/>
      <c r="K74" s="506"/>
      <c r="L74" s="273" t="s">
        <v>71</v>
      </c>
      <c r="M74" s="272">
        <v>4</v>
      </c>
      <c r="N74" s="394">
        <f>IF(ISERROR(AVERAGE(M75:M76)),0,ROUNDUP(AVERAGE(M75:M76), 1))</f>
        <v>0</v>
      </c>
      <c r="P74" s="489" t="s">
        <v>81</v>
      </c>
      <c r="Q74" s="489"/>
      <c r="R74" s="489"/>
      <c r="S74" s="489"/>
      <c r="T74" s="57"/>
      <c r="U74" s="57"/>
    </row>
    <row r="75" spans="1:21" ht="18" customHeight="1">
      <c r="A75" s="481"/>
      <c r="B75" s="507"/>
      <c r="C75" s="505"/>
      <c r="D75" s="505"/>
      <c r="E75" s="505"/>
      <c r="F75" s="505"/>
      <c r="G75" s="505"/>
      <c r="H75" s="505"/>
      <c r="I75" s="505"/>
      <c r="J75" s="505"/>
      <c r="K75" s="506"/>
      <c r="L75" s="273" t="s">
        <v>1</v>
      </c>
      <c r="M75" s="274"/>
      <c r="N75" s="394"/>
      <c r="P75" s="489"/>
      <c r="Q75" s="489"/>
      <c r="R75" s="489"/>
      <c r="S75" s="489"/>
      <c r="T75" s="57"/>
      <c r="U75" s="57"/>
    </row>
    <row r="76" spans="1:21" ht="18" customHeight="1">
      <c r="A76" s="481"/>
      <c r="B76" s="507"/>
      <c r="C76" s="505"/>
      <c r="D76" s="505"/>
      <c r="E76" s="505"/>
      <c r="F76" s="505"/>
      <c r="G76" s="505"/>
      <c r="H76" s="505"/>
      <c r="I76" s="505"/>
      <c r="J76" s="505"/>
      <c r="K76" s="506"/>
      <c r="L76" s="275" t="s">
        <v>2</v>
      </c>
      <c r="M76" s="276"/>
      <c r="N76" s="394"/>
      <c r="P76" s="489"/>
      <c r="Q76" s="489"/>
      <c r="R76" s="489"/>
      <c r="S76" s="489"/>
      <c r="T76" s="57"/>
      <c r="U76" s="57"/>
    </row>
    <row r="77" spans="1:21" s="24" customFormat="1" ht="18" customHeight="1">
      <c r="A77" s="518" t="s">
        <v>82</v>
      </c>
      <c r="B77" s="509" t="s">
        <v>83</v>
      </c>
      <c r="C77" s="510"/>
      <c r="D77" s="510"/>
      <c r="E77" s="510"/>
      <c r="F77" s="510"/>
      <c r="G77" s="510"/>
      <c r="H77" s="510"/>
      <c r="I77" s="510"/>
      <c r="J77" s="510"/>
      <c r="K77" s="511"/>
      <c r="L77" s="278" t="s">
        <v>71</v>
      </c>
      <c r="M77" s="238">
        <v>4</v>
      </c>
      <c r="N77" s="394">
        <f>IF(ISERROR(AVERAGE(M78:M79)),0,ROUNDUP(AVERAGE(M78:M79), 1))</f>
        <v>0</v>
      </c>
      <c r="P77" s="489" t="s">
        <v>84</v>
      </c>
      <c r="Q77" s="489"/>
      <c r="R77" s="489"/>
      <c r="S77" s="489"/>
    </row>
    <row r="78" spans="1:21" s="24" customFormat="1" ht="18" customHeight="1">
      <c r="A78" s="518"/>
      <c r="B78" s="512"/>
      <c r="C78" s="510"/>
      <c r="D78" s="510"/>
      <c r="E78" s="510"/>
      <c r="F78" s="510"/>
      <c r="G78" s="510"/>
      <c r="H78" s="510"/>
      <c r="I78" s="510"/>
      <c r="J78" s="510"/>
      <c r="K78" s="511"/>
      <c r="L78" s="273" t="s">
        <v>1</v>
      </c>
      <c r="M78" s="274"/>
      <c r="N78" s="394"/>
      <c r="P78" s="489"/>
      <c r="Q78" s="489"/>
      <c r="R78" s="489"/>
      <c r="S78" s="489"/>
    </row>
    <row r="79" spans="1:21" s="24" customFormat="1" ht="18" customHeight="1">
      <c r="A79" s="518"/>
      <c r="B79" s="513"/>
      <c r="C79" s="514"/>
      <c r="D79" s="514"/>
      <c r="E79" s="514"/>
      <c r="F79" s="514"/>
      <c r="G79" s="514"/>
      <c r="H79" s="514"/>
      <c r="I79" s="514"/>
      <c r="J79" s="514"/>
      <c r="K79" s="515"/>
      <c r="L79" s="275" t="s">
        <v>2</v>
      </c>
      <c r="M79" s="276"/>
      <c r="N79" s="394"/>
      <c r="P79" s="489"/>
      <c r="Q79" s="489"/>
      <c r="R79" s="489"/>
      <c r="S79" s="489"/>
    </row>
    <row r="80" spans="1:21" s="24" customFormat="1" ht="18" customHeight="1">
      <c r="A80" s="518"/>
      <c r="B80" s="509" t="s">
        <v>85</v>
      </c>
      <c r="C80" s="510"/>
      <c r="D80" s="510"/>
      <c r="E80" s="510"/>
      <c r="F80" s="510"/>
      <c r="G80" s="510"/>
      <c r="H80" s="510"/>
      <c r="I80" s="510"/>
      <c r="J80" s="510"/>
      <c r="K80" s="511"/>
      <c r="L80" s="278" t="s">
        <v>71</v>
      </c>
      <c r="M80" s="238">
        <v>5</v>
      </c>
      <c r="N80" s="394">
        <f>IF(ISERROR(AVERAGE(M81:M82)),0,ROUNDUP(AVERAGE(M81:M82), 1))</f>
        <v>0</v>
      </c>
      <c r="P80" s="489" t="s">
        <v>86</v>
      </c>
      <c r="Q80" s="489"/>
      <c r="R80" s="489"/>
      <c r="S80" s="489"/>
    </row>
    <row r="81" spans="1:19" s="24" customFormat="1" ht="18" customHeight="1">
      <c r="A81" s="518"/>
      <c r="B81" s="512"/>
      <c r="C81" s="510"/>
      <c r="D81" s="510"/>
      <c r="E81" s="510"/>
      <c r="F81" s="510"/>
      <c r="G81" s="510"/>
      <c r="H81" s="510"/>
      <c r="I81" s="510"/>
      <c r="J81" s="510"/>
      <c r="K81" s="511"/>
      <c r="L81" s="273" t="s">
        <v>1</v>
      </c>
      <c r="M81" s="274"/>
      <c r="N81" s="394"/>
      <c r="P81" s="489"/>
      <c r="Q81" s="489"/>
      <c r="R81" s="489"/>
      <c r="S81" s="489"/>
    </row>
    <row r="82" spans="1:19" s="24" customFormat="1" ht="18" customHeight="1">
      <c r="A82" s="518"/>
      <c r="B82" s="513"/>
      <c r="C82" s="514"/>
      <c r="D82" s="514"/>
      <c r="E82" s="514"/>
      <c r="F82" s="514"/>
      <c r="G82" s="514"/>
      <c r="H82" s="514"/>
      <c r="I82" s="514"/>
      <c r="J82" s="514"/>
      <c r="K82" s="515"/>
      <c r="L82" s="275" t="s">
        <v>2</v>
      </c>
      <c r="M82" s="276"/>
      <c r="N82" s="394"/>
      <c r="P82" s="489"/>
      <c r="Q82" s="489"/>
      <c r="R82" s="489"/>
      <c r="S82" s="489"/>
    </row>
    <row r="83" spans="1:19" s="24" customFormat="1" ht="18" customHeight="1">
      <c r="A83" s="518"/>
      <c r="B83" s="509" t="s">
        <v>87</v>
      </c>
      <c r="C83" s="510"/>
      <c r="D83" s="510"/>
      <c r="E83" s="510"/>
      <c r="F83" s="510"/>
      <c r="G83" s="510"/>
      <c r="H83" s="510"/>
      <c r="I83" s="510"/>
      <c r="J83" s="510"/>
      <c r="K83" s="511"/>
      <c r="L83" s="278" t="s">
        <v>71</v>
      </c>
      <c r="M83" s="238">
        <v>4</v>
      </c>
      <c r="N83" s="394">
        <f>IF(ISERROR(AVERAGE(M84:M85)),0,ROUNDUP(AVERAGE(M84:M85), 1))</f>
        <v>0</v>
      </c>
      <c r="P83" s="489" t="s">
        <v>88</v>
      </c>
      <c r="Q83" s="489"/>
      <c r="R83" s="489"/>
      <c r="S83" s="489"/>
    </row>
    <row r="84" spans="1:19" s="24" customFormat="1" ht="18" customHeight="1">
      <c r="A84" s="518"/>
      <c r="B84" s="512"/>
      <c r="C84" s="510"/>
      <c r="D84" s="510"/>
      <c r="E84" s="510"/>
      <c r="F84" s="510"/>
      <c r="G84" s="510"/>
      <c r="H84" s="510"/>
      <c r="I84" s="510"/>
      <c r="J84" s="510"/>
      <c r="K84" s="511"/>
      <c r="L84" s="273" t="s">
        <v>1</v>
      </c>
      <c r="M84" s="274"/>
      <c r="N84" s="394"/>
      <c r="P84" s="489"/>
      <c r="Q84" s="489"/>
      <c r="R84" s="489"/>
      <c r="S84" s="489"/>
    </row>
    <row r="85" spans="1:19" s="24" customFormat="1" ht="18" customHeight="1">
      <c r="A85" s="518"/>
      <c r="B85" s="513"/>
      <c r="C85" s="514"/>
      <c r="D85" s="514"/>
      <c r="E85" s="514"/>
      <c r="F85" s="514"/>
      <c r="G85" s="514"/>
      <c r="H85" s="514"/>
      <c r="I85" s="514"/>
      <c r="J85" s="514"/>
      <c r="K85" s="515"/>
      <c r="L85" s="275" t="s">
        <v>2</v>
      </c>
      <c r="M85" s="276"/>
      <c r="N85" s="394"/>
      <c r="P85" s="489"/>
      <c r="Q85" s="489"/>
      <c r="R85" s="489"/>
      <c r="S85" s="489"/>
    </row>
    <row r="86" spans="1:19" s="24" customFormat="1" ht="18" customHeight="1">
      <c r="A86" s="518"/>
      <c r="B86" s="509" t="s">
        <v>89</v>
      </c>
      <c r="C86" s="510"/>
      <c r="D86" s="510"/>
      <c r="E86" s="510"/>
      <c r="F86" s="510"/>
      <c r="G86" s="510"/>
      <c r="H86" s="510"/>
      <c r="I86" s="510"/>
      <c r="J86" s="510"/>
      <c r="K86" s="511"/>
      <c r="L86" s="271" t="s">
        <v>71</v>
      </c>
      <c r="M86" s="272">
        <v>5</v>
      </c>
      <c r="N86" s="394">
        <f>IF(ISERROR(AVERAGE(M87:M88)),0,ROUNDUP(AVERAGE(M87:M88), 1))</f>
        <v>0</v>
      </c>
      <c r="P86" s="489" t="s">
        <v>90</v>
      </c>
      <c r="Q86" s="489"/>
      <c r="R86" s="489"/>
      <c r="S86" s="489"/>
    </row>
    <row r="87" spans="1:19" s="24" customFormat="1" ht="18" customHeight="1">
      <c r="A87" s="518"/>
      <c r="B87" s="512"/>
      <c r="C87" s="510"/>
      <c r="D87" s="510"/>
      <c r="E87" s="510"/>
      <c r="F87" s="510"/>
      <c r="G87" s="510"/>
      <c r="H87" s="510"/>
      <c r="I87" s="510"/>
      <c r="J87" s="510"/>
      <c r="K87" s="511"/>
      <c r="L87" s="273" t="s">
        <v>1</v>
      </c>
      <c r="M87" s="274"/>
      <c r="N87" s="394"/>
      <c r="P87" s="489"/>
      <c r="Q87" s="489"/>
      <c r="R87" s="489"/>
      <c r="S87" s="489"/>
    </row>
    <row r="88" spans="1:19" s="24" customFormat="1" ht="18" customHeight="1">
      <c r="A88" s="519"/>
      <c r="B88" s="513"/>
      <c r="C88" s="514"/>
      <c r="D88" s="514"/>
      <c r="E88" s="514"/>
      <c r="F88" s="514"/>
      <c r="G88" s="514"/>
      <c r="H88" s="514"/>
      <c r="I88" s="514"/>
      <c r="J88" s="514"/>
      <c r="K88" s="515"/>
      <c r="L88" s="275" t="s">
        <v>2</v>
      </c>
      <c r="M88" s="274"/>
      <c r="N88" s="394"/>
      <c r="P88" s="489"/>
      <c r="Q88" s="489"/>
      <c r="R88" s="489"/>
      <c r="S88" s="489"/>
    </row>
    <row r="89" spans="1:19" s="24" customFormat="1" ht="18" customHeight="1">
      <c r="A89" s="307" t="s">
        <v>91</v>
      </c>
      <c r="B89" s="441" t="s">
        <v>62</v>
      </c>
      <c r="C89" s="442"/>
      <c r="D89" s="442"/>
      <c r="E89" s="442"/>
      <c r="F89" s="442"/>
      <c r="G89" s="442"/>
      <c r="H89" s="442"/>
      <c r="I89" s="442"/>
      <c r="J89" s="442"/>
      <c r="K89" s="443"/>
      <c r="L89" s="308" t="s">
        <v>25</v>
      </c>
      <c r="M89" s="516">
        <f>SUM(N62:N88)</f>
        <v>0</v>
      </c>
      <c r="N89" s="517"/>
      <c r="R89" s="489"/>
      <c r="S89" s="4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L31" sqref="L31"/>
    </sheetView>
  </sheetViews>
  <sheetFormatPr defaultColWidth="8.90625" defaultRowHeight="14.4"/>
  <cols>
    <col min="1" max="1" width="8.453125" style="344" customWidth="1"/>
    <col min="2" max="2" width="7.453125" style="344" customWidth="1"/>
    <col min="3" max="4" width="5.90625" style="344" customWidth="1"/>
    <col min="5" max="5" width="5.1796875" style="344" customWidth="1"/>
    <col min="6" max="6" width="5.453125" style="344" customWidth="1"/>
    <col min="7" max="7" width="5.1796875" style="344" customWidth="1"/>
    <col min="8" max="9" width="4.453125" style="344" customWidth="1"/>
    <col min="10" max="14" width="8.453125" style="344"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92" t="s">
        <v>17</v>
      </c>
      <c r="B2" s="393"/>
      <c r="C2" s="393"/>
      <c r="D2" s="393"/>
      <c r="E2" s="393"/>
      <c r="F2" s="393"/>
      <c r="G2" s="393"/>
      <c r="H2" s="393"/>
      <c r="I2" s="393"/>
      <c r="J2" s="393"/>
      <c r="K2" s="393"/>
      <c r="L2" s="393"/>
      <c r="M2" s="393"/>
      <c r="N2" s="393"/>
    </row>
    <row r="3" spans="1:18" ht="8.1" customHeight="1"/>
    <row r="4" spans="1:18" ht="18.75" customHeight="1">
      <c r="A4" s="341" t="s">
        <v>18</v>
      </c>
      <c r="B4" s="394" t="s">
        <v>276</v>
      </c>
      <c r="C4" s="394"/>
      <c r="D4" s="394"/>
      <c r="E4" s="384" t="s">
        <v>3</v>
      </c>
      <c r="F4" s="384"/>
      <c r="G4" s="394" t="s">
        <v>306</v>
      </c>
      <c r="H4" s="394"/>
      <c r="I4" s="385" t="s">
        <v>0</v>
      </c>
      <c r="J4" s="387"/>
      <c r="K4" s="342" t="s">
        <v>307</v>
      </c>
      <c r="L4" s="341" t="s">
        <v>19</v>
      </c>
      <c r="M4" s="394" t="s">
        <v>301</v>
      </c>
      <c r="N4" s="394"/>
    </row>
    <row r="5" spans="1:18" s="31" customFormat="1" ht="4.5" customHeight="1">
      <c r="A5" s="343"/>
      <c r="B5" s="343"/>
      <c r="C5" s="343"/>
      <c r="D5" s="343"/>
      <c r="E5" s="343"/>
      <c r="F5" s="343"/>
      <c r="G5" s="343"/>
      <c r="H5" s="343"/>
      <c r="I5" s="343"/>
      <c r="J5" s="343"/>
      <c r="K5" s="197"/>
      <c r="L5"/>
      <c r="M5"/>
      <c r="N5"/>
      <c r="O5" s="30"/>
      <c r="P5" s="30"/>
      <c r="Q5" s="30"/>
      <c r="R5" s="30"/>
    </row>
    <row r="6" spans="1:18" ht="18.75" customHeight="1">
      <c r="A6" s="383" t="s">
        <v>20</v>
      </c>
      <c r="B6" s="385" t="s">
        <v>15</v>
      </c>
      <c r="C6" s="386"/>
      <c r="D6" s="386"/>
      <c r="E6" s="387"/>
      <c r="F6" s="385" t="s">
        <v>16</v>
      </c>
      <c r="G6" s="386"/>
      <c r="H6" s="386"/>
      <c r="I6" s="386"/>
      <c r="J6" s="387"/>
    </row>
    <row r="7" spans="1:18" ht="18" customHeight="1">
      <c r="A7" s="384"/>
      <c r="B7" s="388" t="s">
        <v>281</v>
      </c>
      <c r="C7" s="389"/>
      <c r="D7" s="389"/>
      <c r="E7" s="390"/>
      <c r="F7" s="388" t="s">
        <v>138</v>
      </c>
      <c r="G7" s="389"/>
      <c r="H7" s="389"/>
      <c r="I7" s="389"/>
      <c r="J7" s="390"/>
    </row>
    <row r="8" spans="1:18" ht="8.1" customHeight="1"/>
    <row r="9" spans="1:18" ht="16.5" customHeight="1">
      <c r="A9" s="391" t="s">
        <v>21</v>
      </c>
      <c r="B9" s="391"/>
      <c r="C9" s="391"/>
      <c r="D9" s="391"/>
      <c r="E9" s="391"/>
      <c r="F9" s="391"/>
      <c r="G9" s="391"/>
      <c r="H9" s="391"/>
      <c r="I9" s="391"/>
      <c r="J9" s="391"/>
      <c r="K9" s="391"/>
      <c r="L9" s="391"/>
      <c r="M9" s="391"/>
      <c r="N9" s="391"/>
      <c r="O9" s="30"/>
    </row>
    <row r="10" spans="1:18" ht="16.5" customHeight="1">
      <c r="A10" s="395" t="s">
        <v>22</v>
      </c>
      <c r="B10" s="396"/>
      <c r="C10" s="396"/>
      <c r="D10" s="396"/>
      <c r="E10" s="397"/>
      <c r="F10" s="395" t="s">
        <v>23</v>
      </c>
      <c r="G10" s="396"/>
      <c r="H10" s="395" t="s">
        <v>24</v>
      </c>
      <c r="I10" s="397"/>
      <c r="J10" s="337" t="s">
        <v>25</v>
      </c>
      <c r="K10" s="201" t="s">
        <v>26</v>
      </c>
      <c r="L10" s="340" t="s">
        <v>27</v>
      </c>
      <c r="M10" s="398" t="s">
        <v>7</v>
      </c>
      <c r="N10" s="399"/>
    </row>
    <row r="11" spans="1:18" ht="15" customHeight="1">
      <c r="A11" s="400" t="s">
        <v>28</v>
      </c>
      <c r="B11" s="401"/>
      <c r="C11" s="401"/>
      <c r="D11" s="401"/>
      <c r="E11" s="203">
        <v>0.3</v>
      </c>
      <c r="F11" s="204"/>
      <c r="G11" s="204"/>
      <c r="H11" s="204"/>
      <c r="I11" s="204"/>
      <c r="J11" s="204"/>
      <c r="K11" s="204"/>
      <c r="L11" s="204"/>
      <c r="M11" s="204"/>
      <c r="N11" s="205"/>
      <c r="P11" s="402" t="s">
        <v>29</v>
      </c>
    </row>
    <row r="12" spans="1:18" ht="15" customHeight="1">
      <c r="A12" s="403" t="s">
        <v>105</v>
      </c>
      <c r="B12" s="404"/>
      <c r="C12" s="404"/>
      <c r="D12" s="404"/>
      <c r="E12" s="405"/>
      <c r="F12" s="406">
        <v>30</v>
      </c>
      <c r="G12" s="406"/>
      <c r="H12" s="406">
        <v>6</v>
      </c>
      <c r="I12" s="406"/>
      <c r="J12" s="206">
        <f>L34</f>
        <v>4.3</v>
      </c>
      <c r="K12" s="207">
        <f>$J$12*$F$12/$H$12</f>
        <v>21.5</v>
      </c>
      <c r="L12" s="408">
        <f>IF(SUM(K12:K13)&gt;30, 30, SUM(K12:K13))</f>
        <v>23.25</v>
      </c>
      <c r="M12" s="412" t="s">
        <v>30</v>
      </c>
      <c r="N12" s="413"/>
      <c r="P12" s="402"/>
      <c r="Q12" s="36"/>
    </row>
    <row r="13" spans="1:18" ht="15" customHeight="1">
      <c r="A13" s="416" t="s">
        <v>108</v>
      </c>
      <c r="B13" s="417"/>
      <c r="C13" s="417"/>
      <c r="D13" s="417"/>
      <c r="E13" s="418"/>
      <c r="F13" s="407"/>
      <c r="G13" s="407"/>
      <c r="H13" s="407"/>
      <c r="I13" s="407"/>
      <c r="J13" s="208">
        <f>N45</f>
        <v>0.35</v>
      </c>
      <c r="K13" s="209">
        <f>$J$13*$F$12/$H$12</f>
        <v>1.75</v>
      </c>
      <c r="L13" s="409"/>
      <c r="M13" s="414"/>
      <c r="N13" s="415"/>
      <c r="P13" s="402"/>
      <c r="Q13" s="36"/>
    </row>
    <row r="14" spans="1:18" ht="15" customHeight="1">
      <c r="A14" s="400" t="s">
        <v>31</v>
      </c>
      <c r="B14" s="401"/>
      <c r="C14" s="401"/>
      <c r="D14" s="401"/>
      <c r="E14" s="203">
        <v>0.5</v>
      </c>
      <c r="F14" s="204"/>
      <c r="G14" s="204"/>
      <c r="H14" s="204"/>
      <c r="I14" s="204"/>
      <c r="J14" s="204"/>
      <c r="K14" s="204"/>
      <c r="L14" s="204"/>
      <c r="M14" s="204"/>
      <c r="N14" s="205"/>
      <c r="P14" s="36"/>
      <c r="Q14" s="36"/>
    </row>
    <row r="15" spans="1:18" ht="15" customHeight="1">
      <c r="A15" s="403" t="s">
        <v>32</v>
      </c>
      <c r="B15" s="404"/>
      <c r="C15" s="404"/>
      <c r="D15" s="404"/>
      <c r="E15" s="405"/>
      <c r="F15" s="411">
        <v>20</v>
      </c>
      <c r="G15" s="411"/>
      <c r="H15" s="411">
        <v>20</v>
      </c>
      <c r="I15" s="411"/>
      <c r="J15" s="210">
        <f>M34</f>
        <v>0</v>
      </c>
      <c r="K15" s="207">
        <f>J15/H15*F15</f>
        <v>0</v>
      </c>
      <c r="L15" s="408">
        <f>SUM(K15:K16)</f>
        <v>0</v>
      </c>
      <c r="M15" s="419"/>
      <c r="N15" s="420"/>
      <c r="P15" s="36"/>
      <c r="Q15" s="36"/>
    </row>
    <row r="16" spans="1:18" ht="15" customHeight="1">
      <c r="A16" s="416" t="s">
        <v>33</v>
      </c>
      <c r="B16" s="417"/>
      <c r="C16" s="417"/>
      <c r="D16" s="417"/>
      <c r="E16" s="418"/>
      <c r="F16" s="410">
        <v>30</v>
      </c>
      <c r="G16" s="410"/>
      <c r="H16" s="410">
        <v>30</v>
      </c>
      <c r="I16" s="410"/>
      <c r="J16" s="211">
        <f>N34</f>
        <v>0</v>
      </c>
      <c r="K16" s="209">
        <f>J16/H16*F16</f>
        <v>0</v>
      </c>
      <c r="L16" s="409"/>
      <c r="M16" s="421"/>
      <c r="N16" s="422"/>
    </row>
    <row r="17" spans="1:17" ht="15" customHeight="1">
      <c r="A17" s="400" t="s">
        <v>34</v>
      </c>
      <c r="B17" s="401"/>
      <c r="C17" s="401"/>
      <c r="D17" s="401"/>
      <c r="E17" s="203">
        <v>0.2</v>
      </c>
      <c r="F17" s="204"/>
      <c r="G17" s="204"/>
      <c r="H17" s="204"/>
      <c r="I17" s="204"/>
      <c r="J17" s="204"/>
      <c r="K17" s="204"/>
      <c r="L17" s="204"/>
      <c r="M17" s="204"/>
      <c r="N17" s="205"/>
    </row>
    <row r="18" spans="1:17" ht="15" customHeight="1">
      <c r="A18" s="403" t="s">
        <v>35</v>
      </c>
      <c r="B18" s="404"/>
      <c r="C18" s="404"/>
      <c r="D18" s="404"/>
      <c r="E18" s="212"/>
      <c r="F18" s="411"/>
      <c r="G18" s="411"/>
      <c r="H18" s="411"/>
      <c r="I18" s="411"/>
      <c r="J18" s="213">
        <f>B57+N57</f>
        <v>0</v>
      </c>
      <c r="K18" s="207">
        <f>J18</f>
        <v>0</v>
      </c>
      <c r="L18" s="408">
        <f>K18+K19</f>
        <v>0</v>
      </c>
      <c r="M18" s="423"/>
      <c r="N18" s="424"/>
    </row>
    <row r="19" spans="1:17" ht="15" customHeight="1">
      <c r="A19" s="416" t="s">
        <v>36</v>
      </c>
      <c r="B19" s="417"/>
      <c r="C19" s="417"/>
      <c r="D19" s="417"/>
      <c r="E19" s="214"/>
      <c r="F19" s="410">
        <v>20</v>
      </c>
      <c r="G19" s="410"/>
      <c r="H19" s="410">
        <v>45</v>
      </c>
      <c r="I19" s="410"/>
      <c r="J19" s="215">
        <f>M89</f>
        <v>0</v>
      </c>
      <c r="K19" s="209">
        <f>J19*F19/H19</f>
        <v>0</v>
      </c>
      <c r="L19" s="409"/>
      <c r="M19" s="427"/>
      <c r="N19" s="428"/>
    </row>
    <row r="20" spans="1:17" ht="15" customHeight="1">
      <c r="A20" s="400" t="s">
        <v>37</v>
      </c>
      <c r="B20" s="401"/>
      <c r="C20" s="401"/>
      <c r="D20" s="401"/>
      <c r="E20" s="401"/>
      <c r="F20" s="204"/>
      <c r="G20" s="204"/>
      <c r="H20" s="204"/>
      <c r="I20" s="204"/>
      <c r="J20" s="204"/>
      <c r="K20" s="204"/>
      <c r="L20" s="204"/>
      <c r="M20" s="204"/>
      <c r="N20" s="205"/>
    </row>
    <row r="21" spans="1:17" ht="15" customHeight="1">
      <c r="A21" s="403" t="s">
        <v>92</v>
      </c>
      <c r="B21" s="404"/>
      <c r="C21" s="404"/>
      <c r="D21" s="404"/>
      <c r="E21" s="405"/>
      <c r="F21" s="411"/>
      <c r="G21" s="411"/>
      <c r="H21" s="411"/>
      <c r="I21" s="411"/>
      <c r="J21" s="216">
        <f>K12+K13-L12</f>
        <v>0</v>
      </c>
      <c r="K21" s="207">
        <f>J21</f>
        <v>0</v>
      </c>
      <c r="L21" s="217">
        <f>K21</f>
        <v>0</v>
      </c>
      <c r="M21" s="423"/>
      <c r="N21" s="424"/>
    </row>
    <row r="22" spans="1:17" ht="15" customHeight="1">
      <c r="A22" s="416" t="s">
        <v>38</v>
      </c>
      <c r="B22" s="417"/>
      <c r="C22" s="417"/>
      <c r="D22" s="417"/>
      <c r="E22" s="418"/>
      <c r="F22" s="410">
        <v>0</v>
      </c>
      <c r="G22" s="410"/>
      <c r="H22" s="410">
        <v>0</v>
      </c>
      <c r="I22" s="410"/>
      <c r="J22" s="218">
        <v>0</v>
      </c>
      <c r="K22" s="209">
        <f>IF(ABS(J22)&gt;20, IF(J22&gt;0, 20, -20), J22)</f>
        <v>0</v>
      </c>
      <c r="L22" s="219">
        <f>K22</f>
        <v>0</v>
      </c>
      <c r="M22" s="425"/>
      <c r="N22" s="426"/>
      <c r="P22" s="45" t="s">
        <v>107</v>
      </c>
    </row>
    <row r="23" spans="1:17" ht="16.5" customHeight="1">
      <c r="A23" s="395" t="s">
        <v>39</v>
      </c>
      <c r="B23" s="396"/>
      <c r="C23" s="396"/>
      <c r="D23" s="396"/>
      <c r="E23" s="396"/>
      <c r="F23" s="396"/>
      <c r="G23" s="396"/>
      <c r="H23" s="396"/>
      <c r="I23" s="396"/>
      <c r="J23" s="396"/>
      <c r="K23" s="396"/>
      <c r="L23" s="220">
        <f>IF(SUM(L12,L15,L18,L19,L21,L22) &gt; 100, 100, SUM(L12,L15,L18,L19,L21,L22))</f>
        <v>23.25</v>
      </c>
      <c r="M23" s="395"/>
      <c r="N23" s="397"/>
    </row>
    <row r="24" spans="1:17" ht="8.1" customHeight="1"/>
    <row r="25" spans="1:17" ht="16.5" customHeight="1">
      <c r="A25" s="221" t="s">
        <v>40</v>
      </c>
    </row>
    <row r="26" spans="1:17" ht="16.5" customHeight="1">
      <c r="A26" s="435" t="s">
        <v>95</v>
      </c>
      <c r="B26" s="435"/>
      <c r="C26" s="435"/>
      <c r="D26" s="435"/>
      <c r="E26" s="435"/>
      <c r="F26" s="435"/>
      <c r="G26" s="435"/>
      <c r="H26" s="435"/>
      <c r="I26" s="435"/>
      <c r="J26" s="435"/>
      <c r="K26" s="435"/>
      <c r="L26" s="435"/>
      <c r="M26" s="435"/>
      <c r="N26" s="435"/>
      <c r="O26" s="30"/>
    </row>
    <row r="27" spans="1:17" ht="16.5" customHeight="1">
      <c r="A27" s="395" t="s">
        <v>41</v>
      </c>
      <c r="B27" s="396"/>
      <c r="C27" s="396"/>
      <c r="D27" s="396"/>
      <c r="E27" s="396"/>
      <c r="F27" s="396"/>
      <c r="G27" s="396"/>
      <c r="H27" s="396"/>
      <c r="I27" s="396"/>
      <c r="J27" s="397"/>
      <c r="K27" s="436" t="s">
        <v>106</v>
      </c>
      <c r="L27" s="436"/>
      <c r="M27" s="436" t="s">
        <v>42</v>
      </c>
      <c r="N27" s="436"/>
    </row>
    <row r="28" spans="1:17" ht="26.25" customHeight="1">
      <c r="A28" s="395" t="s">
        <v>123</v>
      </c>
      <c r="B28" s="396"/>
      <c r="C28" s="396"/>
      <c r="D28" s="396"/>
      <c r="E28" s="396"/>
      <c r="F28" s="397"/>
      <c r="G28" s="395" t="s">
        <v>43</v>
      </c>
      <c r="H28" s="396"/>
      <c r="I28" s="396"/>
      <c r="J28" s="397"/>
      <c r="K28" s="337" t="s">
        <v>44</v>
      </c>
      <c r="L28" s="201" t="s">
        <v>125</v>
      </c>
      <c r="M28" s="340" t="s">
        <v>45</v>
      </c>
      <c r="N28" s="223" t="s">
        <v>127</v>
      </c>
    </row>
    <row r="29" spans="1:17" ht="15" customHeight="1">
      <c r="A29" s="429" t="s">
        <v>303</v>
      </c>
      <c r="B29" s="430"/>
      <c r="C29" s="430"/>
      <c r="D29" s="430"/>
      <c r="E29" s="430"/>
      <c r="F29" s="431"/>
      <c r="G29" s="432" t="s">
        <v>326</v>
      </c>
      <c r="H29" s="433"/>
      <c r="I29" s="433"/>
      <c r="J29" s="434"/>
      <c r="K29" s="311">
        <v>0.81</v>
      </c>
      <c r="L29" s="311">
        <v>0.86</v>
      </c>
      <c r="M29" s="312"/>
      <c r="N29" s="315"/>
      <c r="P29" s="184"/>
      <c r="Q29" s="185"/>
    </row>
    <row r="30" spans="1:17" ht="15" customHeight="1">
      <c r="A30" s="429" t="s">
        <v>325</v>
      </c>
      <c r="B30" s="430"/>
      <c r="C30" s="430"/>
      <c r="D30" s="430"/>
      <c r="E30" s="430"/>
      <c r="F30" s="431"/>
      <c r="G30" s="651" t="s">
        <v>335</v>
      </c>
      <c r="H30" s="652"/>
      <c r="I30" s="652"/>
      <c r="J30" s="653"/>
      <c r="K30" s="225">
        <v>3.3</v>
      </c>
      <c r="L30" s="226">
        <v>3.44</v>
      </c>
      <c r="M30" s="227"/>
      <c r="N30" s="228"/>
      <c r="P30" s="186"/>
      <c r="Q30" s="30"/>
    </row>
    <row r="31" spans="1:17" ht="15" customHeight="1">
      <c r="A31" s="444"/>
      <c r="B31" s="445"/>
      <c r="C31" s="445"/>
      <c r="D31" s="445"/>
      <c r="E31" s="445"/>
      <c r="F31" s="446"/>
      <c r="G31" s="447"/>
      <c r="H31" s="448"/>
      <c r="I31" s="448"/>
      <c r="J31" s="449"/>
      <c r="K31" s="225"/>
      <c r="L31" s="226"/>
      <c r="M31" s="227"/>
      <c r="N31" s="227"/>
      <c r="P31" s="30"/>
      <c r="Q31" s="30"/>
    </row>
    <row r="32" spans="1:17" s="24" customFormat="1" ht="15" customHeight="1">
      <c r="A32" s="444"/>
      <c r="B32" s="445"/>
      <c r="C32" s="445"/>
      <c r="D32" s="445"/>
      <c r="E32" s="445"/>
      <c r="F32" s="446"/>
      <c r="G32" s="447"/>
      <c r="H32" s="448"/>
      <c r="I32" s="448"/>
      <c r="J32" s="449"/>
      <c r="K32" s="225"/>
      <c r="L32" s="226"/>
      <c r="M32" s="227"/>
      <c r="N32" s="227"/>
    </row>
    <row r="33" spans="1:16" s="24" customFormat="1" ht="15" customHeight="1">
      <c r="A33" s="450"/>
      <c r="B33" s="451"/>
      <c r="C33" s="451"/>
      <c r="D33" s="451"/>
      <c r="E33" s="451"/>
      <c r="F33" s="452"/>
      <c r="G33" s="453"/>
      <c r="H33" s="454"/>
      <c r="I33" s="454"/>
      <c r="J33" s="455"/>
      <c r="K33" s="229"/>
      <c r="L33" s="230"/>
      <c r="M33" s="231"/>
      <c r="N33" s="231"/>
    </row>
    <row r="34" spans="1:16" s="24" customFormat="1" ht="16.5" customHeight="1">
      <c r="A34" s="395" t="s">
        <v>25</v>
      </c>
      <c r="B34" s="396"/>
      <c r="C34" s="396"/>
      <c r="D34" s="396"/>
      <c r="E34" s="396"/>
      <c r="F34" s="396"/>
      <c r="G34" s="396"/>
      <c r="H34" s="396"/>
      <c r="I34" s="396"/>
      <c r="J34" s="397"/>
      <c r="K34" s="232">
        <f>SUM(K29:K33)</f>
        <v>4.1099999999999994</v>
      </c>
      <c r="L34" s="233">
        <f>SUM(L29:L33)</f>
        <v>4.3</v>
      </c>
      <c r="M34" s="233">
        <f>IFERROR(AVERAGE(M29:M33), 0)</f>
        <v>0</v>
      </c>
      <c r="N34" s="233">
        <f>IFERROR(AVERAGE(N29:N33), 0)</f>
        <v>0</v>
      </c>
    </row>
    <row r="35" spans="1:16" s="24" customFormat="1" ht="16.5" customHeight="1">
      <c r="A35" s="437" t="s">
        <v>111</v>
      </c>
      <c r="B35" s="437"/>
      <c r="C35" s="437"/>
      <c r="D35" s="437"/>
      <c r="E35" s="437"/>
      <c r="F35" s="437"/>
      <c r="G35" s="437"/>
      <c r="H35" s="437"/>
      <c r="I35" s="437"/>
      <c r="J35" s="437"/>
      <c r="K35" s="437"/>
      <c r="L35" s="437"/>
      <c r="M35" s="437"/>
      <c r="N35" s="437"/>
    </row>
    <row r="36" spans="1:16" s="24" customFormat="1" ht="16.5" customHeight="1">
      <c r="A36" s="395" t="s">
        <v>112</v>
      </c>
      <c r="B36" s="396"/>
      <c r="C36" s="396"/>
      <c r="D36" s="396"/>
      <c r="E36" s="396"/>
      <c r="F36" s="396"/>
      <c r="G36" s="396"/>
      <c r="H36" s="396"/>
      <c r="I36" s="396"/>
      <c r="J36" s="396"/>
      <c r="K36" s="396"/>
      <c r="L36" s="395" t="s">
        <v>106</v>
      </c>
      <c r="M36" s="396"/>
      <c r="N36" s="397"/>
    </row>
    <row r="37" spans="1:16" s="24" customFormat="1" ht="16.5" customHeight="1">
      <c r="A37" s="338" t="s">
        <v>57</v>
      </c>
      <c r="B37" s="438" t="s">
        <v>47</v>
      </c>
      <c r="C37" s="439"/>
      <c r="D37" s="439"/>
      <c r="E37" s="439"/>
      <c r="F37" s="439"/>
      <c r="G37" s="440"/>
      <c r="H37" s="441" t="s">
        <v>43</v>
      </c>
      <c r="I37" s="442"/>
      <c r="J37" s="443"/>
      <c r="K37" s="336" t="s">
        <v>102</v>
      </c>
      <c r="L37" s="336" t="s">
        <v>103</v>
      </c>
      <c r="M37" s="336" t="s">
        <v>104</v>
      </c>
      <c r="N37" s="336" t="s">
        <v>94</v>
      </c>
      <c r="P37" s="91" t="s">
        <v>96</v>
      </c>
    </row>
    <row r="38" spans="1:16" s="24" customFormat="1" ht="15" customHeight="1">
      <c r="A38" s="320">
        <v>7</v>
      </c>
      <c r="B38" s="654" t="s">
        <v>304</v>
      </c>
      <c r="C38" s="655"/>
      <c r="D38" s="655"/>
      <c r="E38" s="655"/>
      <c r="F38" s="655"/>
      <c r="G38" s="656"/>
      <c r="H38" s="669" t="s">
        <v>305</v>
      </c>
      <c r="I38" s="670"/>
      <c r="J38" s="671"/>
      <c r="K38" s="319">
        <v>14</v>
      </c>
      <c r="L38" s="321">
        <v>0.7</v>
      </c>
      <c r="M38" s="322">
        <v>0.5</v>
      </c>
      <c r="N38" s="323">
        <v>0.35</v>
      </c>
      <c r="P38" s="91" t="s">
        <v>98</v>
      </c>
    </row>
    <row r="39" spans="1:16" s="24" customFormat="1" ht="15" customHeight="1">
      <c r="A39" s="324"/>
      <c r="B39" s="429"/>
      <c r="C39" s="430"/>
      <c r="D39" s="430"/>
      <c r="E39" s="430"/>
      <c r="F39" s="430"/>
      <c r="G39" s="431"/>
      <c r="H39" s="663"/>
      <c r="I39" s="664"/>
      <c r="J39" s="665"/>
      <c r="K39" s="325"/>
      <c r="L39" s="326"/>
      <c r="M39" s="327"/>
      <c r="N39" s="323"/>
      <c r="P39" s="91" t="s">
        <v>97</v>
      </c>
    </row>
    <row r="40" spans="1:16" s="24" customFormat="1" ht="15" customHeight="1">
      <c r="A40" s="242"/>
      <c r="B40" s="444"/>
      <c r="C40" s="445"/>
      <c r="D40" s="445"/>
      <c r="E40" s="445"/>
      <c r="F40" s="445"/>
      <c r="G40" s="446"/>
      <c r="H40" s="447"/>
      <c r="I40" s="448"/>
      <c r="J40" s="449"/>
      <c r="K40" s="243"/>
      <c r="L40" s="244"/>
      <c r="M40" s="245"/>
      <c r="N40" s="241"/>
      <c r="P40" s="91" t="s">
        <v>99</v>
      </c>
    </row>
    <row r="41" spans="1:16" s="24" customFormat="1" ht="15" customHeight="1">
      <c r="A41" s="242"/>
      <c r="B41" s="444"/>
      <c r="C41" s="445"/>
      <c r="D41" s="445"/>
      <c r="E41" s="445"/>
      <c r="F41" s="445"/>
      <c r="G41" s="446"/>
      <c r="H41" s="447"/>
      <c r="I41" s="448"/>
      <c r="J41" s="449"/>
      <c r="K41" s="243"/>
      <c r="L41" s="244"/>
      <c r="M41" s="245"/>
      <c r="N41" s="241"/>
      <c r="P41" s="91" t="s">
        <v>100</v>
      </c>
    </row>
    <row r="42" spans="1:16" s="24" customFormat="1" ht="15" customHeight="1">
      <c r="A42" s="242"/>
      <c r="B42" s="444"/>
      <c r="C42" s="445"/>
      <c r="D42" s="445"/>
      <c r="E42" s="445"/>
      <c r="F42" s="445"/>
      <c r="G42" s="446"/>
      <c r="H42" s="447"/>
      <c r="I42" s="448"/>
      <c r="J42" s="449"/>
      <c r="K42" s="243"/>
      <c r="L42" s="244"/>
      <c r="M42" s="245"/>
      <c r="N42" s="241"/>
      <c r="P42" s="91" t="s">
        <v>101</v>
      </c>
    </row>
    <row r="43" spans="1:16" s="24" customFormat="1" ht="15" customHeight="1">
      <c r="A43" s="242"/>
      <c r="B43" s="444"/>
      <c r="C43" s="445"/>
      <c r="D43" s="445"/>
      <c r="E43" s="445"/>
      <c r="F43" s="445"/>
      <c r="G43" s="446"/>
      <c r="H43" s="447"/>
      <c r="I43" s="448"/>
      <c r="J43" s="449"/>
      <c r="K43" s="243"/>
      <c r="L43" s="244"/>
      <c r="M43" s="245"/>
      <c r="N43" s="241"/>
      <c r="P43" s="91" t="s">
        <v>110</v>
      </c>
    </row>
    <row r="44" spans="1:16" s="24" customFormat="1" ht="15" customHeight="1">
      <c r="A44" s="246"/>
      <c r="B44" s="444"/>
      <c r="C44" s="445"/>
      <c r="D44" s="445"/>
      <c r="E44" s="445"/>
      <c r="F44" s="445"/>
      <c r="G44" s="446"/>
      <c r="H44" s="474"/>
      <c r="I44" s="475"/>
      <c r="J44" s="476"/>
      <c r="K44" s="247"/>
      <c r="L44" s="244"/>
      <c r="M44" s="245"/>
      <c r="N44" s="241"/>
      <c r="P44" s="91" t="s">
        <v>109</v>
      </c>
    </row>
    <row r="45" spans="1:16" s="24" customFormat="1" ht="16.5" customHeight="1">
      <c r="A45" s="395" t="s">
        <v>48</v>
      </c>
      <c r="B45" s="396"/>
      <c r="C45" s="396"/>
      <c r="D45" s="396"/>
      <c r="E45" s="396"/>
      <c r="F45" s="396"/>
      <c r="G45" s="396"/>
      <c r="H45" s="396"/>
      <c r="I45" s="396"/>
      <c r="J45" s="396"/>
      <c r="K45" s="396"/>
      <c r="L45" s="396"/>
      <c r="M45" s="397"/>
      <c r="N45" s="220">
        <f>SUM(H38,H39,H40,H41,H43,H44,N38,N39,N40,N41,N43,N44)</f>
        <v>0.35</v>
      </c>
    </row>
    <row r="46" spans="1:16" s="24" customFormat="1">
      <c r="A46" s="334"/>
      <c r="B46" s="334"/>
      <c r="C46" s="334"/>
      <c r="D46" s="334"/>
      <c r="E46" s="334"/>
      <c r="F46" s="334"/>
      <c r="G46" s="334"/>
      <c r="H46" s="334"/>
      <c r="I46" s="334"/>
      <c r="J46" s="334"/>
      <c r="K46" s="334"/>
      <c r="L46" s="334"/>
      <c r="M46" s="334"/>
      <c r="N46" s="334"/>
    </row>
    <row r="47" spans="1:16" s="24" customFormat="1">
      <c r="A47" s="248" t="s">
        <v>49</v>
      </c>
      <c r="B47" s="334"/>
      <c r="C47" s="334"/>
      <c r="D47" s="334"/>
      <c r="E47" s="334"/>
      <c r="F47" s="334"/>
      <c r="G47" s="334"/>
      <c r="H47" s="334"/>
      <c r="I47" s="334"/>
      <c r="J47" s="334"/>
      <c r="K47" s="334"/>
      <c r="L47" s="334"/>
      <c r="M47" s="334"/>
      <c r="N47" s="334"/>
    </row>
    <row r="48" spans="1:16" s="24" customFormat="1" ht="16.5" customHeight="1" thickBot="1">
      <c r="A48" s="477" t="s">
        <v>35</v>
      </c>
      <c r="B48" s="477"/>
      <c r="C48" s="477"/>
      <c r="D48" s="477"/>
      <c r="E48" s="477"/>
      <c r="F48" s="477"/>
      <c r="G48" s="477"/>
      <c r="H48" s="477"/>
      <c r="I48" s="477"/>
      <c r="J48" s="477"/>
      <c r="K48" s="477"/>
      <c r="L48" s="477"/>
      <c r="M48" s="477"/>
      <c r="N48" s="477"/>
    </row>
    <row r="49" spans="1:19" s="24" customFormat="1" ht="16.5" customHeight="1">
      <c r="A49" s="478" t="s">
        <v>50</v>
      </c>
      <c r="B49" s="479"/>
      <c r="C49" s="480" t="s">
        <v>51</v>
      </c>
      <c r="D49" s="480" t="s">
        <v>52</v>
      </c>
      <c r="E49" s="480" t="s">
        <v>53</v>
      </c>
      <c r="F49" s="480" t="s">
        <v>164</v>
      </c>
      <c r="G49" s="482" t="s">
        <v>55</v>
      </c>
      <c r="H49" s="462" t="s">
        <v>165</v>
      </c>
      <c r="I49" s="463"/>
      <c r="J49" s="463"/>
      <c r="K49" s="463"/>
      <c r="L49" s="463"/>
      <c r="M49" s="463"/>
      <c r="N49" s="464"/>
    </row>
    <row r="50" spans="1:19" s="24" customFormat="1" ht="16.5" customHeight="1">
      <c r="A50" s="335" t="s">
        <v>46</v>
      </c>
      <c r="B50" s="339" t="s">
        <v>56</v>
      </c>
      <c r="C50" s="481"/>
      <c r="D50" s="481"/>
      <c r="E50" s="481"/>
      <c r="F50" s="481"/>
      <c r="G50" s="483"/>
      <c r="H50" s="252" t="s">
        <v>57</v>
      </c>
      <c r="I50" s="441" t="s">
        <v>58</v>
      </c>
      <c r="J50" s="442"/>
      <c r="K50" s="443"/>
      <c r="L50" s="465" t="s">
        <v>59</v>
      </c>
      <c r="M50" s="465"/>
      <c r="N50" s="254" t="s">
        <v>60</v>
      </c>
    </row>
    <row r="51" spans="1:19" s="24" customFormat="1" ht="15" customHeight="1">
      <c r="A51" s="255" t="s">
        <v>166</v>
      </c>
      <c r="B51" s="256"/>
      <c r="C51" s="257"/>
      <c r="D51" s="257"/>
      <c r="E51" s="257"/>
      <c r="F51" s="257"/>
      <c r="G51" s="466">
        <v>6</v>
      </c>
      <c r="H51" s="258"/>
      <c r="I51" s="469"/>
      <c r="J51" s="469"/>
      <c r="K51" s="469"/>
      <c r="L51" s="470"/>
      <c r="M51" s="471"/>
      <c r="N51" s="259"/>
      <c r="P51" s="484" t="s">
        <v>61</v>
      </c>
      <c r="Q51" s="484"/>
    </row>
    <row r="52" spans="1:19" s="24" customFormat="1" ht="15" customHeight="1">
      <c r="A52" s="255" t="s">
        <v>167</v>
      </c>
      <c r="B52" s="260"/>
      <c r="C52" s="261"/>
      <c r="D52" s="261"/>
      <c r="E52" s="261"/>
      <c r="F52" s="261"/>
      <c r="G52" s="467"/>
      <c r="H52" s="262"/>
      <c r="I52" s="485"/>
      <c r="J52" s="485"/>
      <c r="K52" s="485"/>
      <c r="L52" s="486"/>
      <c r="M52" s="487"/>
      <c r="N52" s="263"/>
      <c r="P52" s="484"/>
      <c r="Q52" s="484"/>
    </row>
    <row r="53" spans="1:19" s="24" customFormat="1" ht="15" customHeight="1">
      <c r="A53" s="255" t="s">
        <v>168</v>
      </c>
      <c r="B53" s="260"/>
      <c r="C53" s="261"/>
      <c r="D53" s="261"/>
      <c r="E53" s="261"/>
      <c r="F53" s="261"/>
      <c r="G53" s="467"/>
      <c r="H53" s="262"/>
      <c r="I53" s="485"/>
      <c r="J53" s="485"/>
      <c r="K53" s="485"/>
      <c r="L53" s="486"/>
      <c r="M53" s="487"/>
      <c r="N53" s="263"/>
      <c r="P53" s="484"/>
      <c r="Q53" s="484"/>
    </row>
    <row r="54" spans="1:19" s="24" customFormat="1" ht="15" customHeight="1">
      <c r="A54" s="255" t="s">
        <v>169</v>
      </c>
      <c r="B54" s="260"/>
      <c r="C54" s="261"/>
      <c r="D54" s="261"/>
      <c r="E54" s="261"/>
      <c r="F54" s="261"/>
      <c r="G54" s="467"/>
      <c r="H54" s="262"/>
      <c r="I54" s="485"/>
      <c r="J54" s="485"/>
      <c r="K54" s="485"/>
      <c r="L54" s="486"/>
      <c r="M54" s="487"/>
      <c r="N54" s="263"/>
      <c r="P54" s="484"/>
      <c r="Q54" s="484"/>
    </row>
    <row r="55" spans="1:19" s="24" customFormat="1" ht="15" customHeight="1">
      <c r="A55" s="255" t="s">
        <v>170</v>
      </c>
      <c r="B55" s="260"/>
      <c r="C55" s="261"/>
      <c r="D55" s="261"/>
      <c r="E55" s="261"/>
      <c r="F55" s="261"/>
      <c r="G55" s="467"/>
      <c r="H55" s="262"/>
      <c r="I55" s="485"/>
      <c r="J55" s="485"/>
      <c r="K55" s="485"/>
      <c r="L55" s="486"/>
      <c r="M55" s="487"/>
      <c r="N55" s="263"/>
      <c r="P55" s="484"/>
      <c r="Q55" s="484"/>
    </row>
    <row r="56" spans="1:19" s="24" customFormat="1">
      <c r="A56" s="255" t="s">
        <v>171</v>
      </c>
      <c r="B56" s="264"/>
      <c r="C56" s="261"/>
      <c r="D56" s="261"/>
      <c r="E56" s="261"/>
      <c r="F56" s="261"/>
      <c r="G56" s="468"/>
      <c r="H56" s="265"/>
      <c r="I56" s="488"/>
      <c r="J56" s="488"/>
      <c r="K56" s="488"/>
      <c r="L56" s="472"/>
      <c r="M56" s="473"/>
      <c r="N56" s="266"/>
      <c r="P56" s="484"/>
      <c r="Q56" s="484"/>
    </row>
    <row r="57" spans="1:19" s="24" customFormat="1" ht="14.25" customHeight="1" thickBot="1">
      <c r="A57" s="267" t="s">
        <v>62</v>
      </c>
      <c r="B57" s="267">
        <f>SUM(C57:G57)</f>
        <v>0</v>
      </c>
      <c r="C57" s="268">
        <f>SUM(C51:C56)*-1</f>
        <v>0</v>
      </c>
      <c r="D57" s="268">
        <f>SUM(D51:D56)*5</f>
        <v>0</v>
      </c>
      <c r="E57" s="268">
        <f>SUM(E51:E56)*-1</f>
        <v>0</v>
      </c>
      <c r="F57" s="268">
        <v>0</v>
      </c>
      <c r="G57" s="269">
        <v>0</v>
      </c>
      <c r="H57" s="494" t="s">
        <v>93</v>
      </c>
      <c r="I57" s="495"/>
      <c r="J57" s="495"/>
      <c r="K57" s="496"/>
      <c r="L57" s="497">
        <v>0</v>
      </c>
      <c r="M57" s="498"/>
      <c r="N57" s="270">
        <f>L57*3</f>
        <v>0</v>
      </c>
      <c r="P57" s="72"/>
    </row>
    <row r="58" spans="1:19" s="24" customFormat="1">
      <c r="A58" s="334"/>
      <c r="B58" s="334"/>
      <c r="C58" s="334"/>
      <c r="D58" s="334"/>
      <c r="E58" s="334"/>
      <c r="F58" s="334"/>
      <c r="G58" s="334"/>
      <c r="H58" s="334"/>
      <c r="I58" s="334"/>
      <c r="J58" s="334"/>
      <c r="K58" s="334"/>
      <c r="L58" s="334"/>
      <c r="M58" s="334"/>
      <c r="N58" s="334"/>
    </row>
    <row r="59" spans="1:19" s="24" customFormat="1" ht="15" thickBot="1">
      <c r="A59" s="477" t="s">
        <v>63</v>
      </c>
      <c r="B59" s="477"/>
      <c r="C59" s="477"/>
      <c r="D59" s="477"/>
      <c r="E59" s="477"/>
      <c r="F59" s="477"/>
      <c r="G59" s="477"/>
      <c r="H59" s="477"/>
      <c r="I59" s="477"/>
      <c r="J59" s="477"/>
      <c r="K59" s="477"/>
      <c r="L59" s="477"/>
      <c r="M59" s="477"/>
      <c r="N59" s="477"/>
    </row>
    <row r="60" spans="1:19" s="24" customFormat="1" ht="18" customHeight="1">
      <c r="A60" s="481" t="s">
        <v>64</v>
      </c>
      <c r="B60" s="499" t="s">
        <v>65</v>
      </c>
      <c r="C60" s="500"/>
      <c r="D60" s="500"/>
      <c r="E60" s="500"/>
      <c r="F60" s="500"/>
      <c r="G60" s="500"/>
      <c r="H60" s="500"/>
      <c r="I60" s="500"/>
      <c r="J60" s="500"/>
      <c r="K60" s="501"/>
      <c r="L60" s="441" t="s">
        <v>66</v>
      </c>
      <c r="M60" s="442"/>
      <c r="N60" s="443"/>
    </row>
    <row r="61" spans="1:19" s="24" customFormat="1" ht="18" customHeight="1">
      <c r="A61" s="481"/>
      <c r="B61" s="502"/>
      <c r="C61" s="503"/>
      <c r="D61" s="503"/>
      <c r="E61" s="503"/>
      <c r="F61" s="503"/>
      <c r="G61" s="503"/>
      <c r="H61" s="503"/>
      <c r="I61" s="503"/>
      <c r="J61" s="503"/>
      <c r="K61" s="504"/>
      <c r="L61" s="335" t="s">
        <v>57</v>
      </c>
      <c r="M61" s="335" t="s">
        <v>67</v>
      </c>
      <c r="N61" s="336" t="s">
        <v>68</v>
      </c>
    </row>
    <row r="62" spans="1:19" s="24" customFormat="1" ht="18" customHeight="1">
      <c r="A62" s="481" t="s">
        <v>69</v>
      </c>
      <c r="B62" s="490" t="s">
        <v>70</v>
      </c>
      <c r="C62" s="491"/>
      <c r="D62" s="491"/>
      <c r="E62" s="491"/>
      <c r="F62" s="491"/>
      <c r="G62" s="491"/>
      <c r="H62" s="491"/>
      <c r="I62" s="491"/>
      <c r="J62" s="491"/>
      <c r="K62" s="492"/>
      <c r="L62" s="271" t="s">
        <v>71</v>
      </c>
      <c r="M62" s="272">
        <v>5</v>
      </c>
      <c r="N62" s="508">
        <f>IF(ISERROR(AVERAGE(M63:M64)),0,ROUNDUP(AVERAGE(M63:M64), 1))</f>
        <v>0</v>
      </c>
      <c r="P62" s="489" t="s">
        <v>72</v>
      </c>
      <c r="Q62" s="489"/>
      <c r="R62" s="489"/>
      <c r="S62" s="489"/>
    </row>
    <row r="63" spans="1:19" s="24" customFormat="1" ht="18" customHeight="1">
      <c r="A63" s="481"/>
      <c r="B63" s="493"/>
      <c r="C63" s="491"/>
      <c r="D63" s="491"/>
      <c r="E63" s="491"/>
      <c r="F63" s="491"/>
      <c r="G63" s="491"/>
      <c r="H63" s="491"/>
      <c r="I63" s="491"/>
      <c r="J63" s="491"/>
      <c r="K63" s="492"/>
      <c r="L63" s="273" t="s">
        <v>1</v>
      </c>
      <c r="M63" s="274"/>
      <c r="N63" s="394"/>
      <c r="P63" s="489"/>
      <c r="Q63" s="489"/>
      <c r="R63" s="489"/>
      <c r="S63" s="489"/>
    </row>
    <row r="64" spans="1:19" s="24" customFormat="1" ht="18" customHeight="1">
      <c r="A64" s="481"/>
      <c r="B64" s="493"/>
      <c r="C64" s="491"/>
      <c r="D64" s="491"/>
      <c r="E64" s="491"/>
      <c r="F64" s="491"/>
      <c r="G64" s="491"/>
      <c r="H64" s="491"/>
      <c r="I64" s="491"/>
      <c r="J64" s="491"/>
      <c r="K64" s="492"/>
      <c r="L64" s="275" t="s">
        <v>2</v>
      </c>
      <c r="M64" s="276"/>
      <c r="N64" s="394"/>
      <c r="P64" s="489"/>
      <c r="Q64" s="489"/>
      <c r="R64" s="489"/>
      <c r="S64" s="489"/>
    </row>
    <row r="65" spans="1:21" ht="18" customHeight="1">
      <c r="A65" s="481"/>
      <c r="B65" s="490" t="s">
        <v>73</v>
      </c>
      <c r="C65" s="491"/>
      <c r="D65" s="491"/>
      <c r="E65" s="491"/>
      <c r="F65" s="491"/>
      <c r="G65" s="491"/>
      <c r="H65" s="491"/>
      <c r="I65" s="491"/>
      <c r="J65" s="491"/>
      <c r="K65" s="492"/>
      <c r="L65" s="273" t="s">
        <v>71</v>
      </c>
      <c r="M65" s="272">
        <v>5</v>
      </c>
      <c r="N65" s="394">
        <f>IF(ISERROR(AVERAGE(M66:M67)),0,ROUNDUP(AVERAGE(M66:M67), 1))</f>
        <v>0</v>
      </c>
      <c r="P65" s="489" t="s">
        <v>74</v>
      </c>
      <c r="Q65" s="489"/>
      <c r="R65" s="489"/>
      <c r="S65" s="489"/>
    </row>
    <row r="66" spans="1:21" ht="18" customHeight="1">
      <c r="A66" s="481"/>
      <c r="B66" s="493"/>
      <c r="C66" s="491"/>
      <c r="D66" s="491"/>
      <c r="E66" s="491"/>
      <c r="F66" s="491"/>
      <c r="G66" s="491"/>
      <c r="H66" s="491"/>
      <c r="I66" s="491"/>
      <c r="J66" s="491"/>
      <c r="K66" s="492"/>
      <c r="L66" s="273" t="s">
        <v>1</v>
      </c>
      <c r="M66" s="274"/>
      <c r="N66" s="394"/>
      <c r="P66" s="489"/>
      <c r="Q66" s="489"/>
      <c r="R66" s="489"/>
      <c r="S66" s="489"/>
    </row>
    <row r="67" spans="1:21" ht="18" customHeight="1">
      <c r="A67" s="481"/>
      <c r="B67" s="493"/>
      <c r="C67" s="491"/>
      <c r="D67" s="491"/>
      <c r="E67" s="491"/>
      <c r="F67" s="491"/>
      <c r="G67" s="491"/>
      <c r="H67" s="491"/>
      <c r="I67" s="491"/>
      <c r="J67" s="491"/>
      <c r="K67" s="492"/>
      <c r="L67" s="275" t="s">
        <v>2</v>
      </c>
      <c r="M67" s="276"/>
      <c r="N67" s="394"/>
      <c r="P67" s="489"/>
      <c r="Q67" s="489"/>
      <c r="R67" s="489"/>
      <c r="S67" s="489"/>
    </row>
    <row r="68" spans="1:21" ht="18" customHeight="1">
      <c r="A68" s="481" t="s">
        <v>75</v>
      </c>
      <c r="B68" s="490" t="s">
        <v>76</v>
      </c>
      <c r="C68" s="491"/>
      <c r="D68" s="491"/>
      <c r="E68" s="491"/>
      <c r="F68" s="491"/>
      <c r="G68" s="491"/>
      <c r="H68" s="491"/>
      <c r="I68" s="491"/>
      <c r="J68" s="491"/>
      <c r="K68" s="492"/>
      <c r="L68" s="271" t="s">
        <v>71</v>
      </c>
      <c r="M68" s="272">
        <v>5</v>
      </c>
      <c r="N68" s="394">
        <f>IF(ISERROR(AVERAGE(M69:M70)),0,ROUNDUP(AVERAGE(M69:M70), 1))</f>
        <v>0</v>
      </c>
      <c r="P68" s="489" t="s">
        <v>77</v>
      </c>
      <c r="Q68" s="489"/>
      <c r="R68" s="489"/>
      <c r="S68" s="489"/>
      <c r="T68" s="57"/>
      <c r="U68" s="57"/>
    </row>
    <row r="69" spans="1:21" ht="18" customHeight="1">
      <c r="A69" s="481"/>
      <c r="B69" s="493"/>
      <c r="C69" s="491"/>
      <c r="D69" s="491"/>
      <c r="E69" s="491"/>
      <c r="F69" s="491"/>
      <c r="G69" s="491"/>
      <c r="H69" s="491"/>
      <c r="I69" s="491"/>
      <c r="J69" s="491"/>
      <c r="K69" s="492"/>
      <c r="L69" s="273" t="s">
        <v>1</v>
      </c>
      <c r="M69" s="274"/>
      <c r="N69" s="394"/>
      <c r="P69" s="489"/>
      <c r="Q69" s="489"/>
      <c r="R69" s="489"/>
      <c r="S69" s="489"/>
      <c r="T69" s="57"/>
      <c r="U69" s="57"/>
    </row>
    <row r="70" spans="1:21" ht="18" customHeight="1">
      <c r="A70" s="481"/>
      <c r="B70" s="493"/>
      <c r="C70" s="491"/>
      <c r="D70" s="491"/>
      <c r="E70" s="491"/>
      <c r="F70" s="491"/>
      <c r="G70" s="491"/>
      <c r="H70" s="491"/>
      <c r="I70" s="491"/>
      <c r="J70" s="491"/>
      <c r="K70" s="492"/>
      <c r="L70" s="275" t="s">
        <v>2</v>
      </c>
      <c r="M70" s="276"/>
      <c r="N70" s="394"/>
      <c r="P70" s="489"/>
      <c r="Q70" s="489"/>
      <c r="R70" s="489"/>
      <c r="S70" s="489"/>
      <c r="T70" s="57"/>
      <c r="U70" s="57"/>
    </row>
    <row r="71" spans="1:21" ht="18" customHeight="1">
      <c r="A71" s="481"/>
      <c r="B71" s="490" t="s">
        <v>78</v>
      </c>
      <c r="C71" s="491"/>
      <c r="D71" s="491"/>
      <c r="E71" s="491"/>
      <c r="F71" s="491"/>
      <c r="G71" s="491"/>
      <c r="H71" s="491"/>
      <c r="I71" s="491"/>
      <c r="J71" s="491"/>
      <c r="K71" s="492"/>
      <c r="L71" s="273" t="s">
        <v>71</v>
      </c>
      <c r="M71" s="272">
        <v>5</v>
      </c>
      <c r="N71" s="394">
        <f>IF(ISERROR(AVERAGE(M72:M73)),0,ROUNDUP(AVERAGE(M72:M73), 1))</f>
        <v>0</v>
      </c>
      <c r="P71" s="489" t="s">
        <v>79</v>
      </c>
      <c r="Q71" s="489"/>
      <c r="R71" s="489"/>
      <c r="S71" s="489"/>
      <c r="T71" s="57"/>
      <c r="U71" s="57"/>
    </row>
    <row r="72" spans="1:21" ht="18" customHeight="1">
      <c r="A72" s="481"/>
      <c r="B72" s="493"/>
      <c r="C72" s="491"/>
      <c r="D72" s="491"/>
      <c r="E72" s="491"/>
      <c r="F72" s="491"/>
      <c r="G72" s="491"/>
      <c r="H72" s="491"/>
      <c r="I72" s="491"/>
      <c r="J72" s="491"/>
      <c r="K72" s="492"/>
      <c r="L72" s="273" t="s">
        <v>1</v>
      </c>
      <c r="M72" s="274"/>
      <c r="N72" s="394"/>
      <c r="P72" s="489"/>
      <c r="Q72" s="489"/>
      <c r="R72" s="489"/>
      <c r="S72" s="489"/>
      <c r="T72" s="57"/>
      <c r="U72" s="57"/>
    </row>
    <row r="73" spans="1:21" ht="18" customHeight="1">
      <c r="A73" s="481"/>
      <c r="B73" s="493"/>
      <c r="C73" s="491"/>
      <c r="D73" s="491"/>
      <c r="E73" s="491"/>
      <c r="F73" s="491"/>
      <c r="G73" s="491"/>
      <c r="H73" s="491"/>
      <c r="I73" s="491"/>
      <c r="J73" s="491"/>
      <c r="K73" s="492"/>
      <c r="L73" s="275" t="s">
        <v>2</v>
      </c>
      <c r="M73" s="276"/>
      <c r="N73" s="394"/>
      <c r="P73" s="489"/>
      <c r="Q73" s="489"/>
      <c r="R73" s="489"/>
      <c r="S73" s="489"/>
      <c r="T73" s="57"/>
      <c r="U73" s="57"/>
    </row>
    <row r="74" spans="1:21" ht="18" customHeight="1">
      <c r="A74" s="481"/>
      <c r="B74" s="490" t="s">
        <v>80</v>
      </c>
      <c r="C74" s="505"/>
      <c r="D74" s="505"/>
      <c r="E74" s="505"/>
      <c r="F74" s="505"/>
      <c r="G74" s="505"/>
      <c r="H74" s="505"/>
      <c r="I74" s="505"/>
      <c r="J74" s="505"/>
      <c r="K74" s="506"/>
      <c r="L74" s="273" t="s">
        <v>71</v>
      </c>
      <c r="M74" s="272">
        <v>4</v>
      </c>
      <c r="N74" s="394">
        <f>IF(ISERROR(AVERAGE(M75:M76)),0,ROUNDUP(AVERAGE(M75:M76), 1))</f>
        <v>0</v>
      </c>
      <c r="P74" s="489" t="s">
        <v>81</v>
      </c>
      <c r="Q74" s="489"/>
      <c r="R74" s="489"/>
      <c r="S74" s="489"/>
      <c r="T74" s="57"/>
      <c r="U74" s="57"/>
    </row>
    <row r="75" spans="1:21" ht="18" customHeight="1">
      <c r="A75" s="481"/>
      <c r="B75" s="507"/>
      <c r="C75" s="505"/>
      <c r="D75" s="505"/>
      <c r="E75" s="505"/>
      <c r="F75" s="505"/>
      <c r="G75" s="505"/>
      <c r="H75" s="505"/>
      <c r="I75" s="505"/>
      <c r="J75" s="505"/>
      <c r="K75" s="506"/>
      <c r="L75" s="273" t="s">
        <v>1</v>
      </c>
      <c r="M75" s="274"/>
      <c r="N75" s="394"/>
      <c r="P75" s="489"/>
      <c r="Q75" s="489"/>
      <c r="R75" s="489"/>
      <c r="S75" s="489"/>
      <c r="T75" s="57"/>
      <c r="U75" s="57"/>
    </row>
    <row r="76" spans="1:21" ht="18" customHeight="1">
      <c r="A76" s="481"/>
      <c r="B76" s="507"/>
      <c r="C76" s="505"/>
      <c r="D76" s="505"/>
      <c r="E76" s="505"/>
      <c r="F76" s="505"/>
      <c r="G76" s="505"/>
      <c r="H76" s="505"/>
      <c r="I76" s="505"/>
      <c r="J76" s="505"/>
      <c r="K76" s="506"/>
      <c r="L76" s="275" t="s">
        <v>2</v>
      </c>
      <c r="M76" s="276"/>
      <c r="N76" s="394"/>
      <c r="P76" s="489"/>
      <c r="Q76" s="489"/>
      <c r="R76" s="489"/>
      <c r="S76" s="489"/>
      <c r="T76" s="57"/>
      <c r="U76" s="57"/>
    </row>
    <row r="77" spans="1:21" s="24" customFormat="1" ht="18" customHeight="1">
      <c r="A77" s="518" t="s">
        <v>82</v>
      </c>
      <c r="B77" s="509" t="s">
        <v>83</v>
      </c>
      <c r="C77" s="510"/>
      <c r="D77" s="510"/>
      <c r="E77" s="510"/>
      <c r="F77" s="510"/>
      <c r="G77" s="510"/>
      <c r="H77" s="510"/>
      <c r="I77" s="510"/>
      <c r="J77" s="510"/>
      <c r="K77" s="511"/>
      <c r="L77" s="278" t="s">
        <v>71</v>
      </c>
      <c r="M77" s="238">
        <v>5</v>
      </c>
      <c r="N77" s="394">
        <f>IF(ISERROR(AVERAGE(M78:M79)),0,ROUNDUP(AVERAGE(M78:M79), 1))</f>
        <v>0</v>
      </c>
      <c r="P77" s="489" t="s">
        <v>84</v>
      </c>
      <c r="Q77" s="489"/>
      <c r="R77" s="489"/>
      <c r="S77" s="489"/>
    </row>
    <row r="78" spans="1:21" s="24" customFormat="1" ht="18" customHeight="1">
      <c r="A78" s="518"/>
      <c r="B78" s="512"/>
      <c r="C78" s="510"/>
      <c r="D78" s="510"/>
      <c r="E78" s="510"/>
      <c r="F78" s="510"/>
      <c r="G78" s="510"/>
      <c r="H78" s="510"/>
      <c r="I78" s="510"/>
      <c r="J78" s="510"/>
      <c r="K78" s="511"/>
      <c r="L78" s="273" t="s">
        <v>1</v>
      </c>
      <c r="M78" s="274"/>
      <c r="N78" s="394"/>
      <c r="P78" s="489"/>
      <c r="Q78" s="489"/>
      <c r="R78" s="489"/>
      <c r="S78" s="489"/>
    </row>
    <row r="79" spans="1:21" s="24" customFormat="1" ht="18" customHeight="1">
      <c r="A79" s="518"/>
      <c r="B79" s="513"/>
      <c r="C79" s="514"/>
      <c r="D79" s="514"/>
      <c r="E79" s="514"/>
      <c r="F79" s="514"/>
      <c r="G79" s="514"/>
      <c r="H79" s="514"/>
      <c r="I79" s="514"/>
      <c r="J79" s="514"/>
      <c r="K79" s="515"/>
      <c r="L79" s="275" t="s">
        <v>2</v>
      </c>
      <c r="M79" s="276"/>
      <c r="N79" s="394"/>
      <c r="P79" s="489"/>
      <c r="Q79" s="489"/>
      <c r="R79" s="489"/>
      <c r="S79" s="489"/>
    </row>
    <row r="80" spans="1:21" s="24" customFormat="1" ht="18" customHeight="1">
      <c r="A80" s="518"/>
      <c r="B80" s="509" t="s">
        <v>85</v>
      </c>
      <c r="C80" s="510"/>
      <c r="D80" s="510"/>
      <c r="E80" s="510"/>
      <c r="F80" s="510"/>
      <c r="G80" s="510"/>
      <c r="H80" s="510"/>
      <c r="I80" s="510"/>
      <c r="J80" s="510"/>
      <c r="K80" s="511"/>
      <c r="L80" s="278" t="s">
        <v>71</v>
      </c>
      <c r="M80" s="238">
        <v>5</v>
      </c>
      <c r="N80" s="394">
        <f>IF(ISERROR(AVERAGE(M81:M82)),0,ROUNDUP(AVERAGE(M81:M82), 1))</f>
        <v>0</v>
      </c>
      <c r="P80" s="489" t="s">
        <v>86</v>
      </c>
      <c r="Q80" s="489"/>
      <c r="R80" s="489"/>
      <c r="S80" s="489"/>
    </row>
    <row r="81" spans="1:19" s="24" customFormat="1" ht="18" customHeight="1">
      <c r="A81" s="518"/>
      <c r="B81" s="512"/>
      <c r="C81" s="510"/>
      <c r="D81" s="510"/>
      <c r="E81" s="510"/>
      <c r="F81" s="510"/>
      <c r="G81" s="510"/>
      <c r="H81" s="510"/>
      <c r="I81" s="510"/>
      <c r="J81" s="510"/>
      <c r="K81" s="511"/>
      <c r="L81" s="273" t="s">
        <v>1</v>
      </c>
      <c r="M81" s="274"/>
      <c r="N81" s="394"/>
      <c r="P81" s="489"/>
      <c r="Q81" s="489"/>
      <c r="R81" s="489"/>
      <c r="S81" s="489"/>
    </row>
    <row r="82" spans="1:19" s="24" customFormat="1" ht="18" customHeight="1">
      <c r="A82" s="518"/>
      <c r="B82" s="513"/>
      <c r="C82" s="514"/>
      <c r="D82" s="514"/>
      <c r="E82" s="514"/>
      <c r="F82" s="514"/>
      <c r="G82" s="514"/>
      <c r="H82" s="514"/>
      <c r="I82" s="514"/>
      <c r="J82" s="514"/>
      <c r="K82" s="515"/>
      <c r="L82" s="275" t="s">
        <v>2</v>
      </c>
      <c r="M82" s="276"/>
      <c r="N82" s="394"/>
      <c r="P82" s="489"/>
      <c r="Q82" s="489"/>
      <c r="R82" s="489"/>
      <c r="S82" s="489"/>
    </row>
    <row r="83" spans="1:19" s="24" customFormat="1" ht="18" customHeight="1">
      <c r="A83" s="518"/>
      <c r="B83" s="509" t="s">
        <v>87</v>
      </c>
      <c r="C83" s="510"/>
      <c r="D83" s="510"/>
      <c r="E83" s="510"/>
      <c r="F83" s="510"/>
      <c r="G83" s="510"/>
      <c r="H83" s="510"/>
      <c r="I83" s="510"/>
      <c r="J83" s="510"/>
      <c r="K83" s="511"/>
      <c r="L83" s="278" t="s">
        <v>71</v>
      </c>
      <c r="M83" s="238">
        <v>5</v>
      </c>
      <c r="N83" s="394">
        <f>IF(ISERROR(AVERAGE(M84:M85)),0,ROUNDUP(AVERAGE(M84:M85), 1))</f>
        <v>0</v>
      </c>
      <c r="P83" s="489" t="s">
        <v>88</v>
      </c>
      <c r="Q83" s="489"/>
      <c r="R83" s="489"/>
      <c r="S83" s="489"/>
    </row>
    <row r="84" spans="1:19" s="24" customFormat="1" ht="18" customHeight="1">
      <c r="A84" s="518"/>
      <c r="B84" s="512"/>
      <c r="C84" s="510"/>
      <c r="D84" s="510"/>
      <c r="E84" s="510"/>
      <c r="F84" s="510"/>
      <c r="G84" s="510"/>
      <c r="H84" s="510"/>
      <c r="I84" s="510"/>
      <c r="J84" s="510"/>
      <c r="K84" s="511"/>
      <c r="L84" s="273" t="s">
        <v>1</v>
      </c>
      <c r="M84" s="274"/>
      <c r="N84" s="394"/>
      <c r="P84" s="489"/>
      <c r="Q84" s="489"/>
      <c r="R84" s="489"/>
      <c r="S84" s="489"/>
    </row>
    <row r="85" spans="1:19" s="24" customFormat="1" ht="18" customHeight="1">
      <c r="A85" s="518"/>
      <c r="B85" s="513"/>
      <c r="C85" s="514"/>
      <c r="D85" s="514"/>
      <c r="E85" s="514"/>
      <c r="F85" s="514"/>
      <c r="G85" s="514"/>
      <c r="H85" s="514"/>
      <c r="I85" s="514"/>
      <c r="J85" s="514"/>
      <c r="K85" s="515"/>
      <c r="L85" s="275" t="s">
        <v>2</v>
      </c>
      <c r="M85" s="276"/>
      <c r="N85" s="394"/>
      <c r="P85" s="489"/>
      <c r="Q85" s="489"/>
      <c r="R85" s="489"/>
      <c r="S85" s="489"/>
    </row>
    <row r="86" spans="1:19" s="24" customFormat="1" ht="18" customHeight="1">
      <c r="A86" s="518"/>
      <c r="B86" s="509" t="s">
        <v>89</v>
      </c>
      <c r="C86" s="510"/>
      <c r="D86" s="510"/>
      <c r="E86" s="510"/>
      <c r="F86" s="510"/>
      <c r="G86" s="510"/>
      <c r="H86" s="510"/>
      <c r="I86" s="510"/>
      <c r="J86" s="510"/>
      <c r="K86" s="511"/>
      <c r="L86" s="271" t="s">
        <v>71</v>
      </c>
      <c r="M86" s="272">
        <v>5</v>
      </c>
      <c r="N86" s="394">
        <f>IF(ISERROR(AVERAGE(M87:M88)),0,ROUNDUP(AVERAGE(M87:M88), 1))</f>
        <v>0</v>
      </c>
      <c r="P86" s="489" t="s">
        <v>90</v>
      </c>
      <c r="Q86" s="489"/>
      <c r="R86" s="489"/>
      <c r="S86" s="489"/>
    </row>
    <row r="87" spans="1:19" s="24" customFormat="1" ht="18" customHeight="1">
      <c r="A87" s="518"/>
      <c r="B87" s="512"/>
      <c r="C87" s="510"/>
      <c r="D87" s="510"/>
      <c r="E87" s="510"/>
      <c r="F87" s="510"/>
      <c r="G87" s="510"/>
      <c r="H87" s="510"/>
      <c r="I87" s="510"/>
      <c r="J87" s="510"/>
      <c r="K87" s="511"/>
      <c r="L87" s="273" t="s">
        <v>1</v>
      </c>
      <c r="M87" s="274"/>
      <c r="N87" s="394"/>
      <c r="P87" s="489"/>
      <c r="Q87" s="489"/>
      <c r="R87" s="489"/>
      <c r="S87" s="489"/>
    </row>
    <row r="88" spans="1:19" s="24" customFormat="1" ht="18" customHeight="1">
      <c r="A88" s="519"/>
      <c r="B88" s="513"/>
      <c r="C88" s="514"/>
      <c r="D88" s="514"/>
      <c r="E88" s="514"/>
      <c r="F88" s="514"/>
      <c r="G88" s="514"/>
      <c r="H88" s="514"/>
      <c r="I88" s="514"/>
      <c r="J88" s="514"/>
      <c r="K88" s="515"/>
      <c r="L88" s="275" t="s">
        <v>2</v>
      </c>
      <c r="M88" s="274"/>
      <c r="N88" s="394"/>
      <c r="P88" s="489"/>
      <c r="Q88" s="489"/>
      <c r="R88" s="489"/>
      <c r="S88" s="489"/>
    </row>
    <row r="89" spans="1:19" s="24" customFormat="1" ht="18" customHeight="1">
      <c r="A89" s="336" t="s">
        <v>91</v>
      </c>
      <c r="B89" s="441" t="s">
        <v>62</v>
      </c>
      <c r="C89" s="442"/>
      <c r="D89" s="442"/>
      <c r="E89" s="442"/>
      <c r="F89" s="442"/>
      <c r="G89" s="442"/>
      <c r="H89" s="442"/>
      <c r="I89" s="442"/>
      <c r="J89" s="442"/>
      <c r="K89" s="443"/>
      <c r="L89" s="335" t="s">
        <v>25</v>
      </c>
      <c r="M89" s="516">
        <f>SUM(N62:N88)</f>
        <v>0</v>
      </c>
      <c r="N89" s="517"/>
      <c r="R89" s="489"/>
      <c r="S89" s="4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9</vt:i4>
      </vt:variant>
    </vt:vector>
  </HeadingPairs>
  <TitlesOfParts>
    <vt:vector size="21" baseType="lpstr">
      <vt:lpstr>평가표종합</vt:lpstr>
      <vt:lpstr>한상우</vt:lpstr>
      <vt:lpstr>한나결</vt:lpstr>
      <vt:lpstr>박유진</vt:lpstr>
      <vt:lpstr>백송은</vt:lpstr>
      <vt:lpstr>백지혜</vt:lpstr>
      <vt:lpstr>엄민식</vt:lpstr>
      <vt:lpstr>홍지연</vt:lpstr>
      <vt:lpstr>이지유</vt:lpstr>
      <vt:lpstr>인원배분</vt:lpstr>
      <vt:lpstr>프로젝트인력평가</vt:lpstr>
      <vt:lpstr>근무태도 능력평가</vt:lpstr>
      <vt:lpstr>박유진!Print_Area</vt:lpstr>
      <vt:lpstr>백송은!Print_Area</vt:lpstr>
      <vt:lpstr>백지혜!Print_Area</vt:lpstr>
      <vt:lpstr>엄민식!Print_Area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2023-07-18T06:04:47Z</dcterms:modified>
</cp:coreProperties>
</file>