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evEnv\02.팀원관리\01.인사고과평가\"/>
    </mc:Choice>
  </mc:AlternateContent>
  <bookViews>
    <workbookView showHorizontalScroll="0" showVerticalScroll="0" showSheetTabs="0" xWindow="0" yWindow="0" windowWidth="23040" windowHeight="9300"/>
  </bookViews>
  <sheets>
    <sheet name="한상우" sheetId="1" r:id="rId1"/>
  </sheets>
  <definedNames>
    <definedName name="_xlnm.Print_Area" localSheetId="0">한상우!$A$1:$N$89</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4" i="1" l="1"/>
  <c r="N62" i="1"/>
  <c r="N65" i="1"/>
  <c r="N68" i="1"/>
  <c r="N71" i="1"/>
  <c r="N74" i="1"/>
  <c r="N77" i="1"/>
  <c r="N80" i="1"/>
  <c r="N83" i="1"/>
  <c r="N86" i="1"/>
  <c r="N57" i="1"/>
  <c r="E57" i="1"/>
  <c r="D57" i="1"/>
  <c r="C57" i="1"/>
  <c r="B57" i="1"/>
  <c r="J18" i="1"/>
  <c r="K18" i="1"/>
  <c r="N45" i="1"/>
  <c r="J13" i="1" s="1"/>
  <c r="K13" i="1" s="1"/>
  <c r="N34" i="1"/>
  <c r="J16" i="1"/>
  <c r="K16" i="1"/>
  <c r="J15" i="1"/>
  <c r="K15" i="1"/>
  <c r="L34" i="1"/>
  <c r="J12" i="1"/>
  <c r="K12" i="1" s="1"/>
  <c r="K34" i="1"/>
  <c r="K22" i="1"/>
  <c r="L22" i="1"/>
  <c r="M89" i="1"/>
  <c r="J19" i="1"/>
  <c r="K19" i="1"/>
  <c r="L18" i="1"/>
  <c r="L15" i="1"/>
  <c r="L12" i="1" l="1"/>
  <c r="J21" i="1" s="1"/>
  <c r="K21" i="1" s="1"/>
  <c r="L21" i="1" s="1"/>
  <c r="L23" i="1" l="1"/>
</calcChain>
</file>

<file path=xl/sharedStrings.xml><?xml version="1.0" encoding="utf-8"?>
<sst xmlns="http://schemas.openxmlformats.org/spreadsheetml/2006/main" count="153" uniqueCount="121">
  <si>
    <t>인사 고과 평가</t>
    <phoneticPr fontId="2" type="noConversion"/>
  </si>
  <si>
    <t>소속</t>
    <phoneticPr fontId="2" type="noConversion"/>
  </si>
  <si>
    <t>직급</t>
    <phoneticPr fontId="2" type="noConversion"/>
  </si>
  <si>
    <t>성명</t>
    <phoneticPr fontId="2" type="noConversion"/>
  </si>
  <si>
    <t>승격일</t>
    <phoneticPr fontId="2" type="noConversion"/>
  </si>
  <si>
    <t>평가자
직위/성명</t>
    <phoneticPr fontId="2" type="noConversion"/>
  </si>
  <si>
    <t>1차평가자(팀장)</t>
    <phoneticPr fontId="2" type="noConversion"/>
  </si>
  <si>
    <t>2차평가자(부서장)</t>
    <phoneticPr fontId="2" type="noConversion"/>
  </si>
  <si>
    <t>이사 / 윤석남</t>
    <phoneticPr fontId="2" type="noConversion"/>
  </si>
  <si>
    <t>인사 고과 평가 총점</t>
    <phoneticPr fontId="2" type="noConversion"/>
  </si>
  <si>
    <t>평가 항목</t>
    <phoneticPr fontId="2" type="noConversion"/>
  </si>
  <si>
    <t>평가 배점</t>
    <phoneticPr fontId="2" type="noConversion"/>
  </si>
  <si>
    <t>평가 총점</t>
    <phoneticPr fontId="2" type="noConversion"/>
  </si>
  <si>
    <t>취득 점수</t>
    <phoneticPr fontId="2" type="noConversion"/>
  </si>
  <si>
    <t>환산 점수</t>
    <phoneticPr fontId="2" type="noConversion"/>
  </si>
  <si>
    <t>환산 합계</t>
    <phoneticPr fontId="2" type="noConversion"/>
  </si>
  <si>
    <t>비고</t>
    <phoneticPr fontId="2" type="noConversion"/>
  </si>
  <si>
    <t>1. 업적 평가</t>
    <phoneticPr fontId="2" type="noConversion"/>
  </si>
  <si>
    <t>반기 당 6M/M 이상의 투입 (계약 기준) 시는 기타 고과 평가에서 가감산 처리</t>
    <phoneticPr fontId="2" type="noConversion"/>
  </si>
  <si>
    <t>a. 수행 프로젝트 업적 평가</t>
    <phoneticPr fontId="2" type="noConversion"/>
  </si>
  <si>
    <t>30점 초과 분은 기타로 가산</t>
    <phoneticPr fontId="2" type="noConversion"/>
  </si>
  <si>
    <t>b. 그 외 활동 내역 업적 평가</t>
    <phoneticPr fontId="2" type="noConversion"/>
  </si>
  <si>
    <t>2. 프로젝트 평가</t>
    <phoneticPr fontId="2" type="noConversion"/>
  </si>
  <si>
    <t>a. 프로젝트 자체 평가 (부서장 평가)</t>
    <phoneticPr fontId="2" type="noConversion"/>
  </si>
  <si>
    <t>b. 프로젝트 투입인력 평가 (PL, PM, 팀장)</t>
    <phoneticPr fontId="2" type="noConversion"/>
  </si>
  <si>
    <t>3. 기본 소양 및 능력 평가</t>
    <phoneticPr fontId="2" type="noConversion"/>
  </si>
  <si>
    <t>a. 기본 소양 평가</t>
    <phoneticPr fontId="2" type="noConversion"/>
  </si>
  <si>
    <t>b. 능력 평가</t>
    <phoneticPr fontId="2" type="noConversion"/>
  </si>
  <si>
    <t>4. 기타 평가</t>
    <phoneticPr fontId="2" type="noConversion"/>
  </si>
  <si>
    <t>a. 추가 업무 활동 내역 평가</t>
    <phoneticPr fontId="2" type="noConversion"/>
  </si>
  <si>
    <t>b. 기타 부서장 평가</t>
    <phoneticPr fontId="2" type="noConversion"/>
  </si>
  <si>
    <t>+,- 10점 범위에서 가감 가능</t>
    <phoneticPr fontId="2" type="noConversion"/>
  </si>
  <si>
    <t>합 계 (총 100점 합계 기준)</t>
    <phoneticPr fontId="2" type="noConversion"/>
  </si>
  <si>
    <t>1. 자기 업적 고과 평가</t>
    <phoneticPr fontId="2" type="noConversion"/>
  </si>
  <si>
    <t>a. 수행 프로젝트 평가 (계약 기준 프로젝트 및 유지보수 활동, 공식적인 R&amp;D 프로젝트)</t>
    <phoneticPr fontId="2" type="noConversion"/>
  </si>
  <si>
    <t>참여 프로젝트 및 공수 (M/M)</t>
    <phoneticPr fontId="2" type="noConversion"/>
  </si>
  <si>
    <t>업적평가</t>
    <phoneticPr fontId="2" type="noConversion"/>
  </si>
  <si>
    <t>프로젝트 평가</t>
    <phoneticPr fontId="2" type="noConversion"/>
  </si>
  <si>
    <t>프로젝트 명</t>
    <phoneticPr fontId="2" type="noConversion"/>
  </si>
  <si>
    <t>기간</t>
    <phoneticPr fontId="2" type="noConversion"/>
  </si>
  <si>
    <t>실 투입</t>
    <phoneticPr fontId="2" type="noConversion"/>
  </si>
  <si>
    <t>계약 기준
(취득 점수)</t>
    <phoneticPr fontId="2" type="noConversion"/>
  </si>
  <si>
    <t>자체평가</t>
    <phoneticPr fontId="2" type="noConversion"/>
  </si>
  <si>
    <t>투입인력
평가</t>
    <phoneticPr fontId="2" type="noConversion"/>
  </si>
  <si>
    <t>b. 기타 활동 내역 평가 (영업지원활동, 프로젝트 사전 준비 활동, 사후 지원 활동, 관리자 수명 업무, 자기 개발 활동)</t>
    <phoneticPr fontId="2" type="noConversion"/>
  </si>
  <si>
    <t>참여 활동 내역</t>
    <phoneticPr fontId="2" type="noConversion"/>
  </si>
  <si>
    <t>구분</t>
    <phoneticPr fontId="2" type="noConversion"/>
  </si>
  <si>
    <t>활동 내역</t>
    <phoneticPr fontId="2" type="noConversion"/>
  </si>
  <si>
    <t>M/D</t>
    <phoneticPr fontId="2" type="noConversion"/>
  </si>
  <si>
    <t>M/M</t>
    <phoneticPr fontId="2" type="noConversion"/>
  </si>
  <si>
    <t>인정율</t>
    <phoneticPr fontId="2" type="noConversion"/>
  </si>
  <si>
    <t>인정 공수</t>
    <phoneticPr fontId="2" type="noConversion"/>
  </si>
  <si>
    <t>&lt;구분&gt;</t>
    <phoneticPr fontId="2" type="noConversion"/>
  </si>
  <si>
    <t>1 : 영업지원활동 (제안활동, 견적작업, 업무미팅 지원 활동 등), 인정율 (70 ~ 90%)</t>
    <phoneticPr fontId="2" type="noConversion"/>
  </si>
  <si>
    <t>2. : 프로젝트 사전 준비 활동 (선투입, 사전 준비 작업 등), 인정율 (70 ~ 90%)</t>
    <phoneticPr fontId="2" type="noConversion"/>
  </si>
  <si>
    <t>3 : 프로젝트 사후 지원 활동 (프로젝트 종결 처리 후 이런 저련 고객사 요청에 대한 읃대), 인정율 (50 ~ 80%)</t>
    <phoneticPr fontId="2" type="noConversion"/>
  </si>
  <si>
    <t>4 : 관리자 수명 업무 (팀장 업무/대행 수행, 부서장/팀장/선임으로 부터 지시 받은 Task 수행 업부), 인정율 (70 ~ 90%)</t>
    <phoneticPr fontId="2" type="noConversion"/>
  </si>
  <si>
    <t>5 : 부서차원의 공식적인 내부 프로젝트 (그룹웨어 기능 개선, 보안기능 적용, ASP 기능 개선 프로젝트 등), 인정율 (90~ 100%)</t>
    <phoneticPr fontId="2" type="noConversion"/>
  </si>
  <si>
    <t>6 : SM 운영지원 업무 (SI운영 유지보수 업무 계약/미계약 기준), 인정율 (70~ 90%)</t>
    <phoneticPr fontId="2" type="noConversion"/>
  </si>
  <si>
    <t>7 : 자기 개발 활동 (교육 참가, 세미나 참가, 본인 스스로 하는 자기 개발 활동), 인정율 50%</t>
    <phoneticPr fontId="2" type="noConversion"/>
  </si>
  <si>
    <t>월별 활동 내역 합계</t>
    <phoneticPr fontId="2" type="noConversion"/>
  </si>
  <si>
    <t>2. 능력 평가</t>
    <phoneticPr fontId="2" type="noConversion"/>
  </si>
  <si>
    <t>월별 활동 내역</t>
    <phoneticPr fontId="2" type="noConversion"/>
  </si>
  <si>
    <t>지각
(-1)</t>
    <phoneticPr fontId="2" type="noConversion"/>
  </si>
  <si>
    <t>상벌
(+/-5)</t>
    <phoneticPr fontId="2" type="noConversion"/>
  </si>
  <si>
    <t>행사
(-1)</t>
    <phoneticPr fontId="2" type="noConversion"/>
  </si>
  <si>
    <r>
      <t xml:space="preserve">멘토
</t>
    </r>
    <r>
      <rPr>
        <sz val="8"/>
        <color rgb="FF000000"/>
        <rFont val="맑은 고딕"/>
        <family val="3"/>
        <charset val="6"/>
        <scheme val="minor"/>
      </rPr>
      <t>(+/-0.5)</t>
    </r>
    <phoneticPr fontId="2" type="noConversion"/>
  </si>
  <si>
    <t>휴가
(+3)</t>
    <phoneticPr fontId="2" type="noConversion"/>
  </si>
  <si>
    <r>
      <t xml:space="preserve">자격증        </t>
    </r>
    <r>
      <rPr>
        <i/>
        <sz val="9"/>
        <color rgb="FF000000"/>
        <rFont val="맑은 고딕"/>
        <family val="3"/>
        <charset val="6"/>
        <scheme val="minor"/>
      </rPr>
      <t>* 업무 관련 자격증 취득시 가점 (+3)</t>
    </r>
    <phoneticPr fontId="2" type="noConversion"/>
  </si>
  <si>
    <t>월</t>
    <phoneticPr fontId="2" type="noConversion"/>
  </si>
  <si>
    <t>가/감점</t>
    <phoneticPr fontId="2" type="noConversion"/>
  </si>
  <si>
    <t>자격 사항</t>
    <phoneticPr fontId="2" type="noConversion"/>
  </si>
  <si>
    <t>기간 / 취득 일시</t>
    <phoneticPr fontId="2" type="noConversion"/>
  </si>
  <si>
    <t>발급 기관</t>
    <phoneticPr fontId="2" type="noConversion"/>
  </si>
  <si>
    <t>1월</t>
    <phoneticPr fontId="2" type="noConversion"/>
  </si>
  <si>
    <t>지각 : 1회당 -1 점
상벌 : 1회당 +/-5 점 
        1) 감점은 시말서 기준 단 지각 3회로 인한 시말서는 제외
        2) 가점은 우수사원 선정 및 그에 준하는 상황 발생 시 팀장/부서장 평가
행사 : 1회당 -1점 (단, 부서장이나 프로젝트 수행 시 PM의 사전 승인을 득한 경우는 제외)
멘토 : 1회당 +/-0.5점 (단, 멘토그룹장의 사전 승인을 득한 경우는 제외)
휴가 : 상반기는 평가 안함, 하반기 잔여 연차일수 * 0.5로 하되 최대 3점으로 제한을 해서 나머지분에 대해서는 사용 권장</t>
    <phoneticPr fontId="2" type="noConversion"/>
  </si>
  <si>
    <t>2월</t>
    <phoneticPr fontId="2" type="noConversion"/>
  </si>
  <si>
    <t>3월</t>
    <phoneticPr fontId="2" type="noConversion"/>
  </si>
  <si>
    <t>4월</t>
    <phoneticPr fontId="2" type="noConversion"/>
  </si>
  <si>
    <t>5월</t>
    <phoneticPr fontId="2" type="noConversion"/>
  </si>
  <si>
    <t>6월</t>
    <phoneticPr fontId="2" type="noConversion"/>
  </si>
  <si>
    <t>합 계</t>
    <phoneticPr fontId="2" type="noConversion"/>
  </si>
  <si>
    <t>자격증 취득 개수</t>
    <phoneticPr fontId="2" type="noConversion"/>
  </si>
  <si>
    <t>b. 근무 태도 및 능력 평가</t>
    <phoneticPr fontId="2" type="noConversion"/>
  </si>
  <si>
    <t>평가항목</t>
    <phoneticPr fontId="2" type="noConversion"/>
  </si>
  <si>
    <t>평가내용</t>
    <phoneticPr fontId="2" type="noConversion"/>
  </si>
  <si>
    <t>평가점수표</t>
    <phoneticPr fontId="2" type="noConversion"/>
  </si>
  <si>
    <t>평가</t>
    <phoneticPr fontId="2" type="noConversion"/>
  </si>
  <si>
    <t>평균</t>
    <phoneticPr fontId="2" type="noConversion"/>
  </si>
  <si>
    <t>기본 자세</t>
    <phoneticPr fontId="2" type="noConversion"/>
  </si>
  <si>
    <t xml:space="preserve"> - 조직 생활의 적응력 및 근무 태도</t>
    <phoneticPr fontId="2" type="noConversion"/>
  </si>
  <si>
    <t>자기평가</t>
    <phoneticPr fontId="2" type="noConversion"/>
  </si>
  <si>
    <t>평가 기간 동안의 조직 생활의 근무 태도를 평가하며, 특히 고객사 파견으로 일을 한 경우는 근무 태도뿐만 아니라 바뀌는 환경에 대한 적응력 또한 평가 대상으로 함.
* 평상시의 근무 태도와, 바뀌는 환경에 대하여 부담없이 적응하는 경우에 대하여 가점, 그렇지 않은 경우의 감점 처리.
* 근무 태도가 좋고, 바뀐 조직이 규율에 순응하는 경우 5점, 그렇지 않은 경우는 정도에 따라 감점되며, 근태 불량에 규율을 무시하는 경우 1점으로 평가함.</t>
    <phoneticPr fontId="2" type="noConversion"/>
  </si>
  <si>
    <t>1차</t>
    <phoneticPr fontId="2" type="noConversion"/>
  </si>
  <si>
    <t>2차</t>
    <phoneticPr fontId="2" type="noConversion"/>
  </si>
  <si>
    <t xml:space="preserve"> - 업무에 대한 이해력 및 적극성</t>
    <phoneticPr fontId="2" type="noConversion"/>
  </si>
  <si>
    <t>업무의 이해력은 기존 업무이 고객사별로 바뀌는 부분에서의 응용된 이해력과 신규 업무에 대한 이해 및 이를 파악하고자 하는 적극성을 평가 기간동안에 수행한 프로젝트 별 장단점을 취합하고, 평가자의 의견을 반영함.
* 이해도가 떨어져 발생하는 반복되는 실수에 대한 감점 및 새로운 업무의 적용에 대한 가점 등을 주요하게 평가.
* 이해가 높고, 적극적으로 행동하는 경우 5점, 그렇지 않고 이해도 낮음에 남의 일로 치부하는 경향은 1점.</t>
    <phoneticPr fontId="2" type="noConversion"/>
  </si>
  <si>
    <t>개별 능력 평가</t>
    <phoneticPr fontId="2" type="noConversion"/>
  </si>
  <si>
    <t xml:space="preserve"> - 주어진 업무에 대한 능력 및 역량</t>
    <phoneticPr fontId="2" type="noConversion"/>
  </si>
  <si>
    <t>상사 또는 선임으로 부터 부여된, 필요에 따라서 조정되어진 업무에 대하여 그 처리 능력과 정확성 등을 평가함.
개인별로 경험이나 경력 등에 따라서 능력이 다르지만, 형평성을 고려한 업무의 양을 업무를 분배하는 입장에서는 적절히 고려하고, 그에 따라서 완료한 업무의 양에 대한 평가자의 평가 결과를 말함.
* 평소 1.1 배 정도의 효율이 있는 개발자에게 업무를 부여한 경우, 남들보다 1.3 배 정도의 업무량을 완료한 경우 5점, 즉, 1.2배의 업무량을 달성한 경우는 5점이며 0.15점 기준으로 평가.
* 대리 이하의 평가 대상자는 업무량을 상대적으로 평가하며, 과장 이상에서는 절대량을 평가함.</t>
    <phoneticPr fontId="2" type="noConversion"/>
  </si>
  <si>
    <t xml:space="preserve"> - 주어진 업무에 대한 계획성과 목표 달성</t>
    <phoneticPr fontId="2" type="noConversion"/>
  </si>
  <si>
    <t>할당된 업무를 일정에 맞추어서 처리하는 능력을 평가함. 개인별로 우선 순위나 중요도를 고려하여 업무의 진행을 계획하여 정해진 일정 안에서 일정 수준 품질을 달성하는 것을 평가.
* 일정을 준수하고 오류가 거의 없거나 사소한 수준의 경우는 5점, 일정을 준수하지 않고, 업무 분장이 다시 이루어 지는 경우가 동일한 사람에 대하여 2회 이상이면 무조건 1점. 기본 점수는 일정 준수 및 업무에 맞게 작성된 경우로 3점.</t>
    <phoneticPr fontId="2" type="noConversion"/>
  </si>
  <si>
    <t xml:space="preserve"> - 유연한 사고를 통한 기획 및 창의력</t>
    <phoneticPr fontId="2" type="noConversion"/>
  </si>
  <si>
    <t>동일하게 주어진 업무를 보다 편하고 빨리 진행할 수 있도록하기 위해서 다양한 방법을 찾거나, 구현하는 방법을 탐색하는 것에 대한 평가. 방안을 탐색하기 위하여 본연의 업무를 놓친다면 점수는 1점, 새로운 방안 또는 아이디어로 구현한다면 5점. 기본은 2점이며, 기존의 방법론이나 구현 방식을 그대로 답습한 경우에 한함.</t>
    <phoneticPr fontId="2" type="noConversion"/>
  </si>
  <si>
    <t>업무 태도 평가</t>
    <phoneticPr fontId="2" type="noConversion"/>
  </si>
  <si>
    <t xml:space="preserve"> - 리더로써의 노력과 역할 수행</t>
    <phoneticPr fontId="2" type="noConversion"/>
  </si>
  <si>
    <t>프로젝트 또는 업무를 진행함에 있어 리더로써 결정하고 책임을 지는 행동을 하며, 그에 따라서 업무를 배분하고 지시, 감독하는지에 대한 평가. 리더로써 맡은 바 업무의 영역이 확장될 수 있음을 알고, 그에 대하여 능동적으로 대응하는지에 대한 평가.
* 업무의 다양성과 역할 변경의 가능성을 알고 그에 따라서 적극적으로 결과를 이루기 위하여 노력한 경우 5점, 그렇지 않고, 수동적이며, 책임 회피의 모습이 있는 경우 1점. 이는 역할이 변경되지 않는 이상 횟수는 의미 없으며, 발생되는 시점에서 평가됨.</t>
    <phoneticPr fontId="2" type="noConversion"/>
  </si>
  <si>
    <t xml:space="preserve"> - 업무를 임하는 자세 및 구성원과의 소통</t>
    <phoneticPr fontId="2" type="noConversion"/>
  </si>
  <si>
    <t>업무에 대하여 능동적으로 임하며, 의사 소통시 상대방의 입장에서 같이 공감하고 논의하여 진행하는 자세를 평가하며 같은 일을 진행하는 연관된 구성원에 대하여 의사소통을 원활하게 하는지에 대한 평가 또한 포함. 특정 구성원과 많은 얘기를 하는 것보다는 주요 사안에 대하여 의견을 제시하거나 밝히고, 타당성과 가능성을 같이 논의하는 등의 모습을 평가함.</t>
    <phoneticPr fontId="2" type="noConversion"/>
  </si>
  <si>
    <t xml:space="preserve"> - 목표 달성을 위한 협조성과 상호 신뢰성</t>
    <phoneticPr fontId="2" type="noConversion"/>
  </si>
  <si>
    <t>목표 달성을 위한 상호 협조와 업무의 지시 등 업무 내용의 공유와 상호 협조성, 그 과정에서 발생되는 의사소통의 신뢰성을 평가함. 이는 개별 업무의 진행보다는 전체 업무의 진행에 보다 많은 초점을 두어 평가하며, 특히 신뢰성 부분은 평가 당사자가 업무를 진행하면서 유지하거나 확보하고자 했던 사항에 대한 부분을 평가함.
* 업무의 지원 또는 그 액속의 정확한 이행 정도에 따라서 조직에 필요한 인력인지를 평가하는데 보다 중점.</t>
    <phoneticPr fontId="2" type="noConversion"/>
  </si>
  <si>
    <t xml:space="preserve"> - 긍정적이고 적극적인 마인드와 솔선수범의 자세</t>
    <phoneticPr fontId="2" type="noConversion"/>
  </si>
  <si>
    <t>업무에 있어 항상 긍정적으로 상황을 대하고, 관련된 이들에게 업무에 있어 모범을 보이는지를 평가함. 다양하고 복잡한 업무를 대함에 있어 비관적이고 불평 불만을 먼저 말하기 보다는, 긍정적인 면을 우선 보고 이를 바탕으로 상황을 판단하고 실행하는지를 평가함.</t>
    <phoneticPr fontId="2" type="noConversion"/>
  </si>
  <si>
    <t>점  수</t>
    <phoneticPr fontId="2" type="noConversion"/>
  </si>
  <si>
    <t>개발사업부 개발2팀</t>
    <phoneticPr fontId="2" type="noConversion"/>
  </si>
  <si>
    <t>차장 / 한상우</t>
    <phoneticPr fontId="2" type="noConversion"/>
  </si>
  <si>
    <t>대리</t>
    <phoneticPr fontId="2" type="noConversion"/>
  </si>
  <si>
    <t>백송은</t>
    <phoneticPr fontId="2" type="noConversion"/>
  </si>
  <si>
    <t>2022.03.01</t>
    <phoneticPr fontId="2" type="noConversion"/>
  </si>
  <si>
    <t>오셜록 POS&amp;KIOSK 개발</t>
    <phoneticPr fontId="2" type="noConversion"/>
  </si>
  <si>
    <t>2023.01.02 ~ 2023.06.30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</si>
</sst>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2" formatCode="_-&quot;₩&quot;* #,##0_-;\-&quot;₩&quot;* #,##0_-;_-&quot;₩&quot;* &quot;-&quot;_-;_-@_-"/>
    <numFmt numFmtId="41" formatCode="_-* #,##0_-;\-* #,##0_-;_-* &quot;-&quot;_-;_-@_-"/>
    <numFmt numFmtId="176" formatCode="0.0_ "/>
    <numFmt numFmtId="177" formatCode="0.0"/>
    <numFmt numFmtId="178" formatCode="0.00_ "/>
    <numFmt numFmtId="179" formatCode="_ * #,##0_ ;_ * \-#,##0_ ;_ * &quot;-&quot;_ ;_ @_ "/>
    <numFmt numFmtId="180" formatCode="_ * #,##0.00_ ;_ * \-#,##0.00_ ;_ * &quot;-&quot;??_ ;_ @_ "/>
    <numFmt numFmtId="181" formatCode="\$#.00"/>
    <numFmt numFmtId="182" formatCode="_(&quot;$&quot;* #,##0_);_(&quot;$&quot;* \(#,##0\);_(&quot;$&quot;* &quot;-&quot;_);_(@_)"/>
    <numFmt numFmtId="183" formatCode="_(&quot;$&quot;* #,##0.00_);_(&quot;$&quot;* \(#,##0.00\);_(&quot;$&quot;* &quot;-&quot;??_);_(@_)"/>
    <numFmt numFmtId="184" formatCode="_(* #,##0.0000_);_(* &quot;₩&quot;&quot;₩&quot;&quot;₩&quot;&quot;₩&quot;&quot;₩&quot;&quot;₩&quot;&quot;₩&quot;&quot;₩&quot;\(#,##0.0000&quot;₩&quot;&quot;₩&quot;&quot;₩&quot;&quot;₩&quot;&quot;₩&quot;&quot;₩&quot;&quot;₩&quot;&quot;₩&quot;\);_(* &quot;-&quot;??_);_(@_)"/>
    <numFmt numFmtId="185" formatCode="%#.00"/>
    <numFmt numFmtId="186" formatCode="_ 0.0%_ ;[Red]\(0.0%\)_ ;_ * &quot;-&quot;??_ ;_ @_ "/>
    <numFmt numFmtId="187" formatCode="_-* #,##0.0_-;\-* #,##0.0_-;_-* &quot;-&quot;_-;_-@_-"/>
    <numFmt numFmtId="188" formatCode="&quot;₩&quot;#,##0;&quot;₩&quot;\-#,##0"/>
  </numFmts>
  <fonts count="47">
    <font>
      <sz val="11"/>
      <color theme="1"/>
      <name val="한양해서"/>
    </font>
    <font>
      <sz val="11"/>
      <color theme="1"/>
      <name val="맑은 고딕"/>
      <family val="3"/>
      <charset val="129"/>
      <scheme val="minor"/>
    </font>
    <font>
      <sz val="8"/>
      <name val="한양해서"/>
      <family val="1"/>
      <charset val="129"/>
    </font>
    <font>
      <sz val="9"/>
      <color rgb="FF000000"/>
      <name val="맑은 고딕"/>
      <family val="3"/>
      <charset val="129"/>
      <scheme val="minor"/>
    </font>
    <font>
      <sz val="11"/>
      <color rgb="FF000000"/>
      <name val="바탕체"/>
      <family val="1"/>
      <charset val="129"/>
    </font>
    <font>
      <b/>
      <sz val="12"/>
      <color rgb="FF000000"/>
      <name val="맑은 고딕"/>
      <family val="3"/>
      <charset val="129"/>
      <scheme val="minor"/>
    </font>
    <font>
      <b/>
      <sz val="9"/>
      <color rgb="FF000000"/>
      <name val="맑은 고딕"/>
      <family val="3"/>
      <charset val="129"/>
      <scheme val="minor"/>
    </font>
    <font>
      <sz val="8"/>
      <color rgb="FF000000"/>
      <name val="맑은 고딕"/>
      <family val="3"/>
      <charset val="129"/>
      <scheme val="minor"/>
    </font>
    <font>
      <b/>
      <sz val="9"/>
      <color theme="1" tint="0.24994659260841701"/>
      <name val="맑은 고딕"/>
      <family val="3"/>
      <charset val="129"/>
      <scheme val="minor"/>
    </font>
    <font>
      <i/>
      <sz val="9"/>
      <color theme="0" tint="-0.49995422223578601"/>
      <name val="맑은 고딕"/>
      <family val="3"/>
      <charset val="129"/>
      <scheme val="minor"/>
    </font>
    <font>
      <sz val="9"/>
      <color rgb="FF0070C0"/>
      <name val="바탕체"/>
      <family val="1"/>
      <charset val="129"/>
    </font>
    <font>
      <sz val="11"/>
      <color rgb="FF0070C0"/>
      <name val="바탕체"/>
      <family val="1"/>
      <charset val="129"/>
    </font>
    <font>
      <sz val="8"/>
      <color rgb="FFFF0000"/>
      <name val="맑은 고딕"/>
      <family val="3"/>
      <charset val="129"/>
      <scheme val="minor"/>
    </font>
    <font>
      <b/>
      <sz val="9"/>
      <color rgb="FF000000"/>
      <name val="맑은 고딕"/>
      <family val="3"/>
      <charset val="129"/>
      <scheme val="major"/>
    </font>
    <font>
      <sz val="9"/>
      <color rgb="FF000000"/>
      <name val="바탕체"/>
      <family val="1"/>
      <charset val="129"/>
    </font>
    <font>
      <b/>
      <sz val="8"/>
      <color rgb="FFFF0000"/>
      <name val="맑은 고딕"/>
      <family val="3"/>
      <charset val="129"/>
      <scheme val="minor"/>
    </font>
    <font>
      <b/>
      <sz val="9"/>
      <name val="맑은 고딕"/>
      <family val="3"/>
      <charset val="129"/>
      <scheme val="minor"/>
    </font>
    <font>
      <sz val="9"/>
      <name val="맑은 고딕"/>
      <family val="3"/>
      <charset val="129"/>
      <scheme val="minor"/>
    </font>
    <font>
      <sz val="12"/>
      <name val="바탕체"/>
      <family val="1"/>
      <charset val="129"/>
    </font>
    <font>
      <sz val="10"/>
      <name val="Helv"/>
    </font>
    <font>
      <sz val="10"/>
      <name val="Arial"/>
      <family val="2"/>
    </font>
    <font>
      <sz val="10"/>
      <name val="돋움"/>
      <family val="3"/>
      <charset val="129"/>
    </font>
    <font>
      <sz val="12"/>
      <name val="¹UAAA¼"/>
      <family val="3"/>
      <charset val="129"/>
    </font>
    <font>
      <sz val="11"/>
      <name val="돋움"/>
      <family val="3"/>
      <charset val="129"/>
    </font>
    <font>
      <b/>
      <sz val="10"/>
      <name val="Helv"/>
    </font>
    <font>
      <sz val="1"/>
      <color rgb="FF000000"/>
      <name val="Courier"/>
    </font>
    <font>
      <sz val="12"/>
      <name val="Arial"/>
      <family val="2"/>
    </font>
    <font>
      <i/>
      <sz val="1"/>
      <color rgb="FF000000"/>
      <name val="Courier"/>
    </font>
    <font>
      <sz val="8"/>
      <name val="Arial"/>
      <family val="2"/>
    </font>
    <font>
      <b/>
      <sz val="12"/>
      <name val="Helv"/>
    </font>
    <font>
      <b/>
      <sz val="12"/>
      <name val="Arial"/>
      <family val="2"/>
    </font>
    <font>
      <b/>
      <sz val="18"/>
      <name val="Arial"/>
      <family val="2"/>
    </font>
    <font>
      <b/>
      <sz val="11"/>
      <name val="Helv"/>
    </font>
    <font>
      <sz val="12"/>
      <color rgb="FF9999FF"/>
      <name val="바탕체"/>
      <family val="1"/>
      <charset val="129"/>
    </font>
    <font>
      <b/>
      <sz val="18"/>
      <color rgb="FF9999FF"/>
      <name val="바탕체"/>
      <family val="1"/>
      <charset val="129"/>
    </font>
    <font>
      <b/>
      <sz val="15"/>
      <color rgb="FF9999FF"/>
      <name val="바탕체"/>
      <family val="1"/>
      <charset val="129"/>
    </font>
    <font>
      <u/>
      <sz val="8.25"/>
      <color rgb="FF800080"/>
      <name val="ＭＳ Ｐゴシック"/>
      <family val="3"/>
      <charset val="129"/>
    </font>
    <font>
      <sz val="11"/>
      <color rgb="FF000000"/>
      <name val="맑은 고딕"/>
      <family val="3"/>
      <charset val="129"/>
    </font>
    <font>
      <sz val="12"/>
      <name val="뼻뮝"/>
      <family val="3"/>
      <charset val="129"/>
    </font>
    <font>
      <sz val="11"/>
      <color theme="1"/>
      <name val="맑은 고딕"/>
      <family val="3"/>
      <charset val="129"/>
      <scheme val="minor"/>
    </font>
    <font>
      <sz val="10"/>
      <name val="명조"/>
      <family val="3"/>
      <charset val="129"/>
    </font>
    <font>
      <sz val="11"/>
      <color rgb="FF000000"/>
      <name val="Malgun Gothic"/>
      <family val="3"/>
      <charset val="129"/>
    </font>
    <font>
      <sz val="11"/>
      <color rgb="FF000000"/>
      <name val="Malgun Gothic"/>
      <family val="3"/>
      <charset val="129"/>
    </font>
    <font>
      <sz val="10"/>
      <name val="굴림체"/>
      <family val="3"/>
      <charset val="129"/>
    </font>
    <font>
      <sz val="8"/>
      <color rgb="FF000000"/>
      <name val="맑은 고딕"/>
      <family val="3"/>
      <charset val="6"/>
      <scheme val="minor"/>
    </font>
    <font>
      <i/>
      <sz val="9"/>
      <color rgb="FF000000"/>
      <name val="맑은 고딕"/>
      <family val="3"/>
      <charset val="6"/>
      <scheme val="minor"/>
    </font>
    <font>
      <sz val="8"/>
      <name val="돋움"/>
      <family val="3"/>
      <charset val="129"/>
    </font>
  </fonts>
  <fills count="8">
    <fill>
      <patternFill patternType="none"/>
    </fill>
    <fill>
      <patternFill patternType="gray125"/>
    </fill>
    <fill>
      <patternFill patternType="solid">
        <fgColor theme="0" tint="-0.24994659260841701"/>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4.9958800012207406E-2"/>
        <bgColor indexed="64"/>
      </patternFill>
    </fill>
    <fill>
      <patternFill patternType="solid">
        <fgColor rgb="FFFFFF00"/>
        <bgColor indexed="64"/>
      </patternFill>
    </fill>
    <fill>
      <patternFill patternType="solid">
        <fgColor rgb="FFFFFFFF"/>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right/>
      <top style="medium">
        <color auto="1"/>
      </top>
      <bottom style="medium">
        <color auto="1"/>
      </bottom>
      <diagonal/>
    </border>
    <border>
      <left/>
      <right/>
      <top style="thin">
        <color indexed="64"/>
      </top>
      <bottom style="double">
        <color indexed="64"/>
      </bottom>
      <diagonal/>
    </border>
    <border>
      <left/>
      <right/>
      <top style="double">
        <color indexed="64"/>
      </top>
      <bottom/>
      <diagonal/>
    </border>
  </borders>
  <cellStyleXfs count="325">
    <xf numFmtId="0" fontId="0" fillId="0" borderId="0">
      <alignment vertical="center"/>
    </xf>
    <xf numFmtId="0" fontId="18" fillId="0" borderId="0"/>
    <xf numFmtId="0" fontId="19" fillId="0" borderId="0"/>
    <xf numFmtId="0" fontId="19" fillId="0" borderId="0"/>
    <xf numFmtId="0" fontId="20" fillId="0" borderId="0"/>
    <xf numFmtId="0" fontId="19" fillId="0" borderId="0"/>
    <xf numFmtId="0" fontId="20" fillId="0" borderId="0"/>
    <xf numFmtId="38" fontId="21" fillId="0" borderId="60">
      <alignment horizontal="right" vertical="center"/>
      <protection locked="0"/>
    </xf>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applyFont="0" applyFill="0" applyBorder="0" applyAlignment="0" applyProtection="0"/>
    <xf numFmtId="0" fontId="22" fillId="0" borderId="0"/>
    <xf numFmtId="0" fontId="23" fillId="0" borderId="0" applyFill="0" applyBorder="0" applyAlignment="0"/>
    <xf numFmtId="0" fontId="24" fillId="0" borderId="0"/>
    <xf numFmtId="4" fontId="25" fillId="0" borderId="0">
      <protection locked="0"/>
    </xf>
    <xf numFmtId="179" fontId="20" fillId="0" borderId="0" applyFont="0" applyFill="0" applyBorder="0" applyAlignment="0" applyProtection="0"/>
    <xf numFmtId="180" fontId="20" fillId="0" borderId="0" applyFont="0" applyFill="0" applyBorder="0" applyAlignment="0" applyProtection="0"/>
    <xf numFmtId="181" fontId="25" fillId="0" borderId="0">
      <protection locked="0"/>
    </xf>
    <xf numFmtId="182" fontId="20" fillId="0" borderId="0" applyFont="0" applyFill="0" applyBorder="0" applyAlignment="0" applyProtection="0"/>
    <xf numFmtId="183" fontId="20" fillId="0" borderId="0" applyFont="0" applyFill="0" applyBorder="0" applyAlignment="0" applyProtection="0"/>
    <xf numFmtId="0" fontId="26" fillId="0" borderId="0" applyFill="0" applyBorder="0" applyAlignment="0" applyProtection="0"/>
    <xf numFmtId="0" fontId="25" fillId="0" borderId="0">
      <protection locked="0"/>
    </xf>
    <xf numFmtId="0" fontId="25" fillId="0" borderId="0">
      <protection locked="0"/>
    </xf>
    <xf numFmtId="0" fontId="27" fillId="0" borderId="0">
      <protection locked="0"/>
    </xf>
    <xf numFmtId="0" fontId="25" fillId="0" borderId="0">
      <protection locked="0"/>
    </xf>
    <xf numFmtId="0" fontId="25" fillId="0" borderId="0">
      <protection locked="0"/>
    </xf>
    <xf numFmtId="0" fontId="25" fillId="0" borderId="0">
      <protection locked="0"/>
    </xf>
    <xf numFmtId="0" fontId="27" fillId="0" borderId="0">
      <protection locked="0"/>
    </xf>
    <xf numFmtId="2" fontId="26" fillId="0" borderId="0" applyFill="0" applyBorder="0" applyAlignment="0" applyProtection="0"/>
    <xf numFmtId="38" fontId="28" fillId="7" borderId="0" applyNumberFormat="0" applyBorder="0" applyAlignment="0" applyProtection="0"/>
    <xf numFmtId="0" fontId="29" fillId="0" borderId="0">
      <alignment horizontal="left"/>
    </xf>
    <xf numFmtId="0" fontId="30" fillId="0" borderId="61" applyNumberFormat="0" applyAlignment="0" applyProtection="0">
      <alignment horizontal="left" vertical="center"/>
    </xf>
    <xf numFmtId="0" fontId="30" fillId="0" borderId="4">
      <alignment horizontal="left" vertical="center"/>
    </xf>
    <xf numFmtId="0" fontId="31" fillId="0" borderId="0" applyNumberFormat="0" applyFill="0" applyBorder="0" applyAlignment="0" applyProtection="0"/>
    <xf numFmtId="0" fontId="30" fillId="0" borderId="0" applyNumberFormat="0" applyFill="0" applyBorder="0" applyAlignment="0" applyProtection="0"/>
    <xf numFmtId="10" fontId="28" fillId="7" borderId="1" applyNumberFormat="0" applyBorder="0" applyAlignment="0" applyProtection="0"/>
    <xf numFmtId="0" fontId="32" fillId="0" borderId="31"/>
    <xf numFmtId="184" fontId="20" fillId="0" borderId="0"/>
    <xf numFmtId="0" fontId="20" fillId="0" borderId="0"/>
    <xf numFmtId="185" fontId="25" fillId="0" borderId="0">
      <protection locked="0"/>
    </xf>
    <xf numFmtId="10" fontId="20" fillId="0" borderId="0" applyFont="0" applyFill="0" applyBorder="0" applyAlignment="0" applyProtection="0"/>
    <xf numFmtId="186" fontId="20" fillId="0" borderId="0" applyFont="0" applyFill="0" applyBorder="0" applyAlignment="0" applyProtection="0"/>
    <xf numFmtId="0" fontId="32" fillId="0" borderId="0"/>
    <xf numFmtId="0" fontId="26" fillId="0" borderId="62" applyNumberFormat="0" applyFill="0" applyAlignment="0" applyProtection="0"/>
    <xf numFmtId="2" fontId="33" fillId="0" borderId="0" applyFont="0" applyFill="0" applyBorder="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3" fillId="0" borderId="0" applyFont="0" applyFill="0" applyBorder="0" applyAlignment="0" applyProtection="0"/>
    <xf numFmtId="0" fontId="33" fillId="0" borderId="0" applyFont="0" applyFill="0" applyBorder="0" applyAlignment="0" applyProtection="0"/>
    <xf numFmtId="0" fontId="36" fillId="0" borderId="0" applyNumberFormat="0" applyFill="0" applyBorder="0" applyAlignment="0" applyProtection="0">
      <alignment vertical="top"/>
      <protection locked="0"/>
    </xf>
    <xf numFmtId="9" fontId="23" fillId="0" borderId="0" applyFont="0" applyFill="0" applyBorder="0" applyAlignment="0" applyProtection="0"/>
    <xf numFmtId="9" fontId="37" fillId="0" borderId="0" applyFont="0" applyFill="0" applyBorder="0" applyAlignment="0" applyProtection="0">
      <alignment vertical="center"/>
    </xf>
    <xf numFmtId="0" fontId="38" fillId="0" borderId="0"/>
    <xf numFmtId="41" fontId="39" fillId="0" borderId="0" applyFont="0" applyFill="0" applyBorder="0" applyAlignment="0" applyProtection="0">
      <alignment vertical="center"/>
    </xf>
    <xf numFmtId="187" fontId="23" fillId="0" borderId="0" applyFont="0" applyFill="0" applyBorder="0" applyAlignment="0" applyProtection="0"/>
    <xf numFmtId="41" fontId="39" fillId="0" borderId="0" applyFont="0" applyFill="0" applyBorder="0" applyAlignment="0" applyProtection="0">
      <alignment vertical="center"/>
    </xf>
    <xf numFmtId="187"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187" fontId="23" fillId="0" borderId="0" applyFont="0" applyFill="0" applyBorder="0" applyAlignment="0" applyProtection="0"/>
    <xf numFmtId="179" fontId="23" fillId="0" borderId="0" applyFont="0" applyFill="0" applyBorder="0" applyAlignment="0" applyProtection="0"/>
    <xf numFmtId="41" fontId="37" fillId="0" borderId="0" applyFont="0" applyFill="0" applyBorder="0" applyAlignment="0" applyProtection="0">
      <alignment vertical="center"/>
    </xf>
    <xf numFmtId="0" fontId="20" fillId="0" borderId="0"/>
    <xf numFmtId="0" fontId="40" fillId="0" borderId="29"/>
    <xf numFmtId="4" fontId="33" fillId="0" borderId="0" applyFont="0" applyFill="0" applyBorder="0" applyAlignment="0" applyProtection="0"/>
    <xf numFmtId="3" fontId="33" fillId="0" borderId="0" applyFont="0" applyFill="0" applyBorder="0" applyAlignment="0" applyProtection="0"/>
    <xf numFmtId="0" fontId="18" fillId="0" borderId="0"/>
    <xf numFmtId="179" fontId="18" fillId="0" borderId="0" applyFont="0" applyFill="0" applyBorder="0" applyAlignment="0" applyProtection="0"/>
    <xf numFmtId="180" fontId="18" fillId="0" borderId="0" applyFont="0" applyFill="0" applyBorder="0" applyAlignment="0" applyProtection="0"/>
    <xf numFmtId="42" fontId="39" fillId="0" borderId="0" applyFont="0" applyFill="0" applyBorder="0" applyAlignment="0" applyProtection="0">
      <alignment vertical="center"/>
    </xf>
    <xf numFmtId="42" fontId="39" fillId="0" borderId="0" applyFont="0" applyFill="0" applyBorder="0" applyAlignment="0" applyProtection="0">
      <alignment vertical="center"/>
    </xf>
    <xf numFmtId="10" fontId="33" fillId="0" borderId="0" applyFont="0" applyFill="0" applyBorder="0" applyAlignment="0" applyProtection="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42" fillId="0" borderId="0"/>
    <xf numFmtId="0" fontId="4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2" fillId="0" borderId="0"/>
    <xf numFmtId="0" fontId="39"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23" fillId="0" borderId="0">
      <alignment vertical="center"/>
    </xf>
    <xf numFmtId="0" fontId="39" fillId="0" borderId="0">
      <alignment vertical="center"/>
    </xf>
    <xf numFmtId="0" fontId="43" fillId="0" borderId="0">
      <alignment vertical="center"/>
    </xf>
    <xf numFmtId="0" fontId="39" fillId="0" borderId="0">
      <alignment vertical="center"/>
    </xf>
    <xf numFmtId="0" fontId="3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39" fillId="0" borderId="0">
      <alignment vertical="center"/>
    </xf>
    <xf numFmtId="0" fontId="39" fillId="0" borderId="0">
      <alignment vertical="center"/>
    </xf>
    <xf numFmtId="0" fontId="33" fillId="0" borderId="63" applyNumberFormat="0" applyFont="0" applyFill="0" applyAlignment="0" applyProtection="0"/>
    <xf numFmtId="0" fontId="23" fillId="0" borderId="0" applyFont="0" applyFill="0" applyBorder="0" applyAlignment="0" applyProtection="0"/>
    <xf numFmtId="188" fontId="33" fillId="0" borderId="0" applyFont="0" applyFill="0" applyBorder="0" applyAlignment="0" applyProtection="0"/>
  </cellStyleXfs>
  <cellXfs count="223">
    <xf numFmtId="0" fontId="0" fillId="0" borderId="0" xfId="0">
      <alignment vertical="center"/>
    </xf>
    <xf numFmtId="0" fontId="4" fillId="0" borderId="0" xfId="0" applyFont="1" applyProtection="1">
      <alignment vertical="center"/>
    </xf>
    <xf numFmtId="0" fontId="0" fillId="0" borderId="0" xfId="0" applyProtection="1">
      <alignment vertical="center"/>
    </xf>
    <xf numFmtId="0" fontId="6" fillId="2" borderId="1"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5" xfId="0" applyFont="1" applyBorder="1" applyAlignment="1" applyProtection="1">
      <alignment horizontal="center" vertical="center"/>
    </xf>
    <xf numFmtId="0" fontId="0" fillId="0" borderId="0" xfId="0" applyBorder="1" applyProtection="1">
      <alignment vertical="center"/>
    </xf>
    <xf numFmtId="0" fontId="6" fillId="3" borderId="2" xfId="0" applyFont="1" applyFill="1" applyBorder="1" applyAlignment="1" applyProtection="1">
      <alignment horizontal="center" vertical="center" wrapText="1"/>
    </xf>
    <xf numFmtId="0" fontId="6" fillId="3" borderId="7"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xf>
    <xf numFmtId="9" fontId="6" fillId="3" borderId="9" xfId="0" applyNumberFormat="1" applyFont="1" applyFill="1" applyBorder="1" applyAlignment="1" applyProtection="1">
      <alignment horizontal="center" vertical="center" wrapText="1"/>
    </xf>
    <xf numFmtId="0" fontId="6" fillId="3" borderId="9" xfId="0" applyFont="1" applyFill="1" applyBorder="1" applyAlignment="1" applyProtection="1">
      <alignment vertical="center" wrapText="1"/>
    </xf>
    <xf numFmtId="0" fontId="6" fillId="3" borderId="10" xfId="0" applyFont="1" applyFill="1" applyBorder="1" applyAlignment="1" applyProtection="1">
      <alignment vertical="center" wrapText="1"/>
    </xf>
    <xf numFmtId="2" fontId="3" fillId="4" borderId="15" xfId="0" applyNumberFormat="1" applyFont="1" applyFill="1" applyBorder="1" applyAlignment="1" applyProtection="1">
      <alignment horizontal="center" vertical="center"/>
    </xf>
    <xf numFmtId="2" fontId="3" fillId="5" borderId="15" xfId="0" applyNumberFormat="1" applyFont="1" applyFill="1" applyBorder="1" applyAlignment="1" applyProtection="1">
      <alignment horizontal="center" vertical="center"/>
    </xf>
    <xf numFmtId="2" fontId="3" fillId="4" borderId="22" xfId="0" applyNumberFormat="1" applyFont="1" applyFill="1" applyBorder="1" applyAlignment="1" applyProtection="1">
      <alignment horizontal="center" vertical="center"/>
    </xf>
    <xf numFmtId="2" fontId="3" fillId="5" borderId="22" xfId="0" applyNumberFormat="1" applyFont="1" applyFill="1" applyBorder="1" applyAlignment="1" applyProtection="1">
      <alignment horizontal="center" vertical="center"/>
    </xf>
    <xf numFmtId="2" fontId="3" fillId="0" borderId="15" xfId="0" applyNumberFormat="1" applyFont="1" applyBorder="1" applyAlignment="1" applyProtection="1">
      <alignment horizontal="center" vertical="center" wrapText="1"/>
    </xf>
    <xf numFmtId="2" fontId="3" fillId="0" borderId="22" xfId="0" applyNumberFormat="1" applyFont="1" applyBorder="1" applyAlignment="1" applyProtection="1">
      <alignment horizontal="center" vertical="center" wrapText="1"/>
    </xf>
    <xf numFmtId="9" fontId="3" fillId="4" borderId="13" xfId="0" applyNumberFormat="1" applyFont="1" applyFill="1" applyBorder="1" applyAlignment="1" applyProtection="1">
      <alignment horizontal="center" vertical="center" wrapText="1"/>
    </xf>
    <xf numFmtId="176" fontId="3" fillId="0" borderId="15" xfId="0" applyNumberFormat="1" applyFont="1" applyBorder="1" applyAlignment="1" applyProtection="1">
      <alignment horizontal="center" vertical="center" wrapText="1"/>
    </xf>
    <xf numFmtId="9" fontId="3" fillId="4" borderId="20" xfId="0" applyNumberFormat="1" applyFont="1" applyFill="1" applyBorder="1" applyAlignment="1" applyProtection="1">
      <alignment horizontal="center" vertical="center" wrapText="1"/>
    </xf>
    <xf numFmtId="1" fontId="3" fillId="0" borderId="22" xfId="0" applyNumberFormat="1" applyFont="1" applyBorder="1" applyAlignment="1" applyProtection="1">
      <alignment horizontal="center" vertical="center" wrapText="1"/>
    </xf>
    <xf numFmtId="177" fontId="3" fillId="0" borderId="15" xfId="0" applyNumberFormat="1" applyFont="1" applyBorder="1" applyAlignment="1" applyProtection="1">
      <alignment horizontal="center" vertical="center" wrapText="1"/>
    </xf>
    <xf numFmtId="2" fontId="6" fillId="5" borderId="15" xfId="0" applyNumberFormat="1" applyFont="1" applyFill="1" applyBorder="1" applyAlignment="1" applyProtection="1">
      <alignment horizontal="center" vertical="center"/>
    </xf>
    <xf numFmtId="177" fontId="3" fillId="0" borderId="22" xfId="0" applyNumberFormat="1" applyFont="1" applyBorder="1" applyAlignment="1" applyProtection="1">
      <alignment horizontal="center" vertical="center" wrapText="1"/>
    </xf>
    <xf numFmtId="2" fontId="6" fillId="5" borderId="22" xfId="0" applyNumberFormat="1" applyFont="1" applyFill="1" applyBorder="1" applyAlignment="1" applyProtection="1">
      <alignment horizontal="center" vertical="center"/>
    </xf>
    <xf numFmtId="0" fontId="7" fillId="0" borderId="0" xfId="0" quotePrefix="1" applyFont="1" applyAlignment="1" applyProtection="1">
      <alignment vertical="top" wrapText="1"/>
    </xf>
    <xf numFmtId="2" fontId="6" fillId="3" borderId="1" xfId="0" applyNumberFormat="1" applyFont="1" applyFill="1" applyBorder="1" applyAlignment="1" applyProtection="1">
      <alignment horizontal="center" vertical="center"/>
    </xf>
    <xf numFmtId="0" fontId="6" fillId="0" borderId="0" xfId="0" applyFont="1" applyBorder="1" applyAlignment="1" applyProtection="1">
      <alignment horizontal="left" vertical="center"/>
    </xf>
    <xf numFmtId="0" fontId="6" fillId="3" borderId="1" xfId="0" applyFont="1" applyFill="1" applyBorder="1" applyAlignment="1" applyProtection="1">
      <alignment horizontal="center" vertical="center" wrapText="1"/>
    </xf>
    <xf numFmtId="2" fontId="3" fillId="6" borderId="25" xfId="0" applyNumberFormat="1" applyFont="1" applyFill="1" applyBorder="1" applyAlignment="1" applyProtection="1">
      <alignment horizontal="center" vertical="center" wrapText="1"/>
    </xf>
    <xf numFmtId="177" fontId="3" fillId="0" borderId="25" xfId="0" applyNumberFormat="1" applyFont="1" applyBorder="1" applyAlignment="1" applyProtection="1">
      <alignment horizontal="center" vertical="center" wrapText="1"/>
    </xf>
    <xf numFmtId="177" fontId="3" fillId="0" borderId="25" xfId="0" applyNumberFormat="1" applyFont="1" applyFill="1" applyBorder="1" applyAlignment="1" applyProtection="1">
      <alignment horizontal="center" vertical="center"/>
    </xf>
    <xf numFmtId="0" fontId="10" fillId="0" borderId="1" xfId="0" applyFont="1" applyBorder="1" applyProtection="1">
      <alignment vertical="center"/>
    </xf>
    <xf numFmtId="0" fontId="11" fillId="0" borderId="1" xfId="0" applyFont="1" applyBorder="1" applyProtection="1">
      <alignment vertical="center"/>
    </xf>
    <xf numFmtId="2" fontId="3" fillId="6" borderId="15" xfId="0" applyNumberFormat="1" applyFont="1" applyFill="1" applyBorder="1" applyAlignment="1" applyProtection="1">
      <alignment horizontal="center" vertical="center" wrapText="1"/>
    </xf>
    <xf numFmtId="2" fontId="3" fillId="6" borderId="15" xfId="0" applyNumberFormat="1" applyFont="1" applyFill="1" applyBorder="1" applyAlignment="1" applyProtection="1">
      <alignment horizontal="center" vertical="center"/>
    </xf>
    <xf numFmtId="177" fontId="3" fillId="4" borderId="15" xfId="0" applyNumberFormat="1" applyFont="1" applyFill="1" applyBorder="1" applyAlignment="1" applyProtection="1">
      <alignment horizontal="center" vertical="center"/>
    </xf>
    <xf numFmtId="177" fontId="3" fillId="0" borderId="15" xfId="0" applyNumberFormat="1" applyFont="1" applyFill="1" applyBorder="1" applyAlignment="1" applyProtection="1">
      <alignment horizontal="center" vertical="center"/>
    </xf>
    <xf numFmtId="2" fontId="3" fillId="6" borderId="22" xfId="0" applyNumberFormat="1" applyFont="1" applyFill="1" applyBorder="1" applyAlignment="1" applyProtection="1">
      <alignment horizontal="center" vertical="center" wrapText="1"/>
    </xf>
    <xf numFmtId="2" fontId="3" fillId="6" borderId="22" xfId="0" applyNumberFormat="1" applyFont="1" applyFill="1" applyBorder="1" applyAlignment="1" applyProtection="1">
      <alignment horizontal="center" vertical="center"/>
    </xf>
    <xf numFmtId="177" fontId="3" fillId="4" borderId="22" xfId="0" applyNumberFormat="1" applyFont="1" applyFill="1" applyBorder="1" applyAlignment="1" applyProtection="1">
      <alignment horizontal="center" vertical="center"/>
    </xf>
    <xf numFmtId="178" fontId="6" fillId="3" borderId="1" xfId="0" applyNumberFormat="1" applyFont="1" applyFill="1" applyBorder="1" applyAlignment="1" applyProtection="1">
      <alignment horizontal="center" vertical="center" wrapText="1"/>
    </xf>
    <xf numFmtId="178" fontId="6" fillId="3" borderId="1" xfId="0" applyNumberFormat="1"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12" fillId="0" borderId="0" xfId="0" applyFont="1" applyProtection="1">
      <alignment vertical="center"/>
    </xf>
    <xf numFmtId="0" fontId="3" fillId="6" borderId="25" xfId="0" applyFont="1" applyFill="1" applyBorder="1" applyAlignment="1" applyProtection="1">
      <alignment horizontal="center" vertical="center"/>
    </xf>
    <xf numFmtId="178" fontId="3" fillId="6" borderId="8" xfId="0" applyNumberFormat="1" applyFont="1" applyFill="1" applyBorder="1" applyAlignment="1" applyProtection="1">
      <alignment horizontal="center" vertical="center"/>
    </xf>
    <xf numFmtId="9" fontId="3" fillId="4" borderId="8" xfId="0" applyNumberFormat="1" applyFont="1" applyFill="1" applyBorder="1" applyAlignment="1" applyProtection="1">
      <alignment horizontal="center" vertical="center"/>
    </xf>
    <xf numFmtId="178" fontId="3" fillId="0" borderId="15" xfId="0" applyNumberFormat="1" applyFont="1" applyFill="1" applyBorder="1" applyAlignment="1" applyProtection="1">
      <alignment horizontal="center" vertical="center"/>
    </xf>
    <xf numFmtId="0" fontId="3" fillId="0" borderId="15" xfId="0" applyFont="1" applyFill="1" applyBorder="1" applyAlignment="1" applyProtection="1">
      <alignment horizontal="center" vertical="center"/>
      <protection hidden="1"/>
    </xf>
    <xf numFmtId="0" fontId="3" fillId="6" borderId="15" xfId="0" applyFont="1" applyFill="1" applyBorder="1" applyAlignment="1" applyProtection="1">
      <alignment horizontal="center" vertical="center"/>
    </xf>
    <xf numFmtId="178" fontId="3" fillId="6" borderId="11" xfId="0" applyNumberFormat="1" applyFont="1" applyFill="1" applyBorder="1" applyAlignment="1" applyProtection="1">
      <alignment horizontal="center" vertical="center"/>
    </xf>
    <xf numFmtId="9" fontId="3" fillId="4" borderId="11" xfId="0" applyNumberFormat="1" applyFont="1" applyFill="1" applyBorder="1" applyAlignment="1" applyProtection="1">
      <alignment horizontal="center" vertical="center"/>
    </xf>
    <xf numFmtId="0" fontId="3" fillId="0" borderId="22" xfId="0" applyFont="1" applyFill="1" applyBorder="1" applyAlignment="1" applyProtection="1">
      <alignment horizontal="center" vertical="center"/>
      <protection hidden="1"/>
    </xf>
    <xf numFmtId="0" fontId="3" fillId="6" borderId="22" xfId="0" applyFont="1" applyFill="1" applyBorder="1" applyAlignment="1" applyProtection="1">
      <alignment horizontal="center" vertical="center"/>
    </xf>
    <xf numFmtId="0" fontId="13" fillId="0" borderId="0" xfId="0" applyFont="1" applyProtection="1">
      <alignment vertical="center"/>
    </xf>
    <xf numFmtId="0" fontId="14" fillId="0" borderId="0" xfId="0" applyFont="1" applyProtection="1">
      <alignment vertical="center"/>
    </xf>
    <xf numFmtId="0" fontId="3" fillId="3" borderId="1"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40" xfId="0" applyFont="1" applyFill="1" applyBorder="1" applyAlignment="1" applyProtection="1">
      <alignment horizontal="center" vertical="center"/>
    </xf>
    <xf numFmtId="0" fontId="3" fillId="3" borderId="39" xfId="0" applyFont="1" applyFill="1" applyBorder="1" applyAlignment="1" applyProtection="1">
      <alignment horizontal="center" vertical="center"/>
    </xf>
    <xf numFmtId="0" fontId="3" fillId="4" borderId="41"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6" borderId="25" xfId="0" applyFont="1" applyFill="1" applyBorder="1" applyAlignment="1" applyProtection="1">
      <alignment horizontal="center" vertical="center" wrapText="1"/>
    </xf>
    <xf numFmtId="0" fontId="3" fillId="6" borderId="43" xfId="0" applyFont="1" applyFill="1" applyBorder="1" applyAlignment="1" applyProtection="1">
      <alignment horizontal="center" vertical="center" wrapText="1"/>
    </xf>
    <xf numFmtId="0" fontId="3" fillId="6" borderId="44" xfId="0" applyFont="1" applyFill="1" applyBorder="1" applyAlignment="1" applyProtection="1">
      <alignment horizontal="center" vertical="center"/>
    </xf>
    <xf numFmtId="0" fontId="3" fillId="4" borderId="15" xfId="0" applyFont="1" applyFill="1" applyBorder="1" applyAlignment="1" applyProtection="1">
      <alignment horizontal="center" vertical="center" wrapText="1"/>
    </xf>
    <xf numFmtId="0" fontId="3" fillId="6" borderId="15" xfId="0" applyFont="1" applyFill="1" applyBorder="1" applyAlignment="1" applyProtection="1">
      <alignment horizontal="center" vertical="center" wrapText="1"/>
    </xf>
    <xf numFmtId="0" fontId="3" fillId="6" borderId="46" xfId="0" applyFont="1" applyFill="1" applyBorder="1" applyAlignment="1" applyProtection="1">
      <alignment horizontal="center" vertical="center" wrapText="1"/>
    </xf>
    <xf numFmtId="0" fontId="3" fillId="6" borderId="47" xfId="0" applyFont="1" applyFill="1" applyBorder="1" applyAlignment="1" applyProtection="1">
      <alignment horizontal="center" vertical="center"/>
    </xf>
    <xf numFmtId="0" fontId="3" fillId="4" borderId="22" xfId="0" applyFont="1" applyFill="1" applyBorder="1" applyAlignment="1" applyProtection="1">
      <alignment horizontal="center" vertical="center" wrapText="1"/>
    </xf>
    <xf numFmtId="0" fontId="3" fillId="6" borderId="49" xfId="0" applyFont="1" applyFill="1" applyBorder="1" applyAlignment="1" applyProtection="1">
      <alignment horizontal="center" vertical="center" wrapText="1"/>
    </xf>
    <xf numFmtId="0" fontId="3" fillId="6" borderId="50" xfId="0" applyFont="1" applyFill="1" applyBorder="1" applyAlignment="1" applyProtection="1">
      <alignment horizontal="center" vertical="center"/>
    </xf>
    <xf numFmtId="0" fontId="6" fillId="3" borderId="51" xfId="0" applyFont="1" applyFill="1" applyBorder="1" applyAlignment="1" applyProtection="1">
      <alignment horizontal="center" vertical="center" wrapText="1"/>
    </xf>
    <xf numFmtId="0" fontId="3" fillId="3" borderId="51" xfId="0" applyFont="1" applyFill="1" applyBorder="1" applyAlignment="1" applyProtection="1">
      <alignment horizontal="center" vertical="center" wrapText="1"/>
    </xf>
    <xf numFmtId="0" fontId="3" fillId="3" borderId="52" xfId="0" applyFont="1" applyFill="1" applyBorder="1" applyAlignment="1" applyProtection="1">
      <alignment horizontal="center" vertical="center" wrapText="1"/>
    </xf>
    <xf numFmtId="177" fontId="6" fillId="3" borderId="52" xfId="0" applyNumberFormat="1" applyFont="1" applyFill="1" applyBorder="1" applyAlignment="1" applyProtection="1">
      <alignment horizontal="center" vertical="center"/>
    </xf>
    <xf numFmtId="0" fontId="3" fillId="3" borderId="41" xfId="0" applyFont="1" applyFill="1" applyBorder="1" applyAlignment="1" applyProtection="1">
      <alignment horizontal="center" vertical="center"/>
    </xf>
    <xf numFmtId="0" fontId="3" fillId="6" borderId="41" xfId="0" applyFont="1" applyFill="1" applyBorder="1" applyAlignment="1" applyProtection="1">
      <alignment horizontal="center" vertical="center"/>
    </xf>
    <xf numFmtId="0" fontId="3" fillId="3" borderId="15" xfId="0" applyFont="1" applyFill="1" applyBorder="1" applyAlignment="1" applyProtection="1">
      <alignment horizontal="center" vertical="center"/>
    </xf>
    <xf numFmtId="0" fontId="3" fillId="0" borderId="15" xfId="0" applyFont="1" applyBorder="1" applyAlignment="1" applyProtection="1">
      <alignment horizontal="center" vertical="center"/>
    </xf>
    <xf numFmtId="0" fontId="3" fillId="3" borderId="22" xfId="0" applyFont="1" applyFill="1" applyBorder="1" applyAlignment="1" applyProtection="1">
      <alignment horizontal="center" vertical="center"/>
    </xf>
    <xf numFmtId="0" fontId="3" fillId="0" borderId="22" xfId="0" applyFont="1" applyBorder="1" applyAlignment="1" applyProtection="1">
      <alignment horizontal="center" vertical="center"/>
    </xf>
    <xf numFmtId="0" fontId="3" fillId="3" borderId="25" xfId="0" applyFont="1" applyFill="1" applyBorder="1" applyAlignment="1" applyProtection="1">
      <alignment horizontal="center" vertical="center"/>
    </xf>
    <xf numFmtId="0" fontId="5" fillId="0" borderId="0" xfId="0" applyFont="1" applyAlignment="1" applyProtection="1">
      <alignment horizontal="center" vertical="center"/>
    </xf>
    <xf numFmtId="0" fontId="14" fillId="0" borderId="0" xfId="0" applyFont="1" applyProtection="1">
      <alignment vertical="center"/>
    </xf>
    <xf numFmtId="0" fontId="3" fillId="0" borderId="1" xfId="0" applyFont="1" applyBorder="1" applyAlignment="1" applyProtection="1">
      <alignment horizontal="center" vertical="center"/>
    </xf>
    <xf numFmtId="0" fontId="6" fillId="2" borderId="1" xfId="0" applyFont="1" applyFill="1" applyBorder="1" applyAlignment="1" applyProtection="1">
      <alignment horizontal="center" vertical="center"/>
    </xf>
    <xf numFmtId="0" fontId="6" fillId="2" borderId="2" xfId="0" applyFont="1" applyFill="1" applyBorder="1" applyAlignment="1" applyProtection="1">
      <alignment horizontal="center" vertical="center"/>
    </xf>
    <xf numFmtId="0" fontId="6" fillId="2" borderId="3" xfId="0" applyFont="1" applyFill="1" applyBorder="1" applyAlignment="1" applyProtection="1">
      <alignment horizontal="center" vertical="center"/>
    </xf>
    <xf numFmtId="0" fontId="6" fillId="2" borderId="1" xfId="0" applyFont="1" applyFill="1" applyBorder="1" applyAlignment="1" applyProtection="1">
      <alignment horizontal="center" vertical="center" wrapText="1"/>
    </xf>
    <xf numFmtId="0" fontId="6" fillId="2" borderId="4" xfId="0" applyFont="1" applyFill="1" applyBorder="1" applyAlignment="1" applyProtection="1">
      <alignment horizontal="center" vertical="center"/>
    </xf>
    <xf numFmtId="0" fontId="3" fillId="0" borderId="2" xfId="0" applyFont="1" applyBorder="1" applyAlignment="1" applyProtection="1">
      <alignment horizontal="center" vertical="center"/>
    </xf>
    <xf numFmtId="0" fontId="3" fillId="0" borderId="4" xfId="0" applyFont="1" applyBorder="1" applyAlignment="1" applyProtection="1">
      <alignment horizontal="center" vertical="center"/>
    </xf>
    <xf numFmtId="0" fontId="3" fillId="0" borderId="3" xfId="0" applyFont="1" applyBorder="1" applyAlignment="1" applyProtection="1">
      <alignment horizontal="center" vertical="center"/>
    </xf>
    <xf numFmtId="0" fontId="6" fillId="0" borderId="6" xfId="0" applyFont="1" applyBorder="1" applyAlignment="1" applyProtection="1">
      <alignment horizontal="left" vertical="center"/>
    </xf>
    <xf numFmtId="0" fontId="6" fillId="3" borderId="2" xfId="0" applyFont="1" applyFill="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3" xfId="0" applyFont="1" applyFill="1" applyBorder="1" applyAlignment="1" applyProtection="1">
      <alignment horizontal="center" vertical="center" wrapText="1"/>
    </xf>
    <xf numFmtId="0" fontId="6" fillId="3" borderId="2" xfId="0"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0" fontId="6" fillId="3" borderId="8" xfId="0" applyFont="1" applyFill="1" applyBorder="1" applyAlignment="1" applyProtection="1">
      <alignment horizontal="left" vertical="center" wrapText="1"/>
    </xf>
    <xf numFmtId="0" fontId="6" fillId="3" borderId="9" xfId="0" applyFont="1" applyFill="1" applyBorder="1" applyAlignment="1" applyProtection="1">
      <alignment horizontal="left" vertical="center" wrapText="1"/>
    </xf>
    <xf numFmtId="0" fontId="7" fillId="0" borderId="0" xfId="0" applyFont="1" applyAlignment="1" applyProtection="1">
      <alignment horizontal="left" vertical="top" wrapText="1"/>
    </xf>
    <xf numFmtId="0" fontId="4" fillId="0" borderId="0" xfId="0" applyFont="1" applyProtection="1">
      <alignment vertical="center"/>
    </xf>
    <xf numFmtId="0" fontId="3" fillId="4" borderId="11" xfId="0" applyFont="1" applyFill="1" applyBorder="1" applyAlignment="1" applyProtection="1">
      <alignment horizontal="left" vertical="center" wrapText="1" indent="1"/>
    </xf>
    <xf numFmtId="0" fontId="3" fillId="4" borderId="12" xfId="0" applyFont="1" applyFill="1" applyBorder="1" applyAlignment="1" applyProtection="1">
      <alignment horizontal="left" vertical="center" wrapText="1" indent="1"/>
    </xf>
    <xf numFmtId="0" fontId="3" fillId="4" borderId="13" xfId="0" applyFont="1" applyFill="1" applyBorder="1" applyAlignment="1" applyProtection="1">
      <alignment horizontal="left" vertical="center" wrapText="1" indent="1"/>
    </xf>
    <xf numFmtId="1" fontId="8" fillId="5" borderId="14" xfId="0" applyNumberFormat="1" applyFont="1" applyFill="1" applyBorder="1" applyAlignment="1" applyProtection="1">
      <alignment horizontal="center" vertical="center" wrapText="1"/>
    </xf>
    <xf numFmtId="1" fontId="8" fillId="5" borderId="21" xfId="0" applyNumberFormat="1" applyFont="1" applyFill="1" applyBorder="1" applyAlignment="1" applyProtection="1">
      <alignment horizontal="center" vertical="center" wrapText="1"/>
    </xf>
    <xf numFmtId="2" fontId="6" fillId="5" borderId="14" xfId="0" applyNumberFormat="1" applyFont="1" applyFill="1" applyBorder="1" applyAlignment="1" applyProtection="1">
      <alignment horizontal="center" vertical="center"/>
    </xf>
    <xf numFmtId="2" fontId="6" fillId="5" borderId="21" xfId="0" applyNumberFormat="1" applyFont="1" applyFill="1" applyBorder="1" applyAlignment="1" applyProtection="1">
      <alignment horizontal="center" vertical="center"/>
    </xf>
    <xf numFmtId="2" fontId="3" fillId="4" borderId="16" xfId="0" applyNumberFormat="1" applyFont="1" applyFill="1" applyBorder="1" applyAlignment="1" applyProtection="1">
      <alignment horizontal="left" vertical="center" wrapText="1"/>
    </xf>
    <xf numFmtId="2" fontId="3" fillId="4" borderId="17" xfId="0" applyNumberFormat="1" applyFont="1" applyFill="1" applyBorder="1" applyAlignment="1" applyProtection="1">
      <alignment horizontal="left" vertical="center" wrapText="1"/>
    </xf>
    <xf numFmtId="2" fontId="3" fillId="4" borderId="23" xfId="0" applyNumberFormat="1" applyFont="1" applyFill="1" applyBorder="1" applyAlignment="1" applyProtection="1">
      <alignment horizontal="left" vertical="center" wrapText="1"/>
    </xf>
    <xf numFmtId="2" fontId="3" fillId="4" borderId="24" xfId="0" applyNumberFormat="1" applyFont="1" applyFill="1" applyBorder="1" applyAlignment="1" applyProtection="1">
      <alignment horizontal="left" vertical="center" wrapText="1"/>
    </xf>
    <xf numFmtId="0" fontId="3" fillId="4" borderId="18" xfId="0" applyFont="1" applyFill="1" applyBorder="1" applyAlignment="1" applyProtection="1">
      <alignment horizontal="left" vertical="center" wrapText="1" indent="1"/>
    </xf>
    <xf numFmtId="0" fontId="3" fillId="4" borderId="19" xfId="0" applyFont="1" applyFill="1" applyBorder="1" applyAlignment="1" applyProtection="1">
      <alignment horizontal="left" vertical="center" wrapText="1" indent="1"/>
    </xf>
    <xf numFmtId="0" fontId="3" fillId="4" borderId="20" xfId="0" applyFont="1" applyFill="1" applyBorder="1" applyAlignment="1" applyProtection="1">
      <alignment horizontal="left" vertical="center" wrapText="1" indent="1"/>
    </xf>
    <xf numFmtId="1" fontId="8" fillId="5" borderId="15" xfId="0" applyNumberFormat="1" applyFont="1" applyFill="1" applyBorder="1" applyAlignment="1" applyProtection="1">
      <alignment horizontal="center" vertical="center" wrapText="1"/>
    </xf>
    <xf numFmtId="2" fontId="3" fillId="4" borderId="16" xfId="0" applyNumberFormat="1" applyFont="1" applyFill="1" applyBorder="1" applyAlignment="1" applyProtection="1">
      <alignment horizontal="left" vertical="center"/>
    </xf>
    <xf numFmtId="2" fontId="3" fillId="4" borderId="17" xfId="0" applyNumberFormat="1" applyFont="1" applyFill="1" applyBorder="1" applyAlignment="1" applyProtection="1">
      <alignment horizontal="left" vertical="center"/>
    </xf>
    <xf numFmtId="2" fontId="3" fillId="4" borderId="23" xfId="0" applyNumberFormat="1" applyFont="1" applyFill="1" applyBorder="1" applyAlignment="1" applyProtection="1">
      <alignment horizontal="left" vertical="center"/>
    </xf>
    <xf numFmtId="2" fontId="3" fillId="4" borderId="24" xfId="0" applyNumberFormat="1" applyFont="1" applyFill="1" applyBorder="1" applyAlignment="1" applyProtection="1">
      <alignment horizontal="left" vertical="center"/>
    </xf>
    <xf numFmtId="1" fontId="8" fillId="5" borderId="22" xfId="0" applyNumberFormat="1" applyFont="1" applyFill="1" applyBorder="1" applyAlignment="1" applyProtection="1">
      <alignment horizontal="center" vertical="center" wrapText="1"/>
    </xf>
    <xf numFmtId="2" fontId="3" fillId="4" borderId="11" xfId="0" applyNumberFormat="1" applyFont="1" applyFill="1" applyBorder="1" applyAlignment="1" applyProtection="1">
      <alignment horizontal="left" vertical="center"/>
    </xf>
    <xf numFmtId="2" fontId="3" fillId="4" borderId="13" xfId="0" applyNumberFormat="1" applyFont="1" applyFill="1" applyBorder="1" applyAlignment="1" applyProtection="1">
      <alignment horizontal="left" vertical="center"/>
    </xf>
    <xf numFmtId="2" fontId="3" fillId="4" borderId="18" xfId="0" applyNumberFormat="1" applyFont="1" applyFill="1" applyBorder="1" applyAlignment="1" applyProtection="1">
      <alignment horizontal="left" vertical="center"/>
    </xf>
    <xf numFmtId="2" fontId="3" fillId="4" borderId="20" xfId="0" applyNumberFormat="1" applyFont="1" applyFill="1" applyBorder="1" applyAlignment="1" applyProtection="1">
      <alignment horizontal="left" vertical="center"/>
    </xf>
    <xf numFmtId="2" fontId="9" fillId="4" borderId="18" xfId="0" applyNumberFormat="1" applyFont="1" applyFill="1" applyBorder="1" applyAlignment="1" applyProtection="1">
      <alignment horizontal="left" vertical="center"/>
    </xf>
    <xf numFmtId="2" fontId="9" fillId="4" borderId="20" xfId="0" applyNumberFormat="1" applyFont="1" applyFill="1" applyBorder="1" applyAlignment="1" applyProtection="1">
      <alignment horizontal="left" vertical="center"/>
    </xf>
    <xf numFmtId="0" fontId="3" fillId="0" borderId="6" xfId="0" applyFont="1" applyBorder="1" applyAlignment="1" applyProtection="1">
      <alignment horizontal="left" vertical="center" indent="1"/>
    </xf>
    <xf numFmtId="0" fontId="6" fillId="3" borderId="1" xfId="0" applyFont="1" applyFill="1" applyBorder="1" applyAlignment="1" applyProtection="1">
      <alignment horizontal="center" vertical="center"/>
    </xf>
    <xf numFmtId="0" fontId="3" fillId="6" borderId="11" xfId="0" applyFont="1" applyFill="1" applyBorder="1" applyAlignment="1" applyProtection="1">
      <alignment horizontal="left" vertical="center" wrapText="1"/>
    </xf>
    <xf numFmtId="0" fontId="3" fillId="6" borderId="12" xfId="0" applyFont="1" applyFill="1" applyBorder="1" applyAlignment="1" applyProtection="1">
      <alignment horizontal="left" vertical="center" wrapText="1"/>
    </xf>
    <xf numFmtId="0" fontId="3" fillId="6" borderId="13" xfId="0" applyFont="1" applyFill="1" applyBorder="1" applyAlignment="1" applyProtection="1">
      <alignment horizontal="left" vertical="center" wrapText="1"/>
    </xf>
    <xf numFmtId="0" fontId="3" fillId="6" borderId="8"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wrapText="1"/>
    </xf>
    <xf numFmtId="0" fontId="3" fillId="6" borderId="11" xfId="0" applyFont="1" applyFill="1" applyBorder="1" applyAlignment="1" applyProtection="1">
      <alignment horizontal="center" vertical="center" wrapText="1"/>
    </xf>
    <xf numFmtId="0" fontId="3" fillId="6" borderId="12" xfId="0" applyFont="1" applyFill="1" applyBorder="1" applyAlignment="1" applyProtection="1">
      <alignment horizontal="center" vertical="center" wrapText="1"/>
    </xf>
    <xf numFmtId="0" fontId="3" fillId="6" borderId="13" xfId="0" applyFont="1" applyFill="1" applyBorder="1" applyAlignment="1" applyProtection="1">
      <alignment horizontal="center" vertical="center" wrapText="1"/>
    </xf>
    <xf numFmtId="0" fontId="3" fillId="6" borderId="18" xfId="0" applyFont="1" applyFill="1" applyBorder="1" applyAlignment="1" applyProtection="1">
      <alignment horizontal="left" vertical="center" wrapText="1"/>
    </xf>
    <xf numFmtId="0" fontId="3" fillId="6" borderId="19" xfId="0" applyFont="1" applyFill="1" applyBorder="1" applyAlignment="1" applyProtection="1">
      <alignment horizontal="left" vertical="center" wrapText="1"/>
    </xf>
    <xf numFmtId="0" fontId="3" fillId="6" borderId="20" xfId="0" applyFont="1" applyFill="1" applyBorder="1" applyAlignment="1" applyProtection="1">
      <alignment horizontal="left" vertical="center" wrapText="1"/>
    </xf>
    <xf numFmtId="0" fontId="3" fillId="6" borderId="18" xfId="0" applyFont="1" applyFill="1" applyBorder="1" applyAlignment="1" applyProtection="1">
      <alignment horizontal="center" vertical="center" wrapText="1"/>
    </xf>
    <xf numFmtId="0" fontId="3" fillId="6" borderId="19" xfId="0" applyFont="1" applyFill="1" applyBorder="1" applyAlignment="1" applyProtection="1">
      <alignment horizontal="center" vertical="center" wrapText="1"/>
    </xf>
    <xf numFmtId="0" fontId="3" fillId="6" borderId="20" xfId="0" applyFont="1" applyFill="1" applyBorder="1" applyAlignment="1" applyProtection="1">
      <alignment horizontal="center" vertical="center" wrapText="1"/>
    </xf>
    <xf numFmtId="0" fontId="3" fillId="0" borderId="4" xfId="0" applyFont="1" applyBorder="1" applyAlignment="1" applyProtection="1">
      <alignment horizontal="left" vertical="center" indent="1"/>
    </xf>
    <xf numFmtId="0" fontId="3" fillId="3" borderId="2" xfId="0" applyFont="1" applyFill="1" applyBorder="1" applyAlignment="1" applyProtection="1">
      <alignment horizontal="center" vertical="center" wrapText="1"/>
    </xf>
    <xf numFmtId="0" fontId="3" fillId="3" borderId="4"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0" fontId="3" fillId="6" borderId="8" xfId="0" applyFont="1" applyFill="1" applyBorder="1" applyAlignment="1" applyProtection="1">
      <alignment horizontal="left" vertical="center" wrapText="1"/>
    </xf>
    <xf numFmtId="0" fontId="3" fillId="6" borderId="9" xfId="0" applyFont="1" applyFill="1" applyBorder="1" applyAlignment="1" applyProtection="1">
      <alignment horizontal="left" vertical="center" wrapText="1"/>
    </xf>
    <xf numFmtId="0" fontId="3" fillId="6" borderId="10" xfId="0" applyFont="1" applyFill="1" applyBorder="1" applyAlignment="1" applyProtection="1">
      <alignment horizontal="left" vertical="center" wrapText="1"/>
    </xf>
    <xf numFmtId="0" fontId="3" fillId="6" borderId="26"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3" fillId="6" borderId="27" xfId="0" applyFont="1" applyFill="1" applyBorder="1" applyAlignment="1" applyProtection="1">
      <alignment horizontal="center" vertical="center" wrapText="1"/>
    </xf>
    <xf numFmtId="0" fontId="3" fillId="6" borderId="28" xfId="0" applyFont="1" applyFill="1" applyBorder="1" applyAlignment="1" applyProtection="1">
      <alignment horizontal="center" vertical="center" wrapText="1"/>
    </xf>
    <xf numFmtId="0" fontId="3" fillId="6" borderId="29" xfId="0" applyFont="1" applyFill="1" applyBorder="1" applyAlignment="1" applyProtection="1">
      <alignment horizontal="center" vertical="center" wrapText="1"/>
    </xf>
    <xf numFmtId="0" fontId="3" fillId="6" borderId="30" xfId="0" applyFont="1" applyFill="1" applyBorder="1" applyAlignment="1" applyProtection="1">
      <alignment horizontal="center" vertical="center" wrapText="1"/>
    </xf>
    <xf numFmtId="0" fontId="3" fillId="0" borderId="31" xfId="0" applyFont="1" applyBorder="1" applyAlignment="1" applyProtection="1">
      <alignment horizontal="left" vertical="center" indent="1"/>
    </xf>
    <xf numFmtId="0" fontId="3" fillId="3" borderId="32" xfId="0" applyFont="1" applyFill="1" applyBorder="1" applyAlignment="1" applyProtection="1">
      <alignment horizontal="center" vertical="center" wrapText="1"/>
    </xf>
    <xf numFmtId="0" fontId="3" fillId="3" borderId="33" xfId="0" applyFont="1" applyFill="1" applyBorder="1" applyAlignment="1" applyProtection="1">
      <alignment horizontal="center" vertical="center" wrapText="1"/>
    </xf>
    <xf numFmtId="0" fontId="3" fillId="3" borderId="34"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0" fontId="3" fillId="3" borderId="36"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3" fillId="6" borderId="42" xfId="0" applyFont="1" applyFill="1" applyBorder="1" applyAlignment="1" applyProtection="1">
      <alignment horizontal="center" vertical="center" wrapText="1"/>
    </xf>
    <xf numFmtId="0" fontId="3" fillId="6" borderId="45" xfId="0" applyFont="1" applyFill="1" applyBorder="1" applyAlignment="1" applyProtection="1">
      <alignment horizontal="center" vertical="center" wrapText="1"/>
    </xf>
    <xf numFmtId="0" fontId="3" fillId="6" borderId="48" xfId="0" applyFont="1" applyFill="1" applyBorder="1" applyAlignment="1" applyProtection="1">
      <alignment horizontal="center" vertical="center" wrapText="1"/>
    </xf>
    <xf numFmtId="0" fontId="3" fillId="6" borderId="25" xfId="0" applyFont="1" applyFill="1" applyBorder="1" applyAlignment="1" applyProtection="1">
      <alignment horizontal="left" vertical="center" wrapText="1"/>
    </xf>
    <xf numFmtId="31" fontId="3" fillId="6" borderId="8" xfId="0" applyNumberFormat="1" applyFont="1" applyFill="1" applyBorder="1" applyAlignment="1" applyProtection="1">
      <alignment horizontal="center" vertical="center"/>
    </xf>
    <xf numFmtId="0" fontId="3" fillId="6" borderId="10" xfId="0" applyFont="1" applyFill="1" applyBorder="1" applyAlignment="1" applyProtection="1">
      <alignment horizontal="center" vertical="center"/>
    </xf>
    <xf numFmtId="0" fontId="15" fillId="0" borderId="0" xfId="0" applyFont="1" applyAlignment="1" applyProtection="1">
      <alignment horizontal="left" vertical="center" wrapText="1"/>
    </xf>
    <xf numFmtId="0" fontId="3" fillId="6" borderId="15" xfId="0" applyFont="1" applyFill="1" applyBorder="1" applyAlignment="1" applyProtection="1">
      <alignment horizontal="left" vertical="center" wrapText="1"/>
    </xf>
    <xf numFmtId="0" fontId="3" fillId="6" borderId="11" xfId="0" applyFont="1" applyFill="1" applyBorder="1" applyAlignment="1" applyProtection="1">
      <alignment horizontal="center" vertical="center"/>
    </xf>
    <xf numFmtId="0" fontId="3" fillId="6" borderId="13" xfId="0" applyFont="1" applyFill="1" applyBorder="1" applyAlignment="1" applyProtection="1">
      <alignment horizontal="center" vertical="center"/>
    </xf>
    <xf numFmtId="0" fontId="3" fillId="6" borderId="14" xfId="0" applyFont="1" applyFill="1" applyBorder="1" applyAlignment="1" applyProtection="1">
      <alignment horizontal="left" vertical="center" wrapText="1"/>
    </xf>
    <xf numFmtId="0" fontId="3" fillId="6" borderId="16" xfId="0" applyFont="1" applyFill="1" applyBorder="1" applyAlignment="1" applyProtection="1">
      <alignment horizontal="center" vertical="center"/>
    </xf>
    <xf numFmtId="0" fontId="3" fillId="6" borderId="17" xfId="0" applyFont="1" applyFill="1" applyBorder="1" applyAlignment="1" applyProtection="1">
      <alignment horizontal="center" vertical="center"/>
    </xf>
    <xf numFmtId="0" fontId="16" fillId="0" borderId="57" xfId="0" quotePrefix="1" applyFont="1" applyBorder="1" applyAlignment="1" applyProtection="1">
      <alignment horizontal="left" vertical="center" wrapText="1"/>
    </xf>
    <xf numFmtId="0" fontId="16" fillId="0" borderId="58" xfId="0" applyFont="1" applyBorder="1" applyAlignment="1" applyProtection="1">
      <alignment horizontal="left" vertical="center" wrapText="1"/>
    </xf>
    <xf numFmtId="0" fontId="16" fillId="0" borderId="57" xfId="0" applyFont="1" applyBorder="1" applyAlignment="1" applyProtection="1">
      <alignment horizontal="left" vertical="center" wrapText="1"/>
    </xf>
    <xf numFmtId="0" fontId="16" fillId="0" borderId="23" xfId="0" applyFont="1" applyBorder="1" applyAlignment="1" applyProtection="1">
      <alignment horizontal="left" vertical="center" wrapText="1"/>
    </xf>
    <xf numFmtId="0" fontId="16" fillId="0" borderId="6" xfId="0" applyFont="1" applyBorder="1" applyAlignment="1" applyProtection="1">
      <alignment horizontal="left" vertical="center" wrapText="1"/>
    </xf>
    <xf numFmtId="0" fontId="16" fillId="0" borderId="24" xfId="0" applyFont="1" applyBorder="1" applyAlignment="1" applyProtection="1">
      <alignment horizontal="left" vertical="center" wrapText="1"/>
    </xf>
    <xf numFmtId="0" fontId="7" fillId="0" borderId="0" xfId="0" applyFont="1" applyAlignment="1" applyProtection="1">
      <alignment horizontal="left" vertical="center" wrapText="1"/>
    </xf>
    <xf numFmtId="177" fontId="6" fillId="3" borderId="53" xfId="0" applyNumberFormat="1" applyFont="1" applyFill="1" applyBorder="1" applyAlignment="1" applyProtection="1">
      <alignment horizontal="center" vertical="center" wrapText="1"/>
    </xf>
    <xf numFmtId="177" fontId="6" fillId="3" borderId="54" xfId="0" applyNumberFormat="1" applyFont="1" applyFill="1" applyBorder="1" applyAlignment="1" applyProtection="1">
      <alignment horizontal="center" vertical="center" wrapText="1"/>
    </xf>
    <xf numFmtId="177" fontId="6" fillId="3" borderId="55" xfId="0" applyNumberFormat="1" applyFont="1" applyFill="1" applyBorder="1" applyAlignment="1" applyProtection="1">
      <alignment horizontal="center" vertical="center" wrapText="1"/>
    </xf>
    <xf numFmtId="1" fontId="3" fillId="3" borderId="56" xfId="0" applyNumberFormat="1" applyFont="1" applyFill="1" applyBorder="1" applyAlignment="1" applyProtection="1">
      <alignment horizontal="center" vertical="center"/>
    </xf>
    <xf numFmtId="1" fontId="3" fillId="3" borderId="55" xfId="0" applyNumberFormat="1" applyFont="1" applyFill="1" applyBorder="1" applyAlignment="1" applyProtection="1">
      <alignment horizontal="center" vertical="center"/>
    </xf>
    <xf numFmtId="0" fontId="3" fillId="3" borderId="26"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27" xfId="0" applyFont="1" applyFill="1" applyBorder="1" applyAlignment="1" applyProtection="1">
      <alignment horizontal="center" vertical="center"/>
    </xf>
    <xf numFmtId="0" fontId="3" fillId="3" borderId="57"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8" xfId="0" applyFont="1" applyFill="1" applyBorder="1" applyAlignment="1" applyProtection="1">
      <alignment horizontal="center" vertical="center"/>
    </xf>
    <xf numFmtId="0" fontId="16" fillId="0" borderId="2" xfId="0" quotePrefix="1" applyFont="1" applyBorder="1" applyAlignment="1" applyProtection="1">
      <alignment horizontal="left" vertical="center" wrapText="1"/>
    </xf>
    <xf numFmtId="0" fontId="17" fillId="0" borderId="4" xfId="0" applyFont="1" applyBorder="1" applyAlignment="1" applyProtection="1">
      <alignment horizontal="left" vertical="center" wrapText="1"/>
    </xf>
    <xf numFmtId="0" fontId="17" fillId="0" borderId="3" xfId="0" applyFont="1" applyBorder="1" applyAlignment="1" applyProtection="1">
      <alignment horizontal="left" vertical="center" wrapText="1"/>
    </xf>
    <xf numFmtId="0" fontId="17" fillId="0" borderId="2" xfId="0" applyFont="1" applyBorder="1" applyAlignment="1" applyProtection="1">
      <alignment horizontal="left" vertical="center" wrapText="1"/>
    </xf>
    <xf numFmtId="0" fontId="3" fillId="0" borderId="21" xfId="0" applyFont="1" applyBorder="1" applyAlignment="1" applyProtection="1">
      <alignment horizontal="center" vertical="center"/>
    </xf>
    <xf numFmtId="177" fontId="3" fillId="3" borderId="2" xfId="0" applyNumberFormat="1" applyFont="1" applyFill="1" applyBorder="1" applyAlignment="1" applyProtection="1">
      <alignment horizontal="center" vertical="center"/>
    </xf>
    <xf numFmtId="177" fontId="3" fillId="3" borderId="3" xfId="0" applyNumberFormat="1" applyFont="1" applyFill="1" applyBorder="1" applyAlignment="1" applyProtection="1">
      <alignment horizontal="center" vertical="center"/>
    </xf>
    <xf numFmtId="0" fontId="0" fillId="0" borderId="0" xfId="0" applyProtection="1">
      <alignment vertical="center"/>
    </xf>
    <xf numFmtId="0" fontId="16" fillId="0" borderId="4" xfId="0" applyFont="1" applyBorder="1" applyAlignment="1" applyProtection="1">
      <alignment horizontal="left" vertical="center" wrapText="1"/>
    </xf>
    <xf numFmtId="0" fontId="16" fillId="0" borderId="3" xfId="0" applyFont="1" applyBorder="1" applyAlignment="1" applyProtection="1">
      <alignment horizontal="left" vertical="center" wrapText="1"/>
    </xf>
    <xf numFmtId="0" fontId="16" fillId="0" borderId="2" xfId="0" applyFont="1" applyBorder="1" applyAlignment="1" applyProtection="1">
      <alignment horizontal="left" vertical="center" wrapText="1"/>
    </xf>
    <xf numFmtId="0" fontId="3" fillId="3" borderId="59" xfId="0" applyFont="1" applyFill="1" applyBorder="1" applyAlignment="1" applyProtection="1">
      <alignment horizontal="center" vertical="center" wrapText="1"/>
    </xf>
    <xf numFmtId="0" fontId="3" fillId="3" borderId="21" xfId="0" applyFont="1" applyFill="1" applyBorder="1" applyAlignment="1" applyProtection="1">
      <alignment horizontal="center" vertical="center" wrapText="1"/>
    </xf>
  </cellXfs>
  <cellStyles count="325">
    <cellStyle name="??&amp;O?&amp;H?_x0008__x000f__x0007_?_x0007__x0001__x0001_" xfId="1"/>
    <cellStyle name="_BIP-1300 견적(08(1).03.28)" xfId="2"/>
    <cellStyle name="_버버리서버IBM_HP견적(0327)" xfId="3"/>
    <cellStyle name="_복사본 발주서양식 대신정보통신" xfId="4"/>
    <cellStyle name="_아스템즈_080321_X3650(씨앤피_박진우)" xfId="5"/>
    <cellStyle name="_육군정보화발주서" xfId="6"/>
    <cellStyle name="123" xfId="7"/>
    <cellStyle name="AeE­ [0]_INQUIRY ¿μ¾÷AßAø " xfId="8"/>
    <cellStyle name="AeE­_INQUIRY ¿μ¾÷AßAø " xfId="9"/>
    <cellStyle name="AÞ¸¶ [0]_INQUIRY ¿μ¾÷AßAø " xfId="10"/>
    <cellStyle name="AÞ¸¶_INQUIRY ¿μ¾÷AßAø " xfId="11"/>
    <cellStyle name="C￥AØ_¿μ¾÷CoE² " xfId="12"/>
    <cellStyle name="Calc Currency (0)" xfId="13"/>
    <cellStyle name="category" xfId="14"/>
    <cellStyle name="Comma" xfId="15"/>
    <cellStyle name="Comma [0]_ SG&amp;A Bridge " xfId="16"/>
    <cellStyle name="Comma_ SG&amp;A Bridge " xfId="17"/>
    <cellStyle name="Currency" xfId="18"/>
    <cellStyle name="Currency [0]_ SG&amp;A Bridge " xfId="19"/>
    <cellStyle name="Currency_ SG&amp;A Bridge " xfId="20"/>
    <cellStyle name="Date" xfId="21"/>
    <cellStyle name="F2" xfId="22"/>
    <cellStyle name="F3" xfId="23"/>
    <cellStyle name="F4" xfId="24"/>
    <cellStyle name="F5" xfId="25"/>
    <cellStyle name="F6" xfId="26"/>
    <cellStyle name="F7" xfId="27"/>
    <cellStyle name="F8" xfId="28"/>
    <cellStyle name="Fixed" xfId="29"/>
    <cellStyle name="Grey" xfId="30"/>
    <cellStyle name="HEADER" xfId="31"/>
    <cellStyle name="Header1" xfId="32"/>
    <cellStyle name="Header2" xfId="33"/>
    <cellStyle name="HEADING1" xfId="34"/>
    <cellStyle name="HEADING2" xfId="35"/>
    <cellStyle name="Input [yellow]" xfId="36"/>
    <cellStyle name="Model" xfId="37"/>
    <cellStyle name="Normal - Style1" xfId="38"/>
    <cellStyle name="Normal_ SG&amp;A Bridge " xfId="39"/>
    <cellStyle name="Percent" xfId="40"/>
    <cellStyle name="Percent [2]" xfId="41"/>
    <cellStyle name="Percent_EBG Fcst &amp; BRM 2001_10_19" xfId="42"/>
    <cellStyle name="subhead" xfId="43"/>
    <cellStyle name="Total" xfId="44"/>
    <cellStyle name="고정소숫점" xfId="45"/>
    <cellStyle name="고정출력1" xfId="46"/>
    <cellStyle name="고정출력2" xfId="47"/>
    <cellStyle name="날짜" xfId="48"/>
    <cellStyle name="달러" xfId="49"/>
    <cellStyle name="뒤에 오는 하이퍼링크_PLDT" xfId="50"/>
    <cellStyle name="백분율 2" xfId="51"/>
    <cellStyle name="백분율 3" xfId="52"/>
    <cellStyle name="뷭?_BOOKSHIP" xfId="53"/>
    <cellStyle name="쉼표 [0] 2" xfId="54"/>
    <cellStyle name="쉼표 [0] 3" xfId="55"/>
    <cellStyle name="쉼표 [0] 3 2" xfId="56"/>
    <cellStyle name="쉼표 [0] 4" xfId="57"/>
    <cellStyle name="쉼표 [0] 5" xfId="58"/>
    <cellStyle name="쉼표 [0] 5 2" xfId="59"/>
    <cellStyle name="쉼표 [0] 6" xfId="60"/>
    <cellStyle name="쉼표 [0] 7" xfId="61"/>
    <cellStyle name="쉼표 [0] 8" xfId="62"/>
    <cellStyle name="스타일 1" xfId="63"/>
    <cellStyle name="안건회계법인" xfId="64"/>
    <cellStyle name="자리수" xfId="65"/>
    <cellStyle name="자리수0" xfId="66"/>
    <cellStyle name="지정되지 않음" xfId="67"/>
    <cellStyle name="콤마 [0]_ 94경비율" xfId="68"/>
    <cellStyle name="콤마_ 94경비율" xfId="69"/>
    <cellStyle name="통화 [0] 2" xfId="70"/>
    <cellStyle name="통화 [0] 3" xfId="71"/>
    <cellStyle name="퍼센트" xfId="72"/>
    <cellStyle name="표준" xfId="0" builtinId="0"/>
    <cellStyle name="표준 10" xfId="73"/>
    <cellStyle name="표준 10 2" xfId="74"/>
    <cellStyle name="표준 11" xfId="75"/>
    <cellStyle name="표준 11 2" xfId="76"/>
    <cellStyle name="표준 12" xfId="77"/>
    <cellStyle name="표준 12 2" xfId="78"/>
    <cellStyle name="표준 13" xfId="79"/>
    <cellStyle name="표준 13 2" xfId="80"/>
    <cellStyle name="표준 14" xfId="81"/>
    <cellStyle name="표준 14 2" xfId="82"/>
    <cellStyle name="표준 16" xfId="83"/>
    <cellStyle name="표준 16 2" xfId="84"/>
    <cellStyle name="표준 17" xfId="85"/>
    <cellStyle name="표준 17 2" xfId="86"/>
    <cellStyle name="표준 18" xfId="87"/>
    <cellStyle name="표준 18 2" xfId="88"/>
    <cellStyle name="표준 19" xfId="89"/>
    <cellStyle name="표준 19 2" xfId="90"/>
    <cellStyle name="표준 2" xfId="91"/>
    <cellStyle name="표준 2 10" xfId="92"/>
    <cellStyle name="표준 2 11" xfId="93"/>
    <cellStyle name="표준 2 12" xfId="94"/>
    <cellStyle name="표준 2 13" xfId="95"/>
    <cellStyle name="표준 2 14" xfId="96"/>
    <cellStyle name="표준 2 15" xfId="97"/>
    <cellStyle name="표준 2 16" xfId="98"/>
    <cellStyle name="표준 2 17" xfId="99"/>
    <cellStyle name="표준 2 18" xfId="100"/>
    <cellStyle name="표준 2 19" xfId="101"/>
    <cellStyle name="표준 2 2" xfId="102"/>
    <cellStyle name="표준 2 20" xfId="103"/>
    <cellStyle name="표준 2 21" xfId="104"/>
    <cellStyle name="표준 2 22" xfId="105"/>
    <cellStyle name="표준 2 23" xfId="106"/>
    <cellStyle name="표준 2 24" xfId="107"/>
    <cellStyle name="표준 2 3" xfId="108"/>
    <cellStyle name="표준 2 4" xfId="109"/>
    <cellStyle name="표준 2 5" xfId="110"/>
    <cellStyle name="표준 2 6" xfId="111"/>
    <cellStyle name="표준 2 7" xfId="112"/>
    <cellStyle name="표준 2 8" xfId="113"/>
    <cellStyle name="표준 2 9" xfId="114"/>
    <cellStyle name="표준 20" xfId="115"/>
    <cellStyle name="표준 20 2" xfId="116"/>
    <cellStyle name="표준 20 3" xfId="117"/>
    <cellStyle name="표준 20 4" xfId="118"/>
    <cellStyle name="표준 20 5" xfId="119"/>
    <cellStyle name="표준 20 6" xfId="120"/>
    <cellStyle name="표준 20 7" xfId="121"/>
    <cellStyle name="표준 20 8" xfId="122"/>
    <cellStyle name="표준 20 9" xfId="123"/>
    <cellStyle name="표준 21" xfId="124"/>
    <cellStyle name="표준 21 2" xfId="125"/>
    <cellStyle name="표준 21 3" xfId="126"/>
    <cellStyle name="표준 21 4" xfId="127"/>
    <cellStyle name="표준 21 5" xfId="128"/>
    <cellStyle name="표준 21 6" xfId="129"/>
    <cellStyle name="표준 21 7" xfId="130"/>
    <cellStyle name="표준 21 8" xfId="131"/>
    <cellStyle name="표준 21 9" xfId="132"/>
    <cellStyle name="표준 22" xfId="133"/>
    <cellStyle name="표준 22 2" xfId="134"/>
    <cellStyle name="표준 22 3" xfId="135"/>
    <cellStyle name="표준 22 4" xfId="136"/>
    <cellStyle name="표준 22 5" xfId="137"/>
    <cellStyle name="표준 22 6" xfId="138"/>
    <cellStyle name="표준 22 7" xfId="139"/>
    <cellStyle name="표준 22 8" xfId="140"/>
    <cellStyle name="표준 22 9" xfId="141"/>
    <cellStyle name="표준 23" xfId="142"/>
    <cellStyle name="표준 23 2" xfId="143"/>
    <cellStyle name="표준 23 3" xfId="144"/>
    <cellStyle name="표준 23 4" xfId="145"/>
    <cellStyle name="표준 23 5" xfId="146"/>
    <cellStyle name="표준 23 6" xfId="147"/>
    <cellStyle name="표준 23 7" xfId="148"/>
    <cellStyle name="표준 23 8" xfId="149"/>
    <cellStyle name="표준 23 9" xfId="150"/>
    <cellStyle name="표준 24" xfId="151"/>
    <cellStyle name="표준 24 2" xfId="152"/>
    <cellStyle name="표준 24 3" xfId="153"/>
    <cellStyle name="표준 24 4" xfId="154"/>
    <cellStyle name="표준 24 5" xfId="155"/>
    <cellStyle name="표준 24 6" xfId="156"/>
    <cellStyle name="표준 24 7" xfId="157"/>
    <cellStyle name="표준 24 8" xfId="158"/>
    <cellStyle name="표준 24 9" xfId="159"/>
    <cellStyle name="표준 25" xfId="160"/>
    <cellStyle name="표준 25 2" xfId="161"/>
    <cellStyle name="표준 25 3" xfId="162"/>
    <cellStyle name="표준 25 4" xfId="163"/>
    <cellStyle name="표준 25 5" xfId="164"/>
    <cellStyle name="표준 25 6" xfId="165"/>
    <cellStyle name="표준 25 7" xfId="166"/>
    <cellStyle name="표준 25 8" xfId="167"/>
    <cellStyle name="표준 25 9" xfId="168"/>
    <cellStyle name="표준 26" xfId="169"/>
    <cellStyle name="표준 26 2" xfId="170"/>
    <cellStyle name="표준 26 3" xfId="171"/>
    <cellStyle name="표준 26 4" xfId="172"/>
    <cellStyle name="표준 26 5" xfId="173"/>
    <cellStyle name="표준 26 6" xfId="174"/>
    <cellStyle name="표준 26 7" xfId="175"/>
    <cellStyle name="표준 26 8" xfId="176"/>
    <cellStyle name="표준 26 9" xfId="177"/>
    <cellStyle name="표준 27" xfId="178"/>
    <cellStyle name="표준 27 2" xfId="179"/>
    <cellStyle name="표준 27 3" xfId="180"/>
    <cellStyle name="표준 27 4" xfId="181"/>
    <cellStyle name="표준 27 5" xfId="182"/>
    <cellStyle name="표준 27 6" xfId="183"/>
    <cellStyle name="표준 27 7" xfId="184"/>
    <cellStyle name="표준 27 8" xfId="185"/>
    <cellStyle name="표준 27 9" xfId="186"/>
    <cellStyle name="표준 28" xfId="187"/>
    <cellStyle name="표준 28 2" xfId="188"/>
    <cellStyle name="표준 28 3" xfId="189"/>
    <cellStyle name="표준 28 4" xfId="190"/>
    <cellStyle name="표준 28 5" xfId="191"/>
    <cellStyle name="표준 28 6" xfId="192"/>
    <cellStyle name="표준 28 7" xfId="193"/>
    <cellStyle name="표준 28 8" xfId="194"/>
    <cellStyle name="표준 28 9" xfId="195"/>
    <cellStyle name="표준 29" xfId="196"/>
    <cellStyle name="표준 29 2" xfId="197"/>
    <cellStyle name="표준 29 3" xfId="198"/>
    <cellStyle name="표준 29 4" xfId="199"/>
    <cellStyle name="표준 29 5" xfId="200"/>
    <cellStyle name="표준 29 6" xfId="201"/>
    <cellStyle name="표준 29 7" xfId="202"/>
    <cellStyle name="표준 29 8" xfId="203"/>
    <cellStyle name="표준 29 9" xfId="204"/>
    <cellStyle name="표준 3" xfId="205"/>
    <cellStyle name="표준 4" xfId="206"/>
    <cellStyle name="표준 4 2" xfId="207"/>
    <cellStyle name="표준 5" xfId="208"/>
    <cellStyle name="표준 5 2" xfId="209"/>
    <cellStyle name="표준 6" xfId="210"/>
    <cellStyle name="표준 7" xfId="211"/>
    <cellStyle name="표준 7 10" xfId="212"/>
    <cellStyle name="표준 7 10 2" xfId="213"/>
    <cellStyle name="표준 7 10 3" xfId="214"/>
    <cellStyle name="표준 7 10 4" xfId="215"/>
    <cellStyle name="표준 7 10 5" xfId="216"/>
    <cellStyle name="표준 7 10 6" xfId="217"/>
    <cellStyle name="표준 7 10 7" xfId="218"/>
    <cellStyle name="표준 7 10 8" xfId="219"/>
    <cellStyle name="표준 7 10 9" xfId="220"/>
    <cellStyle name="표준 7 11" xfId="221"/>
    <cellStyle name="표준 7 11 2" xfId="222"/>
    <cellStyle name="표준 7 11 3" xfId="223"/>
    <cellStyle name="표준 7 11 4" xfId="224"/>
    <cellStyle name="표준 7 11 5" xfId="225"/>
    <cellStyle name="표준 7 11 6" xfId="226"/>
    <cellStyle name="표준 7 11 7" xfId="227"/>
    <cellStyle name="표준 7 11 8" xfId="228"/>
    <cellStyle name="표준 7 11 9" xfId="229"/>
    <cellStyle name="표준 7 12" xfId="230"/>
    <cellStyle name="표준 7 12 2" xfId="231"/>
    <cellStyle name="표준 7 12 3" xfId="232"/>
    <cellStyle name="표준 7 12 4" xfId="233"/>
    <cellStyle name="표준 7 12 5" xfId="234"/>
    <cellStyle name="표준 7 12 6" xfId="235"/>
    <cellStyle name="표준 7 12 7" xfId="236"/>
    <cellStyle name="표준 7 12 8" xfId="237"/>
    <cellStyle name="표준 7 12 9" xfId="238"/>
    <cellStyle name="표준 7 13" xfId="239"/>
    <cellStyle name="표준 7 14" xfId="240"/>
    <cellStyle name="표준 7 15" xfId="241"/>
    <cellStyle name="표준 7 16" xfId="242"/>
    <cellStyle name="표준 7 17" xfId="243"/>
    <cellStyle name="표준 7 18" xfId="244"/>
    <cellStyle name="표준 7 19" xfId="245"/>
    <cellStyle name="표준 7 2" xfId="246"/>
    <cellStyle name="표준 7 2 2" xfId="247"/>
    <cellStyle name="표준 7 2 3" xfId="248"/>
    <cellStyle name="표준 7 2 4" xfId="249"/>
    <cellStyle name="표준 7 2 5" xfId="250"/>
    <cellStyle name="표준 7 2 6" xfId="251"/>
    <cellStyle name="표준 7 2 7" xfId="252"/>
    <cellStyle name="표준 7 2 8" xfId="253"/>
    <cellStyle name="표준 7 2 9" xfId="254"/>
    <cellStyle name="표준 7 20" xfId="255"/>
    <cellStyle name="표준 7 3" xfId="256"/>
    <cellStyle name="표준 7 3 2" xfId="257"/>
    <cellStyle name="표준 7 3 3" xfId="258"/>
    <cellStyle name="표준 7 3 4" xfId="259"/>
    <cellStyle name="표준 7 3 5" xfId="260"/>
    <cellStyle name="표준 7 3 6" xfId="261"/>
    <cellStyle name="표준 7 3 7" xfId="262"/>
    <cellStyle name="표준 7 3 8" xfId="263"/>
    <cellStyle name="표준 7 3 9" xfId="264"/>
    <cellStyle name="표준 7 4" xfId="265"/>
    <cellStyle name="표준 7 4 2" xfId="266"/>
    <cellStyle name="표준 7 4 3" xfId="267"/>
    <cellStyle name="표준 7 4 4" xfId="268"/>
    <cellStyle name="표준 7 4 5" xfId="269"/>
    <cellStyle name="표준 7 4 6" xfId="270"/>
    <cellStyle name="표준 7 4 7" xfId="271"/>
    <cellStyle name="표준 7 4 8" xfId="272"/>
    <cellStyle name="표준 7 4 9" xfId="273"/>
    <cellStyle name="표준 7 5" xfId="274"/>
    <cellStyle name="표준 7 5 2" xfId="275"/>
    <cellStyle name="표준 7 5 3" xfId="276"/>
    <cellStyle name="표준 7 5 4" xfId="277"/>
    <cellStyle name="표준 7 5 5" xfId="278"/>
    <cellStyle name="표준 7 5 6" xfId="279"/>
    <cellStyle name="표준 7 5 7" xfId="280"/>
    <cellStyle name="표준 7 5 8" xfId="281"/>
    <cellStyle name="표준 7 5 9" xfId="282"/>
    <cellStyle name="표준 7 6" xfId="283"/>
    <cellStyle name="표준 7 6 2" xfId="284"/>
    <cellStyle name="표준 7 6 3" xfId="285"/>
    <cellStyle name="표준 7 6 4" xfId="286"/>
    <cellStyle name="표준 7 6 5" xfId="287"/>
    <cellStyle name="표준 7 6 6" xfId="288"/>
    <cellStyle name="표준 7 6 7" xfId="289"/>
    <cellStyle name="표준 7 6 8" xfId="290"/>
    <cellStyle name="표준 7 6 9" xfId="291"/>
    <cellStyle name="표준 7 7" xfId="292"/>
    <cellStyle name="표준 7 7 2" xfId="293"/>
    <cellStyle name="표준 7 7 3" xfId="294"/>
    <cellStyle name="표준 7 7 4" xfId="295"/>
    <cellStyle name="표준 7 7 5" xfId="296"/>
    <cellStyle name="표준 7 7 6" xfId="297"/>
    <cellStyle name="표준 7 7 7" xfId="298"/>
    <cellStyle name="표준 7 7 8" xfId="299"/>
    <cellStyle name="표준 7 7 9" xfId="300"/>
    <cellStyle name="표준 7 8" xfId="301"/>
    <cellStyle name="표준 7 8 2" xfId="302"/>
    <cellStyle name="표준 7 8 3" xfId="303"/>
    <cellStyle name="표준 7 8 4" xfId="304"/>
    <cellStyle name="표준 7 8 5" xfId="305"/>
    <cellStyle name="표준 7 8 6" xfId="306"/>
    <cellStyle name="표준 7 8 7" xfId="307"/>
    <cellStyle name="표준 7 8 8" xfId="308"/>
    <cellStyle name="표준 7 8 9" xfId="309"/>
    <cellStyle name="표준 7 9" xfId="310"/>
    <cellStyle name="표준 7 9 2" xfId="311"/>
    <cellStyle name="표준 7 9 3" xfId="312"/>
    <cellStyle name="표준 7 9 4" xfId="313"/>
    <cellStyle name="표준 7 9 5" xfId="314"/>
    <cellStyle name="표준 7 9 6" xfId="315"/>
    <cellStyle name="표준 7 9 7" xfId="316"/>
    <cellStyle name="표준 7 9 8" xfId="317"/>
    <cellStyle name="표준 7 9 9" xfId="318"/>
    <cellStyle name="표준 8" xfId="319"/>
    <cellStyle name="표준 9" xfId="320"/>
    <cellStyle name="표준 9 3" xfId="321"/>
    <cellStyle name="합산" xfId="322"/>
    <cellStyle name="화폐기호" xfId="323"/>
    <cellStyle name="화폐기호0" xfId="324"/>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9"/>
  <sheetViews>
    <sheetView showGridLines="0" tabSelected="1" view="pageBreakPreview" topLeftCell="A13" zoomScaleSheetLayoutView="100" workbookViewId="0">
      <selection activeCell="G30" sqref="G30:J30"/>
    </sheetView>
  </sheetViews>
  <sheetFormatPr defaultColWidth="9" defaultRowHeight="14.4"/>
  <cols>
    <col min="1" max="1" width="8.59765625" style="60" customWidth="1"/>
    <col min="2" max="2" width="7.5" style="60" customWidth="1"/>
    <col min="3" max="4" width="6" style="60" customWidth="1"/>
    <col min="5" max="5" width="5.09765625" style="60" customWidth="1"/>
    <col min="6" max="6" width="5.5" style="60" customWidth="1"/>
    <col min="7" max="7" width="5.09765625" style="60" customWidth="1"/>
    <col min="8" max="9" width="4.59765625" style="60" customWidth="1"/>
    <col min="10" max="14" width="8.59765625" style="60" customWidth="1"/>
    <col min="15" max="15" width="2.69921875" style="1" customWidth="1"/>
    <col min="16" max="16" width="40.59765625" style="1" customWidth="1"/>
    <col min="17" max="17" width="68.5" style="1" customWidth="1"/>
    <col min="18" max="18" width="9" style="1"/>
    <col min="19" max="16384" width="9" style="2"/>
  </cols>
  <sheetData>
    <row r="1" spans="1:16" ht="8.1" customHeight="1"/>
    <row r="2" spans="1:16" ht="15.9" customHeight="1">
      <c r="A2" s="88" t="s">
        <v>0</v>
      </c>
      <c r="B2" s="89"/>
      <c r="C2" s="89"/>
      <c r="D2" s="89"/>
      <c r="E2" s="89"/>
      <c r="F2" s="89"/>
      <c r="G2" s="89"/>
      <c r="H2" s="89"/>
      <c r="I2" s="89"/>
      <c r="J2" s="89"/>
      <c r="K2" s="89"/>
      <c r="L2" s="89"/>
      <c r="M2" s="89"/>
      <c r="N2" s="89"/>
    </row>
    <row r="3" spans="1:16" ht="8.1" customHeight="1"/>
    <row r="4" spans="1:16" ht="18.75" customHeight="1">
      <c r="A4" s="3" t="s">
        <v>1</v>
      </c>
      <c r="B4" s="90" t="s">
        <v>114</v>
      </c>
      <c r="C4" s="90"/>
      <c r="D4" s="90"/>
      <c r="E4" s="91" t="s">
        <v>2</v>
      </c>
      <c r="F4" s="91"/>
      <c r="G4" s="90" t="s">
        <v>116</v>
      </c>
      <c r="H4" s="90"/>
      <c r="I4" s="92" t="s">
        <v>3</v>
      </c>
      <c r="J4" s="93"/>
      <c r="K4" s="4" t="s">
        <v>117</v>
      </c>
      <c r="L4" s="3" t="s">
        <v>4</v>
      </c>
      <c r="M4" s="90" t="s">
        <v>118</v>
      </c>
      <c r="N4" s="90"/>
    </row>
    <row r="5" spans="1:16" s="7" customFormat="1" ht="4.5" customHeight="1">
      <c r="A5" s="5"/>
      <c r="B5" s="5"/>
      <c r="C5" s="5"/>
      <c r="D5" s="5"/>
      <c r="E5" s="5"/>
      <c r="F5" s="5"/>
      <c r="G5" s="5"/>
      <c r="H5" s="5"/>
      <c r="I5" s="5"/>
      <c r="J5" s="5"/>
      <c r="K5" s="6"/>
    </row>
    <row r="6" spans="1:16" ht="18.75" customHeight="1">
      <c r="A6" s="94" t="s">
        <v>5</v>
      </c>
      <c r="B6" s="92" t="s">
        <v>6</v>
      </c>
      <c r="C6" s="95"/>
      <c r="D6" s="95"/>
      <c r="E6" s="93"/>
      <c r="F6" s="92" t="s">
        <v>7</v>
      </c>
      <c r="G6" s="95"/>
      <c r="H6" s="95"/>
      <c r="I6" s="95"/>
      <c r="J6" s="93"/>
    </row>
    <row r="7" spans="1:16" ht="18" customHeight="1">
      <c r="A7" s="91"/>
      <c r="B7" s="96" t="s">
        <v>115</v>
      </c>
      <c r="C7" s="97"/>
      <c r="D7" s="97"/>
      <c r="E7" s="98"/>
      <c r="F7" s="96" t="s">
        <v>8</v>
      </c>
      <c r="G7" s="97"/>
      <c r="H7" s="97"/>
      <c r="I7" s="97"/>
      <c r="J7" s="98"/>
    </row>
    <row r="8" spans="1:16" ht="8.1" customHeight="1"/>
    <row r="9" spans="1:16" ht="16.5" customHeight="1">
      <c r="A9" s="99" t="s">
        <v>9</v>
      </c>
      <c r="B9" s="99"/>
      <c r="C9" s="99"/>
      <c r="D9" s="99"/>
      <c r="E9" s="99"/>
      <c r="F9" s="99"/>
      <c r="G9" s="99"/>
      <c r="H9" s="99"/>
      <c r="I9" s="99"/>
      <c r="J9" s="99"/>
      <c r="K9" s="99"/>
      <c r="L9" s="99"/>
      <c r="M9" s="99"/>
      <c r="N9" s="99"/>
    </row>
    <row r="10" spans="1:16" ht="16.5" customHeight="1">
      <c r="A10" s="100" t="s">
        <v>10</v>
      </c>
      <c r="B10" s="101"/>
      <c r="C10" s="101"/>
      <c r="D10" s="101"/>
      <c r="E10" s="102"/>
      <c r="F10" s="100" t="s">
        <v>11</v>
      </c>
      <c r="G10" s="101"/>
      <c r="H10" s="100" t="s">
        <v>12</v>
      </c>
      <c r="I10" s="102"/>
      <c r="J10" s="8" t="s">
        <v>13</v>
      </c>
      <c r="K10" s="9" t="s">
        <v>14</v>
      </c>
      <c r="L10" s="10" t="s">
        <v>15</v>
      </c>
      <c r="M10" s="103" t="s">
        <v>16</v>
      </c>
      <c r="N10" s="104"/>
    </row>
    <row r="11" spans="1:16" ht="15" customHeight="1">
      <c r="A11" s="105" t="s">
        <v>17</v>
      </c>
      <c r="B11" s="106"/>
      <c r="C11" s="106"/>
      <c r="D11" s="106"/>
      <c r="E11" s="11">
        <v>0.3</v>
      </c>
      <c r="F11" s="12"/>
      <c r="G11" s="12"/>
      <c r="H11" s="12"/>
      <c r="I11" s="12"/>
      <c r="J11" s="12"/>
      <c r="K11" s="12"/>
      <c r="L11" s="12"/>
      <c r="M11" s="12"/>
      <c r="N11" s="13"/>
      <c r="P11" s="107" t="s">
        <v>18</v>
      </c>
    </row>
    <row r="12" spans="1:16" ht="15" customHeight="1">
      <c r="A12" s="109" t="s">
        <v>19</v>
      </c>
      <c r="B12" s="110"/>
      <c r="C12" s="110"/>
      <c r="D12" s="110"/>
      <c r="E12" s="111"/>
      <c r="F12" s="112">
        <v>30</v>
      </c>
      <c r="G12" s="112"/>
      <c r="H12" s="112">
        <v>6</v>
      </c>
      <c r="I12" s="112"/>
      <c r="J12" s="14">
        <f>L34</f>
        <v>6</v>
      </c>
      <c r="K12" s="15">
        <f>$J$12*$F$12/$H$12</f>
        <v>30</v>
      </c>
      <c r="L12" s="114">
        <f>IF(SUM(K12:K13)&gt;30, 30, SUM(K12:K13))</f>
        <v>30</v>
      </c>
      <c r="M12" s="116" t="s">
        <v>20</v>
      </c>
      <c r="N12" s="117"/>
      <c r="P12" s="108"/>
    </row>
    <row r="13" spans="1:16" ht="15" customHeight="1">
      <c r="A13" s="120" t="s">
        <v>21</v>
      </c>
      <c r="B13" s="121"/>
      <c r="C13" s="121"/>
      <c r="D13" s="121"/>
      <c r="E13" s="122"/>
      <c r="F13" s="113"/>
      <c r="G13" s="113"/>
      <c r="H13" s="113"/>
      <c r="I13" s="113"/>
      <c r="J13" s="16">
        <f>N45</f>
        <v>0</v>
      </c>
      <c r="K13" s="17">
        <f>$J$13*$F$12/$H$12</f>
        <v>0</v>
      </c>
      <c r="L13" s="115"/>
      <c r="M13" s="118"/>
      <c r="N13" s="119"/>
      <c r="P13" s="108"/>
    </row>
    <row r="14" spans="1:16" ht="15" customHeight="1">
      <c r="A14" s="105" t="s">
        <v>22</v>
      </c>
      <c r="B14" s="106"/>
      <c r="C14" s="106"/>
      <c r="D14" s="106"/>
      <c r="E14" s="11">
        <v>0.5</v>
      </c>
      <c r="F14" s="12"/>
      <c r="G14" s="12"/>
      <c r="H14" s="12"/>
      <c r="I14" s="12"/>
      <c r="J14" s="12"/>
      <c r="K14" s="12"/>
      <c r="L14" s="12"/>
      <c r="M14" s="12"/>
      <c r="N14" s="13"/>
    </row>
    <row r="15" spans="1:16" ht="15" customHeight="1">
      <c r="A15" s="109" t="s">
        <v>23</v>
      </c>
      <c r="B15" s="110"/>
      <c r="C15" s="110"/>
      <c r="D15" s="110"/>
      <c r="E15" s="111"/>
      <c r="F15" s="123">
        <v>20</v>
      </c>
      <c r="G15" s="123"/>
      <c r="H15" s="123">
        <v>20</v>
      </c>
      <c r="I15" s="123"/>
      <c r="J15" s="18">
        <f>M34</f>
        <v>0</v>
      </c>
      <c r="K15" s="15">
        <f>J15/H15*F15</f>
        <v>0</v>
      </c>
      <c r="L15" s="114">
        <f>SUM(K15:K16)</f>
        <v>0</v>
      </c>
      <c r="M15" s="124"/>
      <c r="N15" s="125"/>
    </row>
    <row r="16" spans="1:16" ht="15" customHeight="1">
      <c r="A16" s="120" t="s">
        <v>24</v>
      </c>
      <c r="B16" s="121"/>
      <c r="C16" s="121"/>
      <c r="D16" s="121"/>
      <c r="E16" s="122"/>
      <c r="F16" s="128">
        <v>30</v>
      </c>
      <c r="G16" s="128"/>
      <c r="H16" s="128">
        <v>30</v>
      </c>
      <c r="I16" s="128"/>
      <c r="J16" s="19">
        <f>N34</f>
        <v>0</v>
      </c>
      <c r="K16" s="17">
        <f>J16/H16*F16</f>
        <v>0</v>
      </c>
      <c r="L16" s="115"/>
      <c r="M16" s="126"/>
      <c r="N16" s="127"/>
    </row>
    <row r="17" spans="1:17" ht="15" customHeight="1">
      <c r="A17" s="105" t="s">
        <v>25</v>
      </c>
      <c r="B17" s="106"/>
      <c r="C17" s="106"/>
      <c r="D17" s="106"/>
      <c r="E17" s="11">
        <v>0.2</v>
      </c>
      <c r="F17" s="12"/>
      <c r="G17" s="12"/>
      <c r="H17" s="12"/>
      <c r="I17" s="12"/>
      <c r="J17" s="12"/>
      <c r="K17" s="12"/>
      <c r="L17" s="12"/>
      <c r="M17" s="12"/>
      <c r="N17" s="13"/>
    </row>
    <row r="18" spans="1:17" ht="15" customHeight="1">
      <c r="A18" s="109" t="s">
        <v>26</v>
      </c>
      <c r="B18" s="110"/>
      <c r="C18" s="110"/>
      <c r="D18" s="110"/>
      <c r="E18" s="20"/>
      <c r="F18" s="123"/>
      <c r="G18" s="123"/>
      <c r="H18" s="123"/>
      <c r="I18" s="123"/>
      <c r="J18" s="21">
        <f>B57+N57</f>
        <v>0</v>
      </c>
      <c r="K18" s="15">
        <f>J18</f>
        <v>0</v>
      </c>
      <c r="L18" s="114">
        <f>K18+K19</f>
        <v>0</v>
      </c>
      <c r="M18" s="129"/>
      <c r="N18" s="130"/>
    </row>
    <row r="19" spans="1:17" ht="15" customHeight="1">
      <c r="A19" s="120" t="s">
        <v>27</v>
      </c>
      <c r="B19" s="121"/>
      <c r="C19" s="121"/>
      <c r="D19" s="121"/>
      <c r="E19" s="22"/>
      <c r="F19" s="128">
        <v>20</v>
      </c>
      <c r="G19" s="128"/>
      <c r="H19" s="128">
        <v>45</v>
      </c>
      <c r="I19" s="128"/>
      <c r="J19" s="23">
        <f>M89</f>
        <v>0</v>
      </c>
      <c r="K19" s="17">
        <f>J19*F19/H19</f>
        <v>0</v>
      </c>
      <c r="L19" s="115"/>
      <c r="M19" s="131"/>
      <c r="N19" s="132"/>
    </row>
    <row r="20" spans="1:17" ht="15" customHeight="1">
      <c r="A20" s="105" t="s">
        <v>28</v>
      </c>
      <c r="B20" s="106"/>
      <c r="C20" s="106"/>
      <c r="D20" s="106"/>
      <c r="E20" s="106"/>
      <c r="F20" s="12"/>
      <c r="G20" s="12"/>
      <c r="H20" s="12"/>
      <c r="I20" s="12"/>
      <c r="J20" s="12"/>
      <c r="K20" s="12"/>
      <c r="L20" s="12"/>
      <c r="M20" s="12"/>
      <c r="N20" s="13"/>
    </row>
    <row r="21" spans="1:17" ht="15" customHeight="1">
      <c r="A21" s="109" t="s">
        <v>29</v>
      </c>
      <c r="B21" s="110"/>
      <c r="C21" s="110"/>
      <c r="D21" s="110"/>
      <c r="E21" s="111"/>
      <c r="F21" s="123"/>
      <c r="G21" s="123"/>
      <c r="H21" s="123"/>
      <c r="I21" s="123"/>
      <c r="J21" s="24">
        <f>K12+K13-L12</f>
        <v>0</v>
      </c>
      <c r="K21" s="15">
        <f>J21</f>
        <v>0</v>
      </c>
      <c r="L21" s="25">
        <f>K21</f>
        <v>0</v>
      </c>
      <c r="M21" s="129"/>
      <c r="N21" s="130"/>
    </row>
    <row r="22" spans="1:17" ht="15" customHeight="1">
      <c r="A22" s="120" t="s">
        <v>30</v>
      </c>
      <c r="B22" s="121"/>
      <c r="C22" s="121"/>
      <c r="D22" s="121"/>
      <c r="E22" s="122"/>
      <c r="F22" s="128">
        <v>0</v>
      </c>
      <c r="G22" s="128"/>
      <c r="H22" s="128">
        <v>0</v>
      </c>
      <c r="I22" s="128"/>
      <c r="J22" s="26">
        <v>0</v>
      </c>
      <c r="K22" s="17">
        <f>IF(ABS(J22)&gt;20, IF(J22&gt;0, 20, -20), J22)</f>
        <v>0</v>
      </c>
      <c r="L22" s="27">
        <f>K22</f>
        <v>0</v>
      </c>
      <c r="M22" s="133"/>
      <c r="N22" s="134"/>
      <c r="P22" s="28" t="s">
        <v>31</v>
      </c>
    </row>
    <row r="23" spans="1:17" ht="16.5" customHeight="1">
      <c r="A23" s="100" t="s">
        <v>32</v>
      </c>
      <c r="B23" s="101"/>
      <c r="C23" s="101"/>
      <c r="D23" s="101"/>
      <c r="E23" s="101"/>
      <c r="F23" s="101"/>
      <c r="G23" s="101"/>
      <c r="H23" s="101"/>
      <c r="I23" s="101"/>
      <c r="J23" s="101"/>
      <c r="K23" s="101"/>
      <c r="L23" s="29">
        <f>IF(SUM(L12,L15,L18,L19,L21,L22) &gt; 100, 100, SUM(L12,L15,L18,L19,L21,L22))</f>
        <v>30</v>
      </c>
      <c r="M23" s="100"/>
      <c r="N23" s="102"/>
    </row>
    <row r="24" spans="1:17" ht="8.1" customHeight="1"/>
    <row r="25" spans="1:17" ht="16.5" customHeight="1">
      <c r="A25" s="30" t="s">
        <v>33</v>
      </c>
    </row>
    <row r="26" spans="1:17" ht="16.5" customHeight="1">
      <c r="A26" s="135" t="s">
        <v>34</v>
      </c>
      <c r="B26" s="135"/>
      <c r="C26" s="135"/>
      <c r="D26" s="135"/>
      <c r="E26" s="135"/>
      <c r="F26" s="135"/>
      <c r="G26" s="135"/>
      <c r="H26" s="135"/>
      <c r="I26" s="135"/>
      <c r="J26" s="135"/>
      <c r="K26" s="135"/>
      <c r="L26" s="135"/>
      <c r="M26" s="135"/>
      <c r="N26" s="135"/>
    </row>
    <row r="27" spans="1:17" ht="16.5" customHeight="1">
      <c r="A27" s="100" t="s">
        <v>35</v>
      </c>
      <c r="B27" s="101"/>
      <c r="C27" s="101"/>
      <c r="D27" s="101"/>
      <c r="E27" s="101"/>
      <c r="F27" s="101"/>
      <c r="G27" s="101"/>
      <c r="H27" s="101"/>
      <c r="I27" s="101"/>
      <c r="J27" s="102"/>
      <c r="K27" s="136" t="s">
        <v>36</v>
      </c>
      <c r="L27" s="136"/>
      <c r="M27" s="136" t="s">
        <v>37</v>
      </c>
      <c r="N27" s="136"/>
    </row>
    <row r="28" spans="1:17" ht="26.25" customHeight="1">
      <c r="A28" s="100" t="s">
        <v>38</v>
      </c>
      <c r="B28" s="101"/>
      <c r="C28" s="101"/>
      <c r="D28" s="101"/>
      <c r="E28" s="101"/>
      <c r="F28" s="102"/>
      <c r="G28" s="100" t="s">
        <v>39</v>
      </c>
      <c r="H28" s="101"/>
      <c r="I28" s="101"/>
      <c r="J28" s="102"/>
      <c r="K28" s="8" t="s">
        <v>40</v>
      </c>
      <c r="L28" s="9" t="s">
        <v>41</v>
      </c>
      <c r="M28" s="10" t="s">
        <v>42</v>
      </c>
      <c r="N28" s="31" t="s">
        <v>43</v>
      </c>
    </row>
    <row r="29" spans="1:17" ht="15" customHeight="1">
      <c r="A29" s="137" t="s">
        <v>119</v>
      </c>
      <c r="B29" s="138"/>
      <c r="C29" s="138"/>
      <c r="D29" s="138"/>
      <c r="E29" s="138"/>
      <c r="F29" s="139"/>
      <c r="G29" s="140" t="s">
        <v>120</v>
      </c>
      <c r="H29" s="141"/>
      <c r="I29" s="141"/>
      <c r="J29" s="142"/>
      <c r="K29" s="32">
        <v>5.6</v>
      </c>
      <c r="L29" s="32">
        <v>6</v>
      </c>
      <c r="M29" s="33"/>
      <c r="N29" s="34"/>
      <c r="P29" s="35"/>
      <c r="Q29" s="36"/>
    </row>
    <row r="30" spans="1:17" ht="15" customHeight="1">
      <c r="A30" s="137"/>
      <c r="B30" s="138"/>
      <c r="C30" s="138"/>
      <c r="D30" s="138"/>
      <c r="E30" s="138"/>
      <c r="F30" s="139"/>
      <c r="G30" s="143"/>
      <c r="H30" s="144"/>
      <c r="I30" s="144"/>
      <c r="J30" s="145"/>
      <c r="K30" s="37"/>
      <c r="L30" s="38"/>
      <c r="M30" s="39"/>
      <c r="N30" s="40"/>
      <c r="P30" s="36"/>
      <c r="Q30" s="36"/>
    </row>
    <row r="31" spans="1:17" ht="15" customHeight="1">
      <c r="A31" s="137"/>
      <c r="B31" s="138"/>
      <c r="C31" s="138"/>
      <c r="D31" s="138"/>
      <c r="E31" s="138"/>
      <c r="F31" s="139"/>
      <c r="G31" s="143"/>
      <c r="H31" s="144"/>
      <c r="I31" s="144"/>
      <c r="J31" s="145"/>
      <c r="K31" s="37"/>
      <c r="L31" s="38"/>
      <c r="M31" s="39"/>
      <c r="N31" s="39"/>
      <c r="P31" s="35"/>
      <c r="Q31" s="36"/>
    </row>
    <row r="32" spans="1:17" s="1" customFormat="1" ht="15" customHeight="1">
      <c r="A32" s="137"/>
      <c r="B32" s="138"/>
      <c r="C32" s="138"/>
      <c r="D32" s="138"/>
      <c r="E32" s="138"/>
      <c r="F32" s="139"/>
      <c r="G32" s="143"/>
      <c r="H32" s="144"/>
      <c r="I32" s="144"/>
      <c r="J32" s="145"/>
      <c r="K32" s="37"/>
      <c r="L32" s="38"/>
      <c r="M32" s="39"/>
      <c r="N32" s="39"/>
      <c r="P32" s="36"/>
      <c r="Q32" s="36"/>
    </row>
    <row r="33" spans="1:17" s="1" customFormat="1" ht="15" customHeight="1">
      <c r="A33" s="146"/>
      <c r="B33" s="147"/>
      <c r="C33" s="147"/>
      <c r="D33" s="147"/>
      <c r="E33" s="147"/>
      <c r="F33" s="148"/>
      <c r="G33" s="149"/>
      <c r="H33" s="150"/>
      <c r="I33" s="150"/>
      <c r="J33" s="151"/>
      <c r="K33" s="41"/>
      <c r="L33" s="42"/>
      <c r="M33" s="43"/>
      <c r="N33" s="43"/>
      <c r="P33" s="35"/>
      <c r="Q33" s="36"/>
    </row>
    <row r="34" spans="1:17" s="1" customFormat="1" ht="16.5" customHeight="1">
      <c r="A34" s="100" t="s">
        <v>13</v>
      </c>
      <c r="B34" s="101"/>
      <c r="C34" s="101"/>
      <c r="D34" s="101"/>
      <c r="E34" s="101"/>
      <c r="F34" s="101"/>
      <c r="G34" s="101"/>
      <c r="H34" s="101"/>
      <c r="I34" s="101"/>
      <c r="J34" s="102"/>
      <c r="K34" s="44">
        <f>SUM(K29:K33)</f>
        <v>5.6</v>
      </c>
      <c r="L34" s="45">
        <f>SUM(L29:L33)</f>
        <v>6</v>
      </c>
      <c r="M34" s="45">
        <f>IFERROR(AVERAGE(M29:M33), 0)</f>
        <v>0</v>
      </c>
      <c r="N34" s="45">
        <f>IFERROR(AVERAGE(N29:N33), 0)</f>
        <v>0</v>
      </c>
    </row>
    <row r="35" spans="1:17" s="1" customFormat="1" ht="16.5" customHeight="1">
      <c r="A35" s="152" t="s">
        <v>44</v>
      </c>
      <c r="B35" s="152"/>
      <c r="C35" s="152"/>
      <c r="D35" s="152"/>
      <c r="E35" s="152"/>
      <c r="F35" s="152"/>
      <c r="G35" s="152"/>
      <c r="H35" s="152"/>
      <c r="I35" s="152"/>
      <c r="J35" s="152"/>
      <c r="K35" s="152"/>
      <c r="L35" s="152"/>
      <c r="M35" s="152"/>
      <c r="N35" s="152"/>
    </row>
    <row r="36" spans="1:17" s="1" customFormat="1" ht="16.5" customHeight="1">
      <c r="A36" s="100" t="s">
        <v>45</v>
      </c>
      <c r="B36" s="101"/>
      <c r="C36" s="101"/>
      <c r="D36" s="101"/>
      <c r="E36" s="101"/>
      <c r="F36" s="101"/>
      <c r="G36" s="101"/>
      <c r="H36" s="101"/>
      <c r="I36" s="101"/>
      <c r="J36" s="101"/>
      <c r="K36" s="101"/>
      <c r="L36" s="100" t="s">
        <v>36</v>
      </c>
      <c r="M36" s="101"/>
      <c r="N36" s="102"/>
    </row>
    <row r="37" spans="1:17" s="1" customFormat="1" ht="16.5" customHeight="1">
      <c r="A37" s="46" t="s">
        <v>46</v>
      </c>
      <c r="B37" s="153" t="s">
        <v>47</v>
      </c>
      <c r="C37" s="154"/>
      <c r="D37" s="154"/>
      <c r="E37" s="154"/>
      <c r="F37" s="154"/>
      <c r="G37" s="155"/>
      <c r="H37" s="156" t="s">
        <v>39</v>
      </c>
      <c r="I37" s="157"/>
      <c r="J37" s="158"/>
      <c r="K37" s="47" t="s">
        <v>48</v>
      </c>
      <c r="L37" s="47" t="s">
        <v>49</v>
      </c>
      <c r="M37" s="47" t="s">
        <v>50</v>
      </c>
      <c r="N37" s="47" t="s">
        <v>51</v>
      </c>
      <c r="P37" s="48" t="s">
        <v>52</v>
      </c>
    </row>
    <row r="38" spans="1:17" s="1" customFormat="1" ht="15" customHeight="1">
      <c r="B38" s="159"/>
      <c r="C38" s="160"/>
      <c r="D38" s="160"/>
      <c r="E38" s="160"/>
      <c r="F38" s="160"/>
      <c r="G38" s="161"/>
      <c r="H38" s="162"/>
      <c r="I38" s="163"/>
      <c r="J38" s="164"/>
      <c r="K38" s="49"/>
      <c r="L38" s="50"/>
      <c r="M38" s="51"/>
      <c r="N38" s="52"/>
      <c r="P38" s="48" t="s">
        <v>53</v>
      </c>
    </row>
    <row r="39" spans="1:17" s="1" customFormat="1" ht="15" customHeight="1">
      <c r="A39" s="53"/>
      <c r="B39" s="137"/>
      <c r="C39" s="138"/>
      <c r="D39" s="138"/>
      <c r="E39" s="138"/>
      <c r="F39" s="138"/>
      <c r="G39" s="139"/>
      <c r="H39" s="143"/>
      <c r="I39" s="144"/>
      <c r="J39" s="145"/>
      <c r="K39" s="54"/>
      <c r="L39" s="55"/>
      <c r="M39" s="56"/>
      <c r="N39" s="52"/>
      <c r="P39" s="48" t="s">
        <v>54</v>
      </c>
    </row>
    <row r="40" spans="1:17" s="1" customFormat="1" ht="15" customHeight="1">
      <c r="A40" s="53"/>
      <c r="B40" s="137"/>
      <c r="C40" s="138"/>
      <c r="D40" s="138"/>
      <c r="E40" s="138"/>
      <c r="F40" s="138"/>
      <c r="G40" s="139"/>
      <c r="H40" s="143"/>
      <c r="I40" s="144"/>
      <c r="J40" s="145"/>
      <c r="K40" s="54"/>
      <c r="L40" s="55"/>
      <c r="M40" s="56"/>
      <c r="N40" s="52"/>
      <c r="P40" s="48" t="s">
        <v>55</v>
      </c>
    </row>
    <row r="41" spans="1:17" s="1" customFormat="1" ht="15" customHeight="1">
      <c r="A41" s="53"/>
      <c r="B41" s="137"/>
      <c r="C41" s="138"/>
      <c r="D41" s="138"/>
      <c r="E41" s="138"/>
      <c r="F41" s="138"/>
      <c r="G41" s="139"/>
      <c r="H41" s="143"/>
      <c r="I41" s="144"/>
      <c r="J41" s="145"/>
      <c r="K41" s="54"/>
      <c r="L41" s="55"/>
      <c r="M41" s="56"/>
      <c r="N41" s="52"/>
      <c r="P41" s="48" t="s">
        <v>56</v>
      </c>
    </row>
    <row r="42" spans="1:17" s="1" customFormat="1" ht="15" customHeight="1">
      <c r="A42" s="53"/>
      <c r="B42" s="137"/>
      <c r="C42" s="138"/>
      <c r="D42" s="138"/>
      <c r="E42" s="138"/>
      <c r="F42" s="138"/>
      <c r="G42" s="139"/>
      <c r="H42" s="143"/>
      <c r="I42" s="144"/>
      <c r="J42" s="145"/>
      <c r="K42" s="54"/>
      <c r="L42" s="55"/>
      <c r="M42" s="56"/>
      <c r="N42" s="52"/>
      <c r="P42" s="48" t="s">
        <v>57</v>
      </c>
    </row>
    <row r="43" spans="1:17" s="1" customFormat="1" ht="15" customHeight="1">
      <c r="A43" s="53"/>
      <c r="B43" s="137"/>
      <c r="C43" s="138"/>
      <c r="D43" s="138"/>
      <c r="E43" s="138"/>
      <c r="F43" s="138"/>
      <c r="G43" s="139"/>
      <c r="H43" s="143"/>
      <c r="I43" s="144"/>
      <c r="J43" s="145"/>
      <c r="K43" s="54"/>
      <c r="L43" s="55"/>
      <c r="M43" s="56"/>
      <c r="N43" s="52"/>
      <c r="P43" s="48" t="s">
        <v>58</v>
      </c>
    </row>
    <row r="44" spans="1:17" s="1" customFormat="1" ht="15" customHeight="1">
      <c r="A44" s="57"/>
      <c r="B44" s="137"/>
      <c r="C44" s="138"/>
      <c r="D44" s="138"/>
      <c r="E44" s="138"/>
      <c r="F44" s="138"/>
      <c r="G44" s="139"/>
      <c r="H44" s="165"/>
      <c r="I44" s="166"/>
      <c r="J44" s="167"/>
      <c r="K44" s="58"/>
      <c r="L44" s="55"/>
      <c r="M44" s="56"/>
      <c r="N44" s="52"/>
      <c r="P44" s="48" t="s">
        <v>59</v>
      </c>
    </row>
    <row r="45" spans="1:17" s="1" customFormat="1" ht="16.5" customHeight="1">
      <c r="A45" s="100" t="s">
        <v>60</v>
      </c>
      <c r="B45" s="101"/>
      <c r="C45" s="101"/>
      <c r="D45" s="101"/>
      <c r="E45" s="101"/>
      <c r="F45" s="101"/>
      <c r="G45" s="101"/>
      <c r="H45" s="101"/>
      <c r="I45" s="101"/>
      <c r="J45" s="101"/>
      <c r="K45" s="101"/>
      <c r="L45" s="101"/>
      <c r="M45" s="102"/>
      <c r="N45" s="29">
        <f>SUM(H38,H39,H40,H41,H43,H44,N38,N39,N40,N41,N43,N44)</f>
        <v>0</v>
      </c>
    </row>
    <row r="46" spans="1:17" s="1" customFormat="1"/>
    <row r="47" spans="1:17" s="1" customFormat="1">
      <c r="A47" s="59" t="s">
        <v>61</v>
      </c>
    </row>
    <row r="48" spans="1:17" s="1" customFormat="1" ht="16.5" customHeight="1">
      <c r="A48" s="168" t="s">
        <v>26</v>
      </c>
      <c r="B48" s="168"/>
      <c r="C48" s="168"/>
      <c r="D48" s="168"/>
      <c r="E48" s="168"/>
      <c r="F48" s="168"/>
      <c r="G48" s="168"/>
      <c r="H48" s="168"/>
      <c r="I48" s="168"/>
      <c r="J48" s="168"/>
      <c r="K48" s="168"/>
      <c r="L48" s="168"/>
      <c r="M48" s="168"/>
      <c r="N48" s="168"/>
    </row>
    <row r="49" spans="1:19" s="1" customFormat="1" ht="16.5" customHeight="1">
      <c r="A49" s="169" t="s">
        <v>62</v>
      </c>
      <c r="B49" s="170"/>
      <c r="C49" s="171" t="s">
        <v>63</v>
      </c>
      <c r="D49" s="171" t="s">
        <v>64</v>
      </c>
      <c r="E49" s="171" t="s">
        <v>65</v>
      </c>
      <c r="F49" s="171" t="s">
        <v>66</v>
      </c>
      <c r="G49" s="173" t="s">
        <v>67</v>
      </c>
      <c r="H49" s="175" t="s">
        <v>68</v>
      </c>
      <c r="I49" s="176"/>
      <c r="J49" s="176"/>
      <c r="K49" s="176"/>
      <c r="L49" s="176"/>
      <c r="M49" s="176"/>
      <c r="N49" s="177"/>
    </row>
    <row r="50" spans="1:19" s="1" customFormat="1" ht="16.5" customHeight="1">
      <c r="A50" s="61" t="s">
        <v>69</v>
      </c>
      <c r="B50" s="62" t="s">
        <v>70</v>
      </c>
      <c r="C50" s="172"/>
      <c r="D50" s="172"/>
      <c r="E50" s="172"/>
      <c r="F50" s="172"/>
      <c r="G50" s="174"/>
      <c r="H50" s="63" t="s">
        <v>46</v>
      </c>
      <c r="I50" s="156" t="s">
        <v>71</v>
      </c>
      <c r="J50" s="157"/>
      <c r="K50" s="158"/>
      <c r="L50" s="178" t="s">
        <v>72</v>
      </c>
      <c r="M50" s="178"/>
      <c r="N50" s="64" t="s">
        <v>73</v>
      </c>
    </row>
    <row r="51" spans="1:19" s="1" customFormat="1" ht="15" customHeight="1">
      <c r="A51" s="65" t="s">
        <v>74</v>
      </c>
      <c r="B51" s="66"/>
      <c r="C51" s="67"/>
      <c r="D51" s="67"/>
      <c r="E51" s="67"/>
      <c r="F51" s="67"/>
      <c r="G51" s="179"/>
      <c r="H51" s="68"/>
      <c r="I51" s="182"/>
      <c r="J51" s="182"/>
      <c r="K51" s="182"/>
      <c r="L51" s="183"/>
      <c r="M51" s="184"/>
      <c r="N51" s="69"/>
      <c r="P51" s="185" t="s">
        <v>75</v>
      </c>
      <c r="Q51" s="108"/>
    </row>
    <row r="52" spans="1:19" s="1" customFormat="1" ht="15" customHeight="1">
      <c r="A52" s="65" t="s">
        <v>76</v>
      </c>
      <c r="B52" s="70"/>
      <c r="C52" s="71"/>
      <c r="D52" s="71"/>
      <c r="E52" s="71"/>
      <c r="F52" s="71"/>
      <c r="G52" s="180"/>
      <c r="H52" s="72"/>
      <c r="I52" s="186"/>
      <c r="J52" s="186"/>
      <c r="K52" s="186"/>
      <c r="L52" s="187"/>
      <c r="M52" s="188"/>
      <c r="N52" s="73"/>
      <c r="P52" s="108"/>
      <c r="Q52" s="108"/>
    </row>
    <row r="53" spans="1:19" s="1" customFormat="1" ht="15" customHeight="1">
      <c r="A53" s="65" t="s">
        <v>77</v>
      </c>
      <c r="B53" s="70"/>
      <c r="C53" s="71"/>
      <c r="D53" s="71"/>
      <c r="E53" s="71"/>
      <c r="F53" s="71"/>
      <c r="G53" s="180"/>
      <c r="H53" s="72"/>
      <c r="I53" s="186"/>
      <c r="J53" s="186"/>
      <c r="K53" s="186"/>
      <c r="L53" s="187"/>
      <c r="M53" s="188"/>
      <c r="N53" s="73"/>
      <c r="P53" s="108"/>
      <c r="Q53" s="108"/>
    </row>
    <row r="54" spans="1:19" s="1" customFormat="1" ht="15" customHeight="1">
      <c r="A54" s="65" t="s">
        <v>78</v>
      </c>
      <c r="B54" s="70"/>
      <c r="C54" s="71"/>
      <c r="D54" s="71"/>
      <c r="E54" s="71"/>
      <c r="F54" s="71"/>
      <c r="G54" s="180"/>
      <c r="H54" s="72"/>
      <c r="I54" s="186"/>
      <c r="J54" s="186"/>
      <c r="K54" s="186"/>
      <c r="L54" s="187"/>
      <c r="M54" s="188"/>
      <c r="N54" s="73"/>
      <c r="P54" s="108"/>
      <c r="Q54" s="108"/>
    </row>
    <row r="55" spans="1:19" s="1" customFormat="1" ht="15" customHeight="1">
      <c r="A55" s="65" t="s">
        <v>79</v>
      </c>
      <c r="B55" s="70"/>
      <c r="C55" s="71"/>
      <c r="D55" s="71"/>
      <c r="E55" s="71"/>
      <c r="F55" s="71"/>
      <c r="G55" s="180"/>
      <c r="H55" s="72"/>
      <c r="I55" s="186"/>
      <c r="J55" s="186"/>
      <c r="K55" s="186"/>
      <c r="L55" s="187"/>
      <c r="M55" s="188"/>
      <c r="N55" s="73"/>
      <c r="P55" s="108"/>
      <c r="Q55" s="108"/>
    </row>
    <row r="56" spans="1:19" s="1" customFormat="1">
      <c r="A56" s="65" t="s">
        <v>80</v>
      </c>
      <c r="B56" s="74"/>
      <c r="C56" s="71"/>
      <c r="D56" s="71"/>
      <c r="E56" s="71"/>
      <c r="F56" s="71"/>
      <c r="G56" s="181"/>
      <c r="H56" s="75"/>
      <c r="I56" s="189"/>
      <c r="J56" s="189"/>
      <c r="K56" s="189"/>
      <c r="L56" s="190"/>
      <c r="M56" s="191"/>
      <c r="N56" s="76"/>
      <c r="P56" s="108"/>
      <c r="Q56" s="108"/>
    </row>
    <row r="57" spans="1:19" s="1" customFormat="1" ht="14.25" customHeight="1">
      <c r="A57" s="77" t="s">
        <v>81</v>
      </c>
      <c r="B57" s="77">
        <f>SUM(C57:G57)</f>
        <v>0</v>
      </c>
      <c r="C57" s="78">
        <f>SUM(C51:C56)*-1</f>
        <v>0</v>
      </c>
      <c r="D57" s="78">
        <f>SUM(D51:D56)*5</f>
        <v>0</v>
      </c>
      <c r="E57" s="78">
        <f>SUM(E51:E56)*-1</f>
        <v>0</v>
      </c>
      <c r="F57" s="78">
        <v>0</v>
      </c>
      <c r="G57" s="79">
        <v>0</v>
      </c>
      <c r="H57" s="199" t="s">
        <v>82</v>
      </c>
      <c r="I57" s="200"/>
      <c r="J57" s="200"/>
      <c r="K57" s="201"/>
      <c r="L57" s="202">
        <v>0</v>
      </c>
      <c r="M57" s="203"/>
      <c r="N57" s="80">
        <f>L57*3</f>
        <v>0</v>
      </c>
    </row>
    <row r="58" spans="1:19" s="1" customFormat="1"/>
    <row r="59" spans="1:19" s="1" customFormat="1">
      <c r="A59" s="168" t="s">
        <v>83</v>
      </c>
      <c r="B59" s="168"/>
      <c r="C59" s="168"/>
      <c r="D59" s="168"/>
      <c r="E59" s="168"/>
      <c r="F59" s="168"/>
      <c r="G59" s="168"/>
      <c r="H59" s="168"/>
      <c r="I59" s="168"/>
      <c r="J59" s="168"/>
      <c r="K59" s="168"/>
      <c r="L59" s="168"/>
      <c r="M59" s="168"/>
      <c r="N59" s="168"/>
    </row>
    <row r="60" spans="1:19" s="1" customFormat="1">
      <c r="A60" s="172" t="s">
        <v>84</v>
      </c>
      <c r="B60" s="204" t="s">
        <v>85</v>
      </c>
      <c r="C60" s="205"/>
      <c r="D60" s="205"/>
      <c r="E60" s="205"/>
      <c r="F60" s="205"/>
      <c r="G60" s="205"/>
      <c r="H60" s="205"/>
      <c r="I60" s="205"/>
      <c r="J60" s="205"/>
      <c r="K60" s="206"/>
      <c r="L60" s="156" t="s">
        <v>86</v>
      </c>
      <c r="M60" s="157"/>
      <c r="N60" s="158"/>
    </row>
    <row r="61" spans="1:19" s="1" customFormat="1">
      <c r="A61" s="172"/>
      <c r="B61" s="207"/>
      <c r="C61" s="208"/>
      <c r="D61" s="208"/>
      <c r="E61" s="208"/>
      <c r="F61" s="208"/>
      <c r="G61" s="208"/>
      <c r="H61" s="208"/>
      <c r="I61" s="208"/>
      <c r="J61" s="208"/>
      <c r="K61" s="209"/>
      <c r="L61" s="61" t="s">
        <v>46</v>
      </c>
      <c r="M61" s="61" t="s">
        <v>87</v>
      </c>
      <c r="N61" s="47" t="s">
        <v>88</v>
      </c>
    </row>
    <row r="62" spans="1:19" s="1" customFormat="1" ht="13.5" customHeight="1">
      <c r="A62" s="172" t="s">
        <v>89</v>
      </c>
      <c r="B62" s="210" t="s">
        <v>90</v>
      </c>
      <c r="C62" s="211"/>
      <c r="D62" s="211"/>
      <c r="E62" s="211"/>
      <c r="F62" s="211"/>
      <c r="G62" s="211"/>
      <c r="H62" s="211"/>
      <c r="I62" s="211"/>
      <c r="J62" s="211"/>
      <c r="K62" s="212"/>
      <c r="L62" s="81" t="s">
        <v>91</v>
      </c>
      <c r="M62" s="82"/>
      <c r="N62" s="214">
        <f>IF(ISERROR(AVERAGE(M63:M64)),0,ROUNDUP(AVERAGE(M63:M64), 1))</f>
        <v>0</v>
      </c>
      <c r="P62" s="198" t="s">
        <v>92</v>
      </c>
      <c r="Q62" s="108"/>
      <c r="R62" s="108"/>
      <c r="S62" s="108"/>
    </row>
    <row r="63" spans="1:19" s="1" customFormat="1">
      <c r="A63" s="172"/>
      <c r="B63" s="213"/>
      <c r="C63" s="211"/>
      <c r="D63" s="211"/>
      <c r="E63" s="211"/>
      <c r="F63" s="211"/>
      <c r="G63" s="211"/>
      <c r="H63" s="211"/>
      <c r="I63" s="211"/>
      <c r="J63" s="211"/>
      <c r="K63" s="212"/>
      <c r="L63" s="83" t="s">
        <v>93</v>
      </c>
      <c r="M63" s="84"/>
      <c r="N63" s="90"/>
      <c r="P63" s="108"/>
      <c r="Q63" s="108"/>
      <c r="R63" s="108"/>
      <c r="S63" s="108"/>
    </row>
    <row r="64" spans="1:19" s="1" customFormat="1">
      <c r="A64" s="172"/>
      <c r="B64" s="213"/>
      <c r="C64" s="211"/>
      <c r="D64" s="211"/>
      <c r="E64" s="211"/>
      <c r="F64" s="211"/>
      <c r="G64" s="211"/>
      <c r="H64" s="211"/>
      <c r="I64" s="211"/>
      <c r="J64" s="211"/>
      <c r="K64" s="212"/>
      <c r="L64" s="85" t="s">
        <v>94</v>
      </c>
      <c r="M64" s="86"/>
      <c r="N64" s="90"/>
      <c r="P64" s="108"/>
      <c r="Q64" s="108"/>
      <c r="R64" s="108"/>
      <c r="S64" s="108"/>
    </row>
    <row r="65" spans="1:19" ht="13.5" customHeight="1">
      <c r="A65" s="172"/>
      <c r="B65" s="210" t="s">
        <v>95</v>
      </c>
      <c r="C65" s="211"/>
      <c r="D65" s="211"/>
      <c r="E65" s="211"/>
      <c r="F65" s="211"/>
      <c r="G65" s="211"/>
      <c r="H65" s="211"/>
      <c r="I65" s="211"/>
      <c r="J65" s="211"/>
      <c r="K65" s="212"/>
      <c r="L65" s="83" t="s">
        <v>91</v>
      </c>
      <c r="M65" s="82"/>
      <c r="N65" s="90">
        <f>IF(ISERROR(AVERAGE(M66:M67)),0,ROUNDUP(AVERAGE(M66:M67), 1))</f>
        <v>0</v>
      </c>
      <c r="P65" s="198" t="s">
        <v>96</v>
      </c>
      <c r="Q65" s="108"/>
      <c r="R65" s="108"/>
      <c r="S65" s="217"/>
    </row>
    <row r="66" spans="1:19" ht="18.75" customHeight="1">
      <c r="A66" s="172"/>
      <c r="B66" s="213"/>
      <c r="C66" s="211"/>
      <c r="D66" s="211"/>
      <c r="E66" s="211"/>
      <c r="F66" s="211"/>
      <c r="G66" s="211"/>
      <c r="H66" s="211"/>
      <c r="I66" s="211"/>
      <c r="J66" s="211"/>
      <c r="K66" s="212"/>
      <c r="L66" s="83" t="s">
        <v>93</v>
      </c>
      <c r="M66" s="84"/>
      <c r="N66" s="90"/>
      <c r="P66" s="108"/>
      <c r="Q66" s="108"/>
      <c r="R66" s="108"/>
      <c r="S66" s="217"/>
    </row>
    <row r="67" spans="1:19" ht="18.75" customHeight="1">
      <c r="A67" s="172"/>
      <c r="B67" s="213"/>
      <c r="C67" s="211"/>
      <c r="D67" s="211"/>
      <c r="E67" s="211"/>
      <c r="F67" s="211"/>
      <c r="G67" s="211"/>
      <c r="H67" s="211"/>
      <c r="I67" s="211"/>
      <c r="J67" s="211"/>
      <c r="K67" s="212"/>
      <c r="L67" s="85" t="s">
        <v>94</v>
      </c>
      <c r="M67" s="86"/>
      <c r="N67" s="90"/>
      <c r="P67" s="108"/>
      <c r="Q67" s="108"/>
      <c r="R67" s="108"/>
      <c r="S67" s="217"/>
    </row>
    <row r="68" spans="1:19" ht="18.75" customHeight="1">
      <c r="A68" s="172" t="s">
        <v>97</v>
      </c>
      <c r="B68" s="210" t="s">
        <v>98</v>
      </c>
      <c r="C68" s="211"/>
      <c r="D68" s="211"/>
      <c r="E68" s="211"/>
      <c r="F68" s="211"/>
      <c r="G68" s="211"/>
      <c r="H68" s="211"/>
      <c r="I68" s="211"/>
      <c r="J68" s="211"/>
      <c r="K68" s="212"/>
      <c r="L68" s="81" t="s">
        <v>91</v>
      </c>
      <c r="M68" s="82"/>
      <c r="N68" s="90">
        <f>IF(ISERROR(AVERAGE(M69:M70)),0,ROUNDUP(AVERAGE(M69:M70), 1))</f>
        <v>0</v>
      </c>
      <c r="P68" s="198" t="s">
        <v>99</v>
      </c>
      <c r="Q68" s="108"/>
      <c r="R68" s="108"/>
      <c r="S68" s="217"/>
    </row>
    <row r="69" spans="1:19" ht="18.75" customHeight="1">
      <c r="A69" s="172"/>
      <c r="B69" s="213"/>
      <c r="C69" s="211"/>
      <c r="D69" s="211"/>
      <c r="E69" s="211"/>
      <c r="F69" s="211"/>
      <c r="G69" s="211"/>
      <c r="H69" s="211"/>
      <c r="I69" s="211"/>
      <c r="J69" s="211"/>
      <c r="K69" s="212"/>
      <c r="L69" s="83" t="s">
        <v>93</v>
      </c>
      <c r="M69" s="84"/>
      <c r="N69" s="90"/>
      <c r="P69" s="108"/>
      <c r="Q69" s="108"/>
      <c r="R69" s="108"/>
      <c r="S69" s="217"/>
    </row>
    <row r="70" spans="1:19" ht="18.75" customHeight="1">
      <c r="A70" s="172"/>
      <c r="B70" s="213"/>
      <c r="C70" s="211"/>
      <c r="D70" s="211"/>
      <c r="E70" s="211"/>
      <c r="F70" s="211"/>
      <c r="G70" s="211"/>
      <c r="H70" s="211"/>
      <c r="I70" s="211"/>
      <c r="J70" s="211"/>
      <c r="K70" s="212"/>
      <c r="L70" s="85" t="s">
        <v>94</v>
      </c>
      <c r="M70" s="86"/>
      <c r="N70" s="90"/>
      <c r="P70" s="108"/>
      <c r="Q70" s="108"/>
      <c r="R70" s="108"/>
      <c r="S70" s="217"/>
    </row>
    <row r="71" spans="1:19" ht="18.75" customHeight="1">
      <c r="A71" s="172"/>
      <c r="B71" s="210" t="s">
        <v>100</v>
      </c>
      <c r="C71" s="211"/>
      <c r="D71" s="211"/>
      <c r="E71" s="211"/>
      <c r="F71" s="211"/>
      <c r="G71" s="211"/>
      <c r="H71" s="211"/>
      <c r="I71" s="211"/>
      <c r="J71" s="211"/>
      <c r="K71" s="212"/>
      <c r="L71" s="83" t="s">
        <v>91</v>
      </c>
      <c r="M71" s="82"/>
      <c r="N71" s="90">
        <f>IF(ISERROR(AVERAGE(M72:M73)),0,ROUNDUP(AVERAGE(M72:M73), 1))</f>
        <v>0</v>
      </c>
      <c r="P71" s="198" t="s">
        <v>101</v>
      </c>
      <c r="Q71" s="108"/>
      <c r="R71" s="108"/>
      <c r="S71" s="217"/>
    </row>
    <row r="72" spans="1:19" ht="18.75" customHeight="1">
      <c r="A72" s="172"/>
      <c r="B72" s="213"/>
      <c r="C72" s="211"/>
      <c r="D72" s="211"/>
      <c r="E72" s="211"/>
      <c r="F72" s="211"/>
      <c r="G72" s="211"/>
      <c r="H72" s="211"/>
      <c r="I72" s="211"/>
      <c r="J72" s="211"/>
      <c r="K72" s="212"/>
      <c r="L72" s="83" t="s">
        <v>93</v>
      </c>
      <c r="M72" s="84"/>
      <c r="N72" s="90"/>
      <c r="P72" s="108"/>
      <c r="Q72" s="108"/>
      <c r="R72" s="108"/>
      <c r="S72" s="217"/>
    </row>
    <row r="73" spans="1:19" ht="18.75" customHeight="1">
      <c r="A73" s="172"/>
      <c r="B73" s="213"/>
      <c r="C73" s="211"/>
      <c r="D73" s="211"/>
      <c r="E73" s="211"/>
      <c r="F73" s="211"/>
      <c r="G73" s="211"/>
      <c r="H73" s="211"/>
      <c r="I73" s="211"/>
      <c r="J73" s="211"/>
      <c r="K73" s="212"/>
      <c r="L73" s="85" t="s">
        <v>94</v>
      </c>
      <c r="M73" s="86"/>
      <c r="N73" s="90"/>
      <c r="P73" s="108"/>
      <c r="Q73" s="108"/>
      <c r="R73" s="108"/>
      <c r="S73" s="217"/>
    </row>
    <row r="74" spans="1:19" ht="18.75" customHeight="1">
      <c r="A74" s="172"/>
      <c r="B74" s="210" t="s">
        <v>102</v>
      </c>
      <c r="C74" s="218"/>
      <c r="D74" s="218"/>
      <c r="E74" s="218"/>
      <c r="F74" s="218"/>
      <c r="G74" s="218"/>
      <c r="H74" s="218"/>
      <c r="I74" s="218"/>
      <c r="J74" s="218"/>
      <c r="K74" s="219"/>
      <c r="L74" s="83" t="s">
        <v>91</v>
      </c>
      <c r="M74" s="82"/>
      <c r="N74" s="90">
        <f>IF(ISERROR(AVERAGE(M75:M76)),0,ROUNDUP(AVERAGE(M75:M76), 1))</f>
        <v>0</v>
      </c>
      <c r="P74" s="198" t="s">
        <v>103</v>
      </c>
      <c r="Q74" s="108"/>
      <c r="R74" s="108"/>
      <c r="S74" s="217"/>
    </row>
    <row r="75" spans="1:19" ht="18.75" customHeight="1">
      <c r="A75" s="172"/>
      <c r="B75" s="220"/>
      <c r="C75" s="218"/>
      <c r="D75" s="218"/>
      <c r="E75" s="218"/>
      <c r="F75" s="218"/>
      <c r="G75" s="218"/>
      <c r="H75" s="218"/>
      <c r="I75" s="218"/>
      <c r="J75" s="218"/>
      <c r="K75" s="219"/>
      <c r="L75" s="83" t="s">
        <v>93</v>
      </c>
      <c r="M75" s="84"/>
      <c r="N75" s="90"/>
      <c r="P75" s="108"/>
      <c r="Q75" s="108"/>
      <c r="R75" s="108"/>
      <c r="S75" s="217"/>
    </row>
    <row r="76" spans="1:19" ht="18.75" customHeight="1">
      <c r="A76" s="172"/>
      <c r="B76" s="220"/>
      <c r="C76" s="218"/>
      <c r="D76" s="218"/>
      <c r="E76" s="218"/>
      <c r="F76" s="218"/>
      <c r="G76" s="218"/>
      <c r="H76" s="218"/>
      <c r="I76" s="218"/>
      <c r="J76" s="218"/>
      <c r="K76" s="219"/>
      <c r="L76" s="85" t="s">
        <v>94</v>
      </c>
      <c r="M76" s="86"/>
      <c r="N76" s="90"/>
      <c r="P76" s="108"/>
      <c r="Q76" s="108"/>
      <c r="R76" s="108"/>
      <c r="S76" s="217"/>
    </row>
    <row r="77" spans="1:19" s="1" customFormat="1" ht="18.75" customHeight="1">
      <c r="A77" s="221" t="s">
        <v>104</v>
      </c>
      <c r="B77" s="192" t="s">
        <v>105</v>
      </c>
      <c r="C77" s="108"/>
      <c r="D77" s="108"/>
      <c r="E77" s="108"/>
      <c r="F77" s="108"/>
      <c r="G77" s="108"/>
      <c r="H77" s="108"/>
      <c r="I77" s="108"/>
      <c r="J77" s="108"/>
      <c r="K77" s="193"/>
      <c r="L77" s="87" t="s">
        <v>91</v>
      </c>
      <c r="M77" s="49"/>
      <c r="N77" s="90">
        <f>IF(ISERROR(AVERAGE(M78:M79)),0,ROUNDUP(AVERAGE(M78:M79), 1))</f>
        <v>0</v>
      </c>
      <c r="P77" s="198" t="s">
        <v>106</v>
      </c>
      <c r="Q77" s="108"/>
      <c r="R77" s="108"/>
      <c r="S77" s="108"/>
    </row>
    <row r="78" spans="1:19" s="1" customFormat="1" ht="18.75" customHeight="1">
      <c r="A78" s="221"/>
      <c r="B78" s="194"/>
      <c r="C78" s="108"/>
      <c r="D78" s="108"/>
      <c r="E78" s="108"/>
      <c r="F78" s="108"/>
      <c r="G78" s="108"/>
      <c r="H78" s="108"/>
      <c r="I78" s="108"/>
      <c r="J78" s="108"/>
      <c r="K78" s="193"/>
      <c r="L78" s="83" t="s">
        <v>93</v>
      </c>
      <c r="M78" s="84"/>
      <c r="N78" s="90"/>
      <c r="P78" s="108"/>
      <c r="Q78" s="108"/>
      <c r="R78" s="108"/>
      <c r="S78" s="108"/>
    </row>
    <row r="79" spans="1:19" s="1" customFormat="1" ht="18.75" customHeight="1">
      <c r="A79" s="221"/>
      <c r="B79" s="195"/>
      <c r="C79" s="196"/>
      <c r="D79" s="196"/>
      <c r="E79" s="196"/>
      <c r="F79" s="196"/>
      <c r="G79" s="196"/>
      <c r="H79" s="196"/>
      <c r="I79" s="196"/>
      <c r="J79" s="196"/>
      <c r="K79" s="197"/>
      <c r="L79" s="85" t="s">
        <v>94</v>
      </c>
      <c r="M79" s="86"/>
      <c r="N79" s="90"/>
      <c r="P79" s="108"/>
      <c r="Q79" s="108"/>
      <c r="R79" s="108"/>
      <c r="S79" s="108"/>
    </row>
    <row r="80" spans="1:19" s="1" customFormat="1" ht="18.75" customHeight="1">
      <c r="A80" s="221"/>
      <c r="B80" s="192" t="s">
        <v>107</v>
      </c>
      <c r="C80" s="108"/>
      <c r="D80" s="108"/>
      <c r="E80" s="108"/>
      <c r="F80" s="108"/>
      <c r="G80" s="108"/>
      <c r="H80" s="108"/>
      <c r="I80" s="108"/>
      <c r="J80" s="108"/>
      <c r="K80" s="193"/>
      <c r="L80" s="87" t="s">
        <v>91</v>
      </c>
      <c r="M80" s="49"/>
      <c r="N80" s="90">
        <f>IF(ISERROR(AVERAGE(M81:M82)),0,ROUNDUP(AVERAGE(M81:M82), 1))</f>
        <v>0</v>
      </c>
      <c r="P80" s="198" t="s">
        <v>108</v>
      </c>
      <c r="Q80" s="108"/>
      <c r="R80" s="108"/>
      <c r="S80" s="108"/>
    </row>
    <row r="81" spans="1:19" s="1" customFormat="1" ht="18.75" customHeight="1">
      <c r="A81" s="221"/>
      <c r="B81" s="194"/>
      <c r="C81" s="108"/>
      <c r="D81" s="108"/>
      <c r="E81" s="108"/>
      <c r="F81" s="108"/>
      <c r="G81" s="108"/>
      <c r="H81" s="108"/>
      <c r="I81" s="108"/>
      <c r="J81" s="108"/>
      <c r="K81" s="193"/>
      <c r="L81" s="83" t="s">
        <v>93</v>
      </c>
      <c r="M81" s="84"/>
      <c r="N81" s="90"/>
      <c r="P81" s="108"/>
      <c r="Q81" s="108"/>
      <c r="R81" s="108"/>
      <c r="S81" s="108"/>
    </row>
    <row r="82" spans="1:19" s="1" customFormat="1" ht="13.5" customHeight="1">
      <c r="A82" s="221"/>
      <c r="B82" s="195"/>
      <c r="C82" s="196"/>
      <c r="D82" s="196"/>
      <c r="E82" s="196"/>
      <c r="F82" s="196"/>
      <c r="G82" s="196"/>
      <c r="H82" s="196"/>
      <c r="I82" s="196"/>
      <c r="J82" s="196"/>
      <c r="K82" s="197"/>
      <c r="L82" s="85" t="s">
        <v>94</v>
      </c>
      <c r="M82" s="86"/>
      <c r="N82" s="90"/>
      <c r="P82" s="108"/>
      <c r="Q82" s="108"/>
      <c r="R82" s="108"/>
      <c r="S82" s="108"/>
    </row>
    <row r="83" spans="1:19" s="1" customFormat="1" ht="13.5" customHeight="1">
      <c r="A83" s="221"/>
      <c r="B83" s="192" t="s">
        <v>109</v>
      </c>
      <c r="C83" s="108"/>
      <c r="D83" s="108"/>
      <c r="E83" s="108"/>
      <c r="F83" s="108"/>
      <c r="G83" s="108"/>
      <c r="H83" s="108"/>
      <c r="I83" s="108"/>
      <c r="J83" s="108"/>
      <c r="K83" s="193"/>
      <c r="L83" s="87" t="s">
        <v>91</v>
      </c>
      <c r="M83" s="49"/>
      <c r="N83" s="90">
        <f>IF(ISERROR(AVERAGE(M84:M85)),0,ROUNDUP(AVERAGE(M84:M85), 1))</f>
        <v>0</v>
      </c>
      <c r="P83" s="198" t="s">
        <v>110</v>
      </c>
      <c r="Q83" s="108"/>
      <c r="R83" s="108"/>
      <c r="S83" s="108"/>
    </row>
    <row r="84" spans="1:19" s="1" customFormat="1">
      <c r="A84" s="221"/>
      <c r="B84" s="194"/>
      <c r="C84" s="108"/>
      <c r="D84" s="108"/>
      <c r="E84" s="108"/>
      <c r="F84" s="108"/>
      <c r="G84" s="108"/>
      <c r="H84" s="108"/>
      <c r="I84" s="108"/>
      <c r="J84" s="108"/>
      <c r="K84" s="193"/>
      <c r="L84" s="83" t="s">
        <v>93</v>
      </c>
      <c r="M84" s="84"/>
      <c r="N84" s="90"/>
      <c r="P84" s="108"/>
      <c r="Q84" s="108"/>
      <c r="R84" s="108"/>
      <c r="S84" s="108"/>
    </row>
    <row r="85" spans="1:19" s="1" customFormat="1">
      <c r="A85" s="221"/>
      <c r="B85" s="195"/>
      <c r="C85" s="196"/>
      <c r="D85" s="196"/>
      <c r="E85" s="196"/>
      <c r="F85" s="196"/>
      <c r="G85" s="196"/>
      <c r="H85" s="196"/>
      <c r="I85" s="196"/>
      <c r="J85" s="196"/>
      <c r="K85" s="197"/>
      <c r="L85" s="85" t="s">
        <v>94</v>
      </c>
      <c r="M85" s="86"/>
      <c r="N85" s="90"/>
      <c r="P85" s="108"/>
      <c r="Q85" s="108"/>
      <c r="R85" s="108"/>
      <c r="S85" s="108"/>
    </row>
    <row r="86" spans="1:19" s="1" customFormat="1" ht="15" customHeight="1">
      <c r="A86" s="221"/>
      <c r="B86" s="192" t="s">
        <v>111</v>
      </c>
      <c r="C86" s="108"/>
      <c r="D86" s="108"/>
      <c r="E86" s="108"/>
      <c r="F86" s="108"/>
      <c r="G86" s="108"/>
      <c r="H86" s="108"/>
      <c r="I86" s="108"/>
      <c r="J86" s="108"/>
      <c r="K86" s="193"/>
      <c r="L86" s="81" t="s">
        <v>91</v>
      </c>
      <c r="M86" s="82"/>
      <c r="N86" s="90">
        <f>IF(ISERROR(AVERAGE(M87:M88)),0,ROUNDUP(AVERAGE(M87:M88), 1))</f>
        <v>0</v>
      </c>
      <c r="P86" s="198" t="s">
        <v>112</v>
      </c>
      <c r="Q86" s="108"/>
      <c r="R86" s="108"/>
      <c r="S86" s="108"/>
    </row>
    <row r="87" spans="1:19" s="1" customFormat="1" ht="15" customHeight="1">
      <c r="A87" s="221"/>
      <c r="B87" s="194"/>
      <c r="C87" s="108"/>
      <c r="D87" s="108"/>
      <c r="E87" s="108"/>
      <c r="F87" s="108"/>
      <c r="G87" s="108"/>
      <c r="H87" s="108"/>
      <c r="I87" s="108"/>
      <c r="J87" s="108"/>
      <c r="K87" s="193"/>
      <c r="L87" s="83" t="s">
        <v>93</v>
      </c>
      <c r="M87" s="84"/>
      <c r="N87" s="90"/>
      <c r="P87" s="108"/>
      <c r="Q87" s="108"/>
      <c r="R87" s="108"/>
      <c r="S87" s="108"/>
    </row>
    <row r="88" spans="1:19" s="1" customFormat="1" ht="15" customHeight="1">
      <c r="A88" s="222"/>
      <c r="B88" s="195"/>
      <c r="C88" s="196"/>
      <c r="D88" s="196"/>
      <c r="E88" s="196"/>
      <c r="F88" s="196"/>
      <c r="G88" s="196"/>
      <c r="H88" s="196"/>
      <c r="I88" s="196"/>
      <c r="J88" s="196"/>
      <c r="K88" s="197"/>
      <c r="L88" s="85" t="s">
        <v>94</v>
      </c>
      <c r="M88" s="84"/>
      <c r="N88" s="90"/>
      <c r="P88" s="108"/>
      <c r="Q88" s="108"/>
      <c r="R88" s="108"/>
      <c r="S88" s="108"/>
    </row>
    <row r="89" spans="1:19" s="1" customFormat="1">
      <c r="A89" s="47" t="s">
        <v>113</v>
      </c>
      <c r="B89" s="156" t="s">
        <v>81</v>
      </c>
      <c r="C89" s="157"/>
      <c r="D89" s="157"/>
      <c r="E89" s="157"/>
      <c r="F89" s="157"/>
      <c r="G89" s="157"/>
      <c r="H89" s="157"/>
      <c r="I89" s="157"/>
      <c r="J89" s="157"/>
      <c r="K89" s="158"/>
      <c r="L89" s="61" t="s">
        <v>13</v>
      </c>
      <c r="M89" s="215">
        <f>SUM(N62:N88)</f>
        <v>0</v>
      </c>
      <c r="N89" s="216"/>
      <c r="R89" s="108"/>
      <c r="S89" s="108"/>
    </row>
  </sheetData>
  <mergeCells count="154">
    <mergeCell ref="B89:K89"/>
    <mergeCell ref="M89:N89"/>
    <mergeCell ref="P62:Q64"/>
    <mergeCell ref="R62:S89"/>
    <mergeCell ref="B65:K67"/>
    <mergeCell ref="N65:N67"/>
    <mergeCell ref="P65:Q67"/>
    <mergeCell ref="A68:A76"/>
    <mergeCell ref="B68:K70"/>
    <mergeCell ref="N68:N70"/>
    <mergeCell ref="P68:Q70"/>
    <mergeCell ref="B71:K73"/>
    <mergeCell ref="N71:N73"/>
    <mergeCell ref="P71:Q73"/>
    <mergeCell ref="B74:K76"/>
    <mergeCell ref="N74:N76"/>
    <mergeCell ref="P74:Q76"/>
    <mergeCell ref="A77:A88"/>
    <mergeCell ref="B77:K79"/>
    <mergeCell ref="N77:N79"/>
    <mergeCell ref="P77:Q79"/>
    <mergeCell ref="B80:K82"/>
    <mergeCell ref="N80:N82"/>
    <mergeCell ref="P80:Q82"/>
    <mergeCell ref="B83:K85"/>
    <mergeCell ref="N83:N85"/>
    <mergeCell ref="P83:Q85"/>
    <mergeCell ref="B86:K88"/>
    <mergeCell ref="N86:N88"/>
    <mergeCell ref="P86:Q88"/>
    <mergeCell ref="H57:K57"/>
    <mergeCell ref="L57:M57"/>
    <mergeCell ref="A59:N59"/>
    <mergeCell ref="A60:A61"/>
    <mergeCell ref="B60:K61"/>
    <mergeCell ref="L60:N60"/>
    <mergeCell ref="A62:A67"/>
    <mergeCell ref="B62:K64"/>
    <mergeCell ref="N62:N64"/>
    <mergeCell ref="G51:G56"/>
    <mergeCell ref="I51:K51"/>
    <mergeCell ref="L51:M51"/>
    <mergeCell ref="P51:Q56"/>
    <mergeCell ref="I52:K52"/>
    <mergeCell ref="L52:M52"/>
    <mergeCell ref="I53:K53"/>
    <mergeCell ref="L53:M53"/>
    <mergeCell ref="I54:K54"/>
    <mergeCell ref="L54:M54"/>
    <mergeCell ref="I55:K55"/>
    <mergeCell ref="L55:M55"/>
    <mergeCell ref="I56:K56"/>
    <mergeCell ref="L56:M56"/>
    <mergeCell ref="A45:M45"/>
    <mergeCell ref="A48:N48"/>
    <mergeCell ref="A49:B49"/>
    <mergeCell ref="C49:C50"/>
    <mergeCell ref="D49:D50"/>
    <mergeCell ref="E49:E50"/>
    <mergeCell ref="F49:F50"/>
    <mergeCell ref="G49:G50"/>
    <mergeCell ref="H49:N49"/>
    <mergeCell ref="I50:K50"/>
    <mergeCell ref="L50:M50"/>
    <mergeCell ref="B40:G40"/>
    <mergeCell ref="H40:J40"/>
    <mergeCell ref="B41:G41"/>
    <mergeCell ref="H41:J41"/>
    <mergeCell ref="B42:G42"/>
    <mergeCell ref="H42:J42"/>
    <mergeCell ref="B43:G43"/>
    <mergeCell ref="H43:J43"/>
    <mergeCell ref="B44:G44"/>
    <mergeCell ref="H44:J44"/>
    <mergeCell ref="A35:N35"/>
    <mergeCell ref="A36:K36"/>
    <mergeCell ref="L36:N36"/>
    <mergeCell ref="B37:G37"/>
    <mergeCell ref="H37:J37"/>
    <mergeCell ref="B38:G38"/>
    <mergeCell ref="H38:J38"/>
    <mergeCell ref="B39:G39"/>
    <mergeCell ref="H39:J39"/>
    <mergeCell ref="A30:F30"/>
    <mergeCell ref="G30:J30"/>
    <mergeCell ref="A31:F31"/>
    <mergeCell ref="G31:J31"/>
    <mergeCell ref="A32:F32"/>
    <mergeCell ref="G32:J32"/>
    <mergeCell ref="A33:F33"/>
    <mergeCell ref="G33:J33"/>
    <mergeCell ref="A34:J34"/>
    <mergeCell ref="A23:K23"/>
    <mergeCell ref="M23:N23"/>
    <mergeCell ref="A26:N26"/>
    <mergeCell ref="A27:J27"/>
    <mergeCell ref="K27:L27"/>
    <mergeCell ref="M27:N27"/>
    <mergeCell ref="A28:F28"/>
    <mergeCell ref="G28:J28"/>
    <mergeCell ref="A29:F29"/>
    <mergeCell ref="G29:J29"/>
    <mergeCell ref="A20:E20"/>
    <mergeCell ref="A21:E21"/>
    <mergeCell ref="F21:G21"/>
    <mergeCell ref="H21:I21"/>
    <mergeCell ref="M21:N21"/>
    <mergeCell ref="A22:E22"/>
    <mergeCell ref="F22:G22"/>
    <mergeCell ref="H22:I22"/>
    <mergeCell ref="M22:N22"/>
    <mergeCell ref="A17:D17"/>
    <mergeCell ref="A18:D18"/>
    <mergeCell ref="F18:G18"/>
    <mergeCell ref="H18:I18"/>
    <mergeCell ref="L18:L19"/>
    <mergeCell ref="M18:N18"/>
    <mergeCell ref="A19:D19"/>
    <mergeCell ref="F19:G19"/>
    <mergeCell ref="H19:I19"/>
    <mergeCell ref="M19:N19"/>
    <mergeCell ref="A14:D14"/>
    <mergeCell ref="A15:E15"/>
    <mergeCell ref="F15:G15"/>
    <mergeCell ref="H15:I15"/>
    <mergeCell ref="L15:L16"/>
    <mergeCell ref="M15:N16"/>
    <mergeCell ref="A16:E16"/>
    <mergeCell ref="F16:G16"/>
    <mergeCell ref="H16:I16"/>
    <mergeCell ref="A9:N9"/>
    <mergeCell ref="A10:E10"/>
    <mergeCell ref="F10:G10"/>
    <mergeCell ref="H10:I10"/>
    <mergeCell ref="M10:N10"/>
    <mergeCell ref="A11:D11"/>
    <mergeCell ref="P11:P13"/>
    <mergeCell ref="A12:E12"/>
    <mergeCell ref="F12:G13"/>
    <mergeCell ref="H12:I13"/>
    <mergeCell ref="L12:L13"/>
    <mergeCell ref="M12:N13"/>
    <mergeCell ref="A13:E13"/>
    <mergeCell ref="A2:N2"/>
    <mergeCell ref="B4:D4"/>
    <mergeCell ref="E4:F4"/>
    <mergeCell ref="G4:H4"/>
    <mergeCell ref="I4:J4"/>
    <mergeCell ref="M4:N4"/>
    <mergeCell ref="A6:A7"/>
    <mergeCell ref="B6:E6"/>
    <mergeCell ref="F6:J6"/>
    <mergeCell ref="B7:E7"/>
    <mergeCell ref="F7:J7"/>
  </mergeCells>
  <phoneticPr fontId="46" type="noConversion"/>
  <dataValidations count="1">
    <dataValidation type="list" allowBlank="1" showInputMessage="1" showErrorMessage="1" sqref="M62:M88">
      <formula1>"1,2,3,4,5"</formula1>
    </dataValidation>
  </dataValidations>
  <printOptions horizontalCentered="1"/>
  <pageMargins left="0.31495800000000002" right="0.31495800000000002" top="0.354319" bottom="0.354319" header="0.31495800000000002" footer="0.27558300000000002"/>
  <pageSetup paperSize="9" scale="93" fitToHeight="0" orientation="portrait" r:id="rId1"/>
  <headerFooter>
    <oddFooter>&amp;R&amp;"HY견고딕,보통"&amp;9(주)아스템즈</oddFooter>
  </headerFooter>
  <rowBreaks count="1" manualBreakCount="1">
    <brk id="45" max="1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1</vt:i4>
      </vt:variant>
    </vt:vector>
  </HeadingPairs>
  <TitlesOfParts>
    <vt:vector size="2" baseType="lpstr">
      <vt:lpstr>한상우</vt:lpstr>
      <vt:lpstr>한상우!Print_Area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saeby</dc:creator>
  <cp:lastModifiedBy>hsw</cp:lastModifiedBy>
  <dcterms:created xsi:type="dcterms:W3CDTF">2020-07-02T13:44:25Z</dcterms:created>
  <dcterms:modified xsi:type="dcterms:W3CDTF">2023-07-14T00:56:31Z</dcterms:modified>
</cp:coreProperties>
</file>