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xWindow="0" yWindow="0" windowWidth="23040" windowHeight="9300" tabRatio="791" activeTab="11"/>
  </bookViews>
  <sheets>
    <sheet name="평가표종합" sheetId="6" r:id="rId1"/>
    <sheet name="한상우" sheetId="49" r:id="rId2"/>
    <sheet name="한나결" sheetId="35" r:id="rId3"/>
    <sheet name="박유진" sheetId="42" r:id="rId4"/>
    <sheet name="백송은" sheetId="47" r:id="rId5"/>
    <sheet name="백지혜" sheetId="40" r:id="rId6"/>
    <sheet name="엄민식" sheetId="48" r:id="rId7"/>
    <sheet name="홍지연" sheetId="51" r:id="rId8"/>
    <sheet name="이지유" sheetId="52" r:id="rId9"/>
    <sheet name="인원배분" sheetId="7" r:id="rId10"/>
    <sheet name="프로젝트인력평가" sheetId="45" r:id="rId11"/>
    <sheet name="근무태도 능력평가" sheetId="46" r:id="rId12"/>
  </sheets>
  <definedNames>
    <definedName name="_xlnm._FilterDatabase" localSheetId="10" hidden="1">프로젝트인력평가!$A$1:$J$22</definedName>
    <definedName name="_xlnm.Print_Area" localSheetId="3">박유진!$A$1:$N$89</definedName>
    <definedName name="_xlnm.Print_Area" localSheetId="4">백송은!$A$1:$N$89</definedName>
    <definedName name="_xlnm.Print_Area" localSheetId="5">백지혜!$A$1:$N$89</definedName>
    <definedName name="_xlnm.Print_Area" localSheetId="6">엄민식!$A$1:$N$89</definedName>
    <definedName name="_xlnm.Print_Area" localSheetId="8">이지유!$A$1:$N$89</definedName>
    <definedName name="_xlnm.Print_Area" localSheetId="0">평가표종합!$A$1:$L$31</definedName>
    <definedName name="_xlnm.Print_Area" localSheetId="2">한나결!$A$1:$N$89</definedName>
    <definedName name="_xlnm.Print_Area" localSheetId="1">한상우!$A$1:$N$89</definedName>
    <definedName name="_xlnm.Print_Area" localSheetId="7">홍지연!$A$1:$N$89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6" l="1"/>
  <c r="A23" i="6"/>
  <c r="E23" i="6"/>
  <c r="D23" i="6"/>
  <c r="L25" i="46"/>
  <c r="L17" i="46"/>
  <c r="L9" i="46"/>
  <c r="L24" i="46"/>
  <c r="L16" i="46"/>
  <c r="L8" i="46"/>
  <c r="L23" i="46"/>
  <c r="L15" i="46"/>
  <c r="L7" i="46"/>
  <c r="L22" i="46"/>
  <c r="L14" i="46"/>
  <c r="L6" i="46"/>
  <c r="L21" i="46"/>
  <c r="L13" i="46"/>
  <c r="L5" i="46"/>
  <c r="L28" i="46"/>
  <c r="L20" i="46"/>
  <c r="L12" i="46"/>
  <c r="L4" i="46"/>
  <c r="L27" i="46"/>
  <c r="L19" i="46"/>
  <c r="L11" i="46"/>
  <c r="L3" i="46"/>
  <c r="L26" i="46"/>
  <c r="L18" i="46"/>
  <c r="L10" i="46"/>
  <c r="L2" i="46"/>
  <c r="I37" i="45"/>
  <c r="I36" i="45"/>
  <c r="I35" i="45"/>
  <c r="I34" i="45"/>
  <c r="I33" i="45"/>
  <c r="G37" i="45"/>
  <c r="G35" i="45"/>
  <c r="G33" i="45"/>
  <c r="E33" i="45"/>
  <c r="D35" i="45"/>
  <c r="C37" i="45"/>
  <c r="C34" i="45"/>
  <c r="J36" i="45"/>
  <c r="J33" i="45"/>
  <c r="H37" i="45"/>
  <c r="H36" i="45"/>
  <c r="H35" i="45"/>
  <c r="H34" i="45"/>
  <c r="H33" i="45"/>
  <c r="G36" i="45"/>
  <c r="G34" i="45"/>
  <c r="E34" i="45"/>
  <c r="D36" i="45"/>
  <c r="D33" i="45"/>
  <c r="C36" i="45"/>
  <c r="C33" i="45"/>
  <c r="J35" i="45"/>
  <c r="F37" i="45"/>
  <c r="F36" i="45"/>
  <c r="F35" i="45"/>
  <c r="F34" i="45"/>
  <c r="F33" i="45"/>
  <c r="E37" i="45"/>
  <c r="E36" i="45"/>
  <c r="E35" i="45"/>
  <c r="D37" i="45"/>
  <c r="D34" i="45"/>
  <c r="C35" i="45"/>
  <c r="J37" i="45"/>
  <c r="J34" i="45"/>
  <c r="C38" i="45"/>
  <c r="D38" i="45"/>
  <c r="E38" i="45"/>
  <c r="F38" i="45"/>
  <c r="G38" i="45"/>
  <c r="H38" i="45"/>
  <c r="I38" i="45"/>
  <c r="J38" i="45"/>
  <c r="C39" i="45"/>
  <c r="D39" i="45"/>
  <c r="E39" i="45"/>
  <c r="F39" i="45"/>
  <c r="G39" i="45"/>
  <c r="H39" i="45"/>
  <c r="I39" i="45"/>
  <c r="J39" i="45"/>
  <c r="F23" i="6" l="1"/>
  <c r="G23" i="6" s="1"/>
  <c r="L29" i="46"/>
  <c r="L30" i="46"/>
  <c r="L31" i="46"/>
  <c r="N34" i="47"/>
  <c r="N86" i="52" l="1"/>
  <c r="N83" i="52"/>
  <c r="N80" i="52"/>
  <c r="N77" i="52"/>
  <c r="N74" i="52"/>
  <c r="N71" i="52"/>
  <c r="N68" i="52"/>
  <c r="N65" i="52"/>
  <c r="N62" i="52"/>
  <c r="N57" i="52"/>
  <c r="E57" i="52"/>
  <c r="D57" i="52"/>
  <c r="C57" i="52"/>
  <c r="B57" i="52" s="1"/>
  <c r="J18" i="52" s="1"/>
  <c r="K18" i="52" s="1"/>
  <c r="N45" i="52"/>
  <c r="J13" i="52" s="1"/>
  <c r="K13" i="52" s="1"/>
  <c r="N34" i="52"/>
  <c r="J16" i="52" s="1"/>
  <c r="K16" i="52" s="1"/>
  <c r="M34" i="52"/>
  <c r="J15" i="52" s="1"/>
  <c r="K15" i="52" s="1"/>
  <c r="L34" i="52"/>
  <c r="J12" i="52" s="1"/>
  <c r="K12" i="52" s="1"/>
  <c r="K34" i="52"/>
  <c r="L22" i="52"/>
  <c r="K22" i="52"/>
  <c r="N34" i="42"/>
  <c r="M89" i="52" l="1"/>
  <c r="J19" i="52" s="1"/>
  <c r="K19" i="52" s="1"/>
  <c r="L18" i="52" s="1"/>
  <c r="L15" i="52"/>
  <c r="L12" i="52"/>
  <c r="J21" i="52" l="1"/>
  <c r="K21" i="52" s="1"/>
  <c r="L21" i="52" s="1"/>
  <c r="L23" i="52" s="1"/>
  <c r="F26" i="6" l="1"/>
  <c r="A25" i="6"/>
  <c r="L34" i="51"/>
  <c r="J12" i="51"/>
  <c r="K12" i="51" s="1"/>
  <c r="N45" i="51"/>
  <c r="J13" i="51" s="1"/>
  <c r="K13" i="51" s="1"/>
  <c r="M34" i="51"/>
  <c r="J15" i="51"/>
  <c r="K15" i="51"/>
  <c r="N34" i="51"/>
  <c r="J16" i="51" s="1"/>
  <c r="K16" i="51" s="1"/>
  <c r="L15" i="51" s="1"/>
  <c r="C57" i="51"/>
  <c r="D57" i="51"/>
  <c r="E57" i="51"/>
  <c r="B57" i="51"/>
  <c r="N57" i="51"/>
  <c r="J18" i="51"/>
  <c r="K18" i="51"/>
  <c r="N62" i="51"/>
  <c r="N65" i="51"/>
  <c r="N68" i="51"/>
  <c r="N71" i="51"/>
  <c r="N74" i="51"/>
  <c r="N77" i="51"/>
  <c r="N80" i="51"/>
  <c r="N83" i="51"/>
  <c r="N86" i="51"/>
  <c r="K22" i="51"/>
  <c r="L22" i="51"/>
  <c r="M34" i="47"/>
  <c r="M34" i="42"/>
  <c r="M34" i="35"/>
  <c r="K34" i="51"/>
  <c r="F12" i="6"/>
  <c r="F14" i="6"/>
  <c r="F16" i="6"/>
  <c r="F18" i="6"/>
  <c r="F20" i="6"/>
  <c r="F22" i="6"/>
  <c r="A11" i="6"/>
  <c r="C57" i="49"/>
  <c r="D57" i="49"/>
  <c r="E57" i="49"/>
  <c r="B57" i="49"/>
  <c r="N57" i="49"/>
  <c r="J18" i="49"/>
  <c r="K18" i="49"/>
  <c r="N62" i="49"/>
  <c r="N65" i="49"/>
  <c r="N68" i="49"/>
  <c r="N71" i="49"/>
  <c r="N74" i="49"/>
  <c r="N77" i="49"/>
  <c r="N80" i="49"/>
  <c r="N83" i="49"/>
  <c r="N86" i="49"/>
  <c r="M89" i="49"/>
  <c r="J19" i="49"/>
  <c r="K19" i="49"/>
  <c r="L18" i="49"/>
  <c r="K22" i="49"/>
  <c r="L22" i="49"/>
  <c r="N45" i="49"/>
  <c r="J13" i="49"/>
  <c r="K13" i="49"/>
  <c r="N34" i="49"/>
  <c r="J16" i="49"/>
  <c r="K16" i="49"/>
  <c r="M34" i="49"/>
  <c r="J15" i="49" s="1"/>
  <c r="K15" i="49" s="1"/>
  <c r="L15" i="49" s="1"/>
  <c r="L34" i="49"/>
  <c r="J12" i="49"/>
  <c r="K12" i="49" s="1"/>
  <c r="K34" i="49"/>
  <c r="N86" i="35"/>
  <c r="N83" i="35"/>
  <c r="N80" i="35"/>
  <c r="N77" i="35"/>
  <c r="N62" i="35"/>
  <c r="N65" i="35"/>
  <c r="N68" i="35"/>
  <c r="N71" i="35"/>
  <c r="N74" i="35"/>
  <c r="N57" i="35"/>
  <c r="E57" i="35"/>
  <c r="D57" i="35"/>
  <c r="C57" i="35"/>
  <c r="B57" i="35"/>
  <c r="N45" i="35"/>
  <c r="J13" i="35"/>
  <c r="K13" i="35"/>
  <c r="N34" i="35"/>
  <c r="J16" i="35" s="1"/>
  <c r="K16" i="35" s="1"/>
  <c r="L15" i="35" s="1"/>
  <c r="J15" i="35"/>
  <c r="K15" i="35"/>
  <c r="L34" i="35"/>
  <c r="J12" i="35" s="1"/>
  <c r="K12" i="35" s="1"/>
  <c r="K34" i="35"/>
  <c r="K22" i="35"/>
  <c r="L22" i="35"/>
  <c r="J18" i="35"/>
  <c r="K18" i="35"/>
  <c r="N86" i="48"/>
  <c r="N83" i="48"/>
  <c r="N80" i="48"/>
  <c r="N77" i="48"/>
  <c r="N74" i="48"/>
  <c r="N71" i="48"/>
  <c r="N68" i="48"/>
  <c r="N65" i="48"/>
  <c r="N62" i="48"/>
  <c r="N57" i="48"/>
  <c r="E57" i="48"/>
  <c r="D57" i="48"/>
  <c r="C57" i="48"/>
  <c r="B57" i="48"/>
  <c r="J18" i="48"/>
  <c r="K18" i="48"/>
  <c r="N45" i="48"/>
  <c r="J13" i="48" s="1"/>
  <c r="K13" i="48" s="1"/>
  <c r="N34" i="48"/>
  <c r="J16" i="48" s="1"/>
  <c r="K16" i="48" s="1"/>
  <c r="M34" i="48"/>
  <c r="J15" i="48"/>
  <c r="K15" i="48" s="1"/>
  <c r="L34" i="48"/>
  <c r="J12" i="48" s="1"/>
  <c r="K12" i="48" s="1"/>
  <c r="K34" i="48"/>
  <c r="K22" i="48"/>
  <c r="L22" i="48"/>
  <c r="A21" i="6"/>
  <c r="N86" i="40"/>
  <c r="N83" i="40"/>
  <c r="N80" i="40"/>
  <c r="N77" i="40"/>
  <c r="N74" i="40"/>
  <c r="N71" i="40"/>
  <c r="N68" i="40"/>
  <c r="N65" i="40"/>
  <c r="N62" i="40"/>
  <c r="N57" i="40"/>
  <c r="E57" i="40"/>
  <c r="D57" i="40"/>
  <c r="C57" i="40"/>
  <c r="B57" i="40"/>
  <c r="J18" i="40"/>
  <c r="K18" i="40"/>
  <c r="N45" i="40"/>
  <c r="J13" i="40"/>
  <c r="K13" i="40"/>
  <c r="N34" i="40"/>
  <c r="J16" i="40" s="1"/>
  <c r="K16" i="40" s="1"/>
  <c r="M34" i="40"/>
  <c r="J15" i="40" s="1"/>
  <c r="K15" i="40" s="1"/>
  <c r="L15" i="40" s="1"/>
  <c r="L34" i="40"/>
  <c r="J12" i="40" s="1"/>
  <c r="K12" i="40" s="1"/>
  <c r="K34" i="40"/>
  <c r="K22" i="40"/>
  <c r="L22" i="40"/>
  <c r="N86" i="47"/>
  <c r="N83" i="47"/>
  <c r="N80" i="47"/>
  <c r="N77" i="47"/>
  <c r="N74" i="47"/>
  <c r="N71" i="47"/>
  <c r="N68" i="47"/>
  <c r="N65" i="47"/>
  <c r="N62" i="47"/>
  <c r="N57" i="47"/>
  <c r="F57" i="47"/>
  <c r="E57" i="47"/>
  <c r="D57" i="47"/>
  <c r="C57" i="47"/>
  <c r="J13" i="47"/>
  <c r="K13" i="47"/>
  <c r="J16" i="47"/>
  <c r="K16" i="47" s="1"/>
  <c r="L15" i="47" s="1"/>
  <c r="J15" i="47"/>
  <c r="K15" i="47"/>
  <c r="L34" i="47"/>
  <c r="J12" i="47" s="1"/>
  <c r="K12" i="47" s="1"/>
  <c r="K34" i="47"/>
  <c r="K22" i="47"/>
  <c r="L22" i="47"/>
  <c r="B57" i="47"/>
  <c r="J18" i="47"/>
  <c r="K18" i="47"/>
  <c r="N86" i="42"/>
  <c r="N83" i="42"/>
  <c r="N80" i="42"/>
  <c r="N77" i="42"/>
  <c r="N74" i="42"/>
  <c r="N71" i="42"/>
  <c r="N68" i="42"/>
  <c r="N65" i="42"/>
  <c r="N62" i="42"/>
  <c r="F57" i="42"/>
  <c r="E57" i="42"/>
  <c r="D57" i="42"/>
  <c r="C57" i="42"/>
  <c r="N45" i="42"/>
  <c r="J13" i="42"/>
  <c r="K13" i="42"/>
  <c r="J16" i="42"/>
  <c r="K16" i="42" s="1"/>
  <c r="L15" i="42" s="1"/>
  <c r="J15" i="42"/>
  <c r="K15" i="42"/>
  <c r="L34" i="42"/>
  <c r="J12" i="42" s="1"/>
  <c r="K12" i="42" s="1"/>
  <c r="K34" i="42"/>
  <c r="K22" i="42"/>
  <c r="L22" i="42"/>
  <c r="B57" i="42"/>
  <c r="J18" i="42"/>
  <c r="K18" i="42"/>
  <c r="A17" i="6"/>
  <c r="A19" i="6"/>
  <c r="A15" i="6"/>
  <c r="A13" i="6"/>
  <c r="F36" i="7"/>
  <c r="F16" i="7"/>
  <c r="F26" i="7"/>
  <c r="E16" i="7"/>
  <c r="E26" i="7"/>
  <c r="E36" i="7"/>
  <c r="D36" i="7"/>
  <c r="C26" i="7"/>
  <c r="B26" i="7"/>
  <c r="K23" i="46"/>
  <c r="K26" i="46"/>
  <c r="K4" i="46"/>
  <c r="K20" i="46"/>
  <c r="C41" i="45"/>
  <c r="I40" i="45"/>
  <c r="H41" i="45"/>
  <c r="E15" i="46"/>
  <c r="E20" i="46"/>
  <c r="E10" i="46"/>
  <c r="H20" i="45"/>
  <c r="H4" i="45"/>
  <c r="H21" i="45"/>
  <c r="H6" i="45"/>
  <c r="F6" i="45"/>
  <c r="C23" i="45"/>
  <c r="J20" i="46"/>
  <c r="C30" i="45"/>
  <c r="G4" i="45"/>
  <c r="E6" i="45"/>
  <c r="J10" i="46"/>
  <c r="I4" i="45"/>
  <c r="J27" i="46"/>
  <c r="J30" i="45"/>
  <c r="J13" i="46"/>
  <c r="J31" i="45"/>
  <c r="E5" i="45"/>
  <c r="J14" i="46"/>
  <c r="J8" i="46"/>
  <c r="J7" i="46"/>
  <c r="I5" i="46"/>
  <c r="I9" i="46"/>
  <c r="I8" i="46"/>
  <c r="G28" i="46"/>
  <c r="G8" i="46"/>
  <c r="F19" i="46"/>
  <c r="G12" i="46"/>
  <c r="G18" i="46"/>
  <c r="G7" i="46"/>
  <c r="F11" i="46"/>
  <c r="G24" i="46"/>
  <c r="F12" i="46"/>
  <c r="G14" i="46"/>
  <c r="C22" i="45"/>
  <c r="G10" i="45"/>
  <c r="I19" i="45"/>
  <c r="C13" i="45"/>
  <c r="D14" i="45"/>
  <c r="D17" i="45"/>
  <c r="C19" i="45"/>
  <c r="J14" i="45"/>
  <c r="F9" i="45"/>
  <c r="G17" i="45"/>
  <c r="E20" i="45"/>
  <c r="E17" i="6"/>
  <c r="D17" i="6"/>
  <c r="J17" i="45"/>
  <c r="K19" i="46"/>
  <c r="K22" i="46"/>
  <c r="K25" i="46"/>
  <c r="K8" i="46"/>
  <c r="C40" i="45"/>
  <c r="E40" i="45"/>
  <c r="D41" i="45"/>
  <c r="E18" i="46"/>
  <c r="E9" i="46"/>
  <c r="E26" i="46"/>
  <c r="H9" i="45"/>
  <c r="H29" i="45"/>
  <c r="H30" i="45"/>
  <c r="H10" i="45"/>
  <c r="D3" i="45"/>
  <c r="C4" i="45"/>
  <c r="G25" i="45"/>
  <c r="F26" i="45"/>
  <c r="C32" i="45"/>
  <c r="E27" i="45"/>
  <c r="I7" i="45"/>
  <c r="C27" i="45"/>
  <c r="J12" i="46"/>
  <c r="J3" i="46"/>
  <c r="D31" i="45"/>
  <c r="I31" i="45"/>
  <c r="C24" i="45"/>
  <c r="C6" i="45"/>
  <c r="J24" i="45"/>
  <c r="F7" i="45"/>
  <c r="I2" i="46"/>
  <c r="I25" i="46"/>
  <c r="I3" i="46"/>
  <c r="G20" i="46"/>
  <c r="H13" i="46"/>
  <c r="F13" i="46"/>
  <c r="H18" i="46"/>
  <c r="H9" i="46"/>
  <c r="H28" i="46"/>
  <c r="F25" i="46"/>
  <c r="F7" i="46"/>
  <c r="G25" i="46"/>
  <c r="H17" i="46"/>
  <c r="F8" i="45"/>
  <c r="G11" i="45"/>
  <c r="C18" i="45"/>
  <c r="J11" i="45"/>
  <c r="J10" i="45"/>
  <c r="F14" i="45"/>
  <c r="J15" i="45"/>
  <c r="F16" i="45"/>
  <c r="J16" i="45"/>
  <c r="I17" i="45"/>
  <c r="C14" i="45"/>
  <c r="F22" i="45"/>
  <c r="G21" i="45"/>
  <c r="E6" i="46"/>
  <c r="H15" i="45"/>
  <c r="H7" i="45"/>
  <c r="J18" i="46"/>
  <c r="D4" i="45"/>
  <c r="C28" i="45"/>
  <c r="J6" i="46"/>
  <c r="J28" i="45"/>
  <c r="J21" i="46"/>
  <c r="G26" i="45"/>
  <c r="G5" i="45"/>
  <c r="E24" i="45"/>
  <c r="I10" i="46"/>
  <c r="I22" i="46"/>
  <c r="F3" i="46"/>
  <c r="H6" i="46"/>
  <c r="F18" i="46"/>
  <c r="H3" i="46"/>
  <c r="H23" i="46"/>
  <c r="D21" i="45"/>
  <c r="G14" i="45"/>
  <c r="I10" i="45"/>
  <c r="I18" i="45"/>
  <c r="D8" i="45"/>
  <c r="C10" i="45"/>
  <c r="J21" i="45"/>
  <c r="E14" i="45"/>
  <c r="D16" i="45"/>
  <c r="D20" i="45"/>
  <c r="I14" i="45"/>
  <c r="D15" i="45"/>
  <c r="H3" i="45"/>
  <c r="K15" i="46"/>
  <c r="K18" i="46"/>
  <c r="K21" i="46"/>
  <c r="J42" i="45"/>
  <c r="H40" i="45"/>
  <c r="E16" i="46"/>
  <c r="E22" i="46"/>
  <c r="E12" i="46"/>
  <c r="H23" i="45"/>
  <c r="H8" i="45"/>
  <c r="C26" i="45"/>
  <c r="D6" i="45"/>
  <c r="F29" i="45"/>
  <c r="F5" i="45"/>
  <c r="F27" i="45"/>
  <c r="D25" i="45"/>
  <c r="C29" i="45"/>
  <c r="I20" i="46"/>
  <c r="G5" i="46"/>
  <c r="F15" i="46"/>
  <c r="F2" i="46"/>
  <c r="G6" i="46"/>
  <c r="F14" i="46"/>
  <c r="I12" i="45"/>
  <c r="F13" i="45"/>
  <c r="C17" i="45"/>
  <c r="F17" i="45"/>
  <c r="G15" i="45"/>
  <c r="E22" i="45"/>
  <c r="G19" i="45"/>
  <c r="D11" i="45"/>
  <c r="G16" i="45"/>
  <c r="I21" i="45"/>
  <c r="F20" i="45"/>
  <c r="I3" i="45"/>
  <c r="K11" i="46"/>
  <c r="K14" i="46"/>
  <c r="K17" i="46"/>
  <c r="F42" i="45"/>
  <c r="E2" i="46"/>
  <c r="E4" i="46"/>
  <c r="E23" i="46"/>
  <c r="E13" i="46"/>
  <c r="H5" i="45"/>
  <c r="H17" i="45"/>
  <c r="H22" i="45"/>
  <c r="H19" i="45"/>
  <c r="F4" i="45"/>
  <c r="J19" i="46"/>
  <c r="D24" i="45"/>
  <c r="J7" i="45"/>
  <c r="D30" i="45"/>
  <c r="G30" i="45"/>
  <c r="G29" i="45"/>
  <c r="C25" i="45"/>
  <c r="E4" i="45"/>
  <c r="J16" i="46"/>
  <c r="F23" i="45"/>
  <c r="I28" i="45"/>
  <c r="F31" i="45"/>
  <c r="J5" i="46"/>
  <c r="F32" i="45"/>
  <c r="J32" i="45"/>
  <c r="I27" i="46"/>
  <c r="I4" i="46"/>
  <c r="I19" i="46"/>
  <c r="I13" i="45"/>
  <c r="G10" i="46"/>
  <c r="H24" i="46"/>
  <c r="H26" i="46"/>
  <c r="F26" i="46"/>
  <c r="G13" i="46"/>
  <c r="H5" i="46"/>
  <c r="H15" i="46"/>
  <c r="F27" i="46"/>
  <c r="H19" i="46"/>
  <c r="F28" i="46"/>
  <c r="J19" i="45"/>
  <c r="E18" i="45"/>
  <c r="J22" i="45"/>
  <c r="E15" i="45"/>
  <c r="D19" i="45"/>
  <c r="C16" i="45"/>
  <c r="E25" i="6"/>
  <c r="K7" i="46"/>
  <c r="K10" i="46"/>
  <c r="K13" i="46"/>
  <c r="J41" i="45"/>
  <c r="D40" i="45"/>
  <c r="I42" i="45"/>
  <c r="E8" i="46"/>
  <c r="E14" i="46"/>
  <c r="E21" i="46"/>
  <c r="E11" i="46"/>
  <c r="H13" i="45"/>
  <c r="H14" i="45"/>
  <c r="H11" i="45"/>
  <c r="H27" i="45"/>
  <c r="J4" i="45"/>
  <c r="E11" i="6"/>
  <c r="C3" i="45"/>
  <c r="E25" i="45"/>
  <c r="G3" i="45"/>
  <c r="E32" i="45"/>
  <c r="J24" i="46"/>
  <c r="J2" i="46"/>
  <c r="D7" i="45"/>
  <c r="D28" i="45"/>
  <c r="J25" i="46"/>
  <c r="G7" i="45"/>
  <c r="J27" i="45"/>
  <c r="J28" i="46"/>
  <c r="D23" i="45"/>
  <c r="F28" i="45"/>
  <c r="C5" i="45"/>
  <c r="J26" i="46"/>
  <c r="J15" i="46"/>
  <c r="I28" i="46"/>
  <c r="I17" i="46"/>
  <c r="I16" i="46"/>
  <c r="I26" i="46"/>
  <c r="G3" i="46"/>
  <c r="H22" i="46"/>
  <c r="H14" i="46"/>
  <c r="F20" i="46"/>
  <c r="G11" i="46"/>
  <c r="G23" i="46"/>
  <c r="H20" i="46"/>
  <c r="F9" i="46"/>
  <c r="G21" i="46"/>
  <c r="H2" i="46"/>
  <c r="H25" i="46"/>
  <c r="G22" i="45"/>
  <c r="G13" i="45"/>
  <c r="E9" i="45"/>
  <c r="E13" i="45"/>
  <c r="I16" i="45"/>
  <c r="D25" i="6"/>
  <c r="K3" i="46"/>
  <c r="K6" i="46"/>
  <c r="K9" i="46"/>
  <c r="F41" i="45"/>
  <c r="E42" i="45"/>
  <c r="G42" i="45"/>
  <c r="E27" i="46"/>
  <c r="E25" i="46"/>
  <c r="E5" i="46"/>
  <c r="H31" i="45"/>
  <c r="H12" i="45"/>
  <c r="H16" i="45"/>
  <c r="J3" i="45"/>
  <c r="J5" i="45"/>
  <c r="E28" i="45"/>
  <c r="G24" i="45"/>
  <c r="J22" i="46"/>
  <c r="E26" i="45"/>
  <c r="I23" i="45"/>
  <c r="E7" i="45"/>
  <c r="D5" i="45"/>
  <c r="D26" i="45"/>
  <c r="G6" i="45"/>
  <c r="F25" i="45"/>
  <c r="E3" i="45"/>
  <c r="E23" i="45"/>
  <c r="J26" i="45"/>
  <c r="F30" i="45"/>
  <c r="J11" i="46"/>
  <c r="I5" i="45"/>
  <c r="I12" i="46"/>
  <c r="I24" i="46"/>
  <c r="I18" i="46"/>
  <c r="I7" i="46"/>
  <c r="H12" i="46"/>
  <c r="H16" i="46"/>
  <c r="G22" i="46"/>
  <c r="G17" i="46"/>
  <c r="F10" i="46"/>
  <c r="H10" i="46"/>
  <c r="H4" i="46"/>
  <c r="F22" i="46"/>
  <c r="G15" i="46"/>
  <c r="F17" i="46"/>
  <c r="I22" i="45"/>
  <c r="J12" i="45"/>
  <c r="I9" i="45"/>
  <c r="J18" i="45"/>
  <c r="E16" i="45"/>
  <c r="F18" i="45"/>
  <c r="D22" i="45"/>
  <c r="C12" i="45"/>
  <c r="I15" i="45"/>
  <c r="J8" i="45"/>
  <c r="E10" i="45"/>
  <c r="D12" i="45"/>
  <c r="D10" i="45"/>
  <c r="H28" i="45"/>
  <c r="G31" i="45"/>
  <c r="E31" i="45"/>
  <c r="E30" i="45"/>
  <c r="G32" i="45"/>
  <c r="J6" i="45"/>
  <c r="I25" i="45"/>
  <c r="I13" i="46"/>
  <c r="I23" i="46"/>
  <c r="G9" i="46"/>
  <c r="F4" i="46"/>
  <c r="F16" i="46"/>
  <c r="F6" i="46"/>
  <c r="H27" i="46"/>
  <c r="G9" i="45"/>
  <c r="I11" i="45"/>
  <c r="G12" i="45"/>
  <c r="E12" i="45"/>
  <c r="C15" i="45"/>
  <c r="C21" i="45"/>
  <c r="J9" i="45"/>
  <c r="G4" i="46"/>
  <c r="H7" i="46"/>
  <c r="F24" i="46"/>
  <c r="D18" i="45"/>
  <c r="D9" i="45"/>
  <c r="F12" i="45"/>
  <c r="I20" i="45"/>
  <c r="J13" i="45"/>
  <c r="F19" i="45"/>
  <c r="K24" i="46"/>
  <c r="K2" i="46"/>
  <c r="K5" i="46"/>
  <c r="J40" i="45"/>
  <c r="I41" i="45"/>
  <c r="H42" i="45"/>
  <c r="G41" i="45"/>
  <c r="E19" i="46"/>
  <c r="E28" i="46"/>
  <c r="E3" i="46"/>
  <c r="H24" i="45"/>
  <c r="H32" i="45"/>
  <c r="J23" i="46"/>
  <c r="G27" i="45"/>
  <c r="F24" i="45"/>
  <c r="J25" i="45"/>
  <c r="F3" i="45"/>
  <c r="J23" i="45"/>
  <c r="D27" i="45"/>
  <c r="J4" i="46"/>
  <c r="D29" i="45"/>
  <c r="C31" i="45"/>
  <c r="I11" i="46"/>
  <c r="I15" i="46"/>
  <c r="F8" i="46"/>
  <c r="H11" i="46"/>
  <c r="G16" i="46"/>
  <c r="F21" i="46"/>
  <c r="F5" i="46"/>
  <c r="E21" i="45"/>
  <c r="G20" i="45"/>
  <c r="I8" i="45"/>
  <c r="C8" i="45"/>
  <c r="F15" i="45"/>
  <c r="G18" i="45"/>
  <c r="I6" i="46"/>
  <c r="H21" i="46"/>
  <c r="H8" i="46"/>
  <c r="G2" i="46"/>
  <c r="C11" i="45"/>
  <c r="D13" i="45"/>
  <c r="F21" i="45"/>
  <c r="F11" i="45"/>
  <c r="E11" i="45"/>
  <c r="C20" i="45"/>
  <c r="K27" i="46"/>
  <c r="K12" i="46"/>
  <c r="K16" i="46"/>
  <c r="K28" i="46"/>
  <c r="F40" i="45"/>
  <c r="C42" i="45"/>
  <c r="E41" i="45"/>
  <c r="D42" i="45"/>
  <c r="G40" i="45"/>
  <c r="E7" i="46"/>
  <c r="E24" i="46"/>
  <c r="E17" i="46"/>
  <c r="H18" i="45"/>
  <c r="H26" i="45"/>
  <c r="H25" i="45"/>
  <c r="G8" i="45"/>
  <c r="J17" i="46"/>
  <c r="J9" i="46"/>
  <c r="I29" i="45"/>
  <c r="I24" i="45"/>
  <c r="J29" i="45"/>
  <c r="I32" i="45"/>
  <c r="I26" i="45"/>
  <c r="I6" i="45"/>
  <c r="E29" i="45"/>
  <c r="G28" i="45"/>
  <c r="G23" i="45"/>
  <c r="C7" i="45"/>
  <c r="D32" i="45"/>
  <c r="I30" i="45"/>
  <c r="I27" i="45"/>
  <c r="I21" i="46"/>
  <c r="I14" i="46"/>
  <c r="G19" i="46"/>
  <c r="F23" i="46"/>
  <c r="G27" i="46"/>
  <c r="G26" i="46"/>
  <c r="E8" i="45"/>
  <c r="J20" i="45"/>
  <c r="C9" i="45"/>
  <c r="F10" i="45"/>
  <c r="E17" i="45"/>
  <c r="M89" i="51" l="1"/>
  <c r="J19" i="51" s="1"/>
  <c r="K19" i="51" s="1"/>
  <c r="L18" i="51" s="1"/>
  <c r="L12" i="51"/>
  <c r="J21" i="51"/>
  <c r="K21" i="51" s="1"/>
  <c r="L21" i="51" s="1"/>
  <c r="M89" i="48"/>
  <c r="J19" i="48" s="1"/>
  <c r="K19" i="48" s="1"/>
  <c r="L18" i="48" s="1"/>
  <c r="L15" i="48"/>
  <c r="L12" i="48"/>
  <c r="J21" i="48"/>
  <c r="K21" i="48" s="1"/>
  <c r="L21" i="48" s="1"/>
  <c r="M89" i="40"/>
  <c r="J19" i="40" s="1"/>
  <c r="K19" i="40" s="1"/>
  <c r="L18" i="40" s="1"/>
  <c r="L12" i="40"/>
  <c r="J21" i="40"/>
  <c r="K21" i="40" s="1"/>
  <c r="L21" i="40" s="1"/>
  <c r="M89" i="47"/>
  <c r="J19" i="47" s="1"/>
  <c r="K19" i="47" s="1"/>
  <c r="L18" i="47" s="1"/>
  <c r="J21" i="47"/>
  <c r="K21" i="47" s="1"/>
  <c r="L21" i="47" s="1"/>
  <c r="L12" i="47"/>
  <c r="M89" i="42"/>
  <c r="J19" i="42" s="1"/>
  <c r="K19" i="42" s="1"/>
  <c r="L18" i="42" s="1"/>
  <c r="J21" i="42"/>
  <c r="K21" i="42" s="1"/>
  <c r="L21" i="42" s="1"/>
  <c r="L12" i="42"/>
  <c r="M89" i="35"/>
  <c r="J19" i="35" s="1"/>
  <c r="K19" i="35" s="1"/>
  <c r="L18" i="35" s="1"/>
  <c r="L12" i="35"/>
  <c r="J21" i="35" s="1"/>
  <c r="K21" i="35" s="1"/>
  <c r="L21" i="35" s="1"/>
  <c r="L12" i="49"/>
  <c r="J21" i="49"/>
  <c r="K21" i="49" s="1"/>
  <c r="L21" i="49" s="1"/>
  <c r="G29" i="46"/>
  <c r="J31" i="46"/>
  <c r="E30" i="46"/>
  <c r="K29" i="46"/>
  <c r="G31" i="46"/>
  <c r="F31" i="46"/>
  <c r="H31" i="46"/>
  <c r="K30" i="46"/>
  <c r="F25" i="6"/>
  <c r="G25" i="6" s="1"/>
  <c r="H29" i="46"/>
  <c r="G30" i="46"/>
  <c r="J29" i="46"/>
  <c r="I31" i="46"/>
  <c r="E31" i="46"/>
  <c r="E29" i="46"/>
  <c r="F29" i="46"/>
  <c r="H30" i="46"/>
  <c r="F30" i="46"/>
  <c r="I30" i="46"/>
  <c r="I29" i="46"/>
  <c r="J30" i="46"/>
  <c r="F17" i="6"/>
  <c r="G17" i="6" s="1"/>
  <c r="K31" i="46"/>
  <c r="E21" i="6"/>
  <c r="D21" i="6"/>
  <c r="E19" i="6"/>
  <c r="D19" i="6"/>
  <c r="E15" i="6"/>
  <c r="D15" i="6"/>
  <c r="E13" i="6"/>
  <c r="D13" i="6"/>
  <c r="D11" i="6"/>
  <c r="L23" i="51" l="1"/>
  <c r="L23" i="48"/>
  <c r="F21" i="6"/>
  <c r="G21" i="6" s="1"/>
  <c r="L23" i="40"/>
  <c r="F19" i="6"/>
  <c r="G19" i="6" s="1"/>
  <c r="L23" i="47"/>
  <c r="F15" i="6"/>
  <c r="G15" i="6" s="1"/>
  <c r="L23" i="42"/>
  <c r="F13" i="6"/>
  <c r="G13" i="6" s="1"/>
  <c r="L23" i="35"/>
  <c r="F11" i="6"/>
  <c r="G11" i="6" s="1"/>
  <c r="L23" i="49"/>
</calcChain>
</file>

<file path=xl/sharedStrings.xml><?xml version="1.0" encoding="utf-8"?>
<sst xmlns="http://schemas.openxmlformats.org/spreadsheetml/2006/main" count="1443" uniqueCount="329">
  <si>
    <t>성명</t>
    <phoneticPr fontId="3" type="noConversion"/>
  </si>
  <si>
    <t>1차</t>
    <phoneticPr fontId="3" type="noConversion"/>
  </si>
  <si>
    <t>2차</t>
    <phoneticPr fontId="3" type="noConversion"/>
  </si>
  <si>
    <t>직급</t>
    <phoneticPr fontId="3" type="noConversion"/>
  </si>
  <si>
    <t>상대평가 인원배분율표</t>
    <phoneticPr fontId="3" type="noConversion"/>
  </si>
  <si>
    <t>인원</t>
    <phoneticPr fontId="3" type="noConversion"/>
  </si>
  <si>
    <t>등급별 비율 및 인원</t>
    <phoneticPr fontId="3" type="noConversion"/>
  </si>
  <si>
    <t>비고</t>
    <phoneticPr fontId="3" type="noConversion"/>
  </si>
  <si>
    <t>S(매우우수)</t>
    <phoneticPr fontId="3" type="noConversion"/>
  </si>
  <si>
    <t>A(우수)</t>
    <phoneticPr fontId="3" type="noConversion"/>
  </si>
  <si>
    <t>B(보통)</t>
    <phoneticPr fontId="3" type="noConversion"/>
  </si>
  <si>
    <t>C(부족)</t>
    <phoneticPr fontId="3" type="noConversion"/>
  </si>
  <si>
    <t>D(매우부족)</t>
    <phoneticPr fontId="3" type="noConversion"/>
  </si>
  <si>
    <t>평가표</t>
    <phoneticPr fontId="3" type="noConversion"/>
  </si>
  <si>
    <t>공통</t>
    <phoneticPr fontId="3" type="noConversion"/>
  </si>
  <si>
    <t>1차평가자(팀장)</t>
    <phoneticPr fontId="3" type="noConversion"/>
  </si>
  <si>
    <t>2차평가자(부서장)</t>
    <phoneticPr fontId="3" type="noConversion"/>
  </si>
  <si>
    <t>인사 고과 평가</t>
    <phoneticPr fontId="3" type="noConversion"/>
  </si>
  <si>
    <t>소속</t>
    <phoneticPr fontId="3" type="noConversion"/>
  </si>
  <si>
    <t>승격일</t>
    <phoneticPr fontId="3" type="noConversion"/>
  </si>
  <si>
    <t>평가자
직위/성명</t>
    <phoneticPr fontId="3" type="noConversion"/>
  </si>
  <si>
    <t>인사 고과 평가 총점</t>
    <phoneticPr fontId="3" type="noConversion"/>
  </si>
  <si>
    <t>평가 항목</t>
    <phoneticPr fontId="3" type="noConversion"/>
  </si>
  <si>
    <t>평가 배점</t>
    <phoneticPr fontId="3" type="noConversion"/>
  </si>
  <si>
    <t>평가 총점</t>
    <phoneticPr fontId="3" type="noConversion"/>
  </si>
  <si>
    <t>취득 점수</t>
    <phoneticPr fontId="3" type="noConversion"/>
  </si>
  <si>
    <t>환산 점수</t>
    <phoneticPr fontId="3" type="noConversion"/>
  </si>
  <si>
    <t>환산 합계</t>
    <phoneticPr fontId="3" type="noConversion"/>
  </si>
  <si>
    <t>1. 업적 평가</t>
    <phoneticPr fontId="3" type="noConversion"/>
  </si>
  <si>
    <t>반기 당 6M/M 이상의 투입 (계약 기준) 시는 기타 고과 평가에서 가감산 처리</t>
    <phoneticPr fontId="3" type="noConversion"/>
  </si>
  <si>
    <t>30점 초과 분은 기타로 가산</t>
    <phoneticPr fontId="3" type="noConversion"/>
  </si>
  <si>
    <t>2. 프로젝트 평가</t>
    <phoneticPr fontId="3" type="noConversion"/>
  </si>
  <si>
    <t>a. 프로젝트 자체 평가 (부서장 평가)</t>
    <phoneticPr fontId="3" type="noConversion"/>
  </si>
  <si>
    <t>b. 프로젝트 투입인력 평가 (PL, PM, 팀장)</t>
    <phoneticPr fontId="3" type="noConversion"/>
  </si>
  <si>
    <t>3. 기본 소양 및 능력 평가</t>
    <phoneticPr fontId="3" type="noConversion"/>
  </si>
  <si>
    <t>a. 기본 소양 평가</t>
    <phoneticPr fontId="3" type="noConversion"/>
  </si>
  <si>
    <t>b. 능력 평가</t>
    <phoneticPr fontId="3" type="noConversion"/>
  </si>
  <si>
    <t>4. 기타 평가</t>
    <phoneticPr fontId="3" type="noConversion"/>
  </si>
  <si>
    <t>b. 기타 부서장 평가</t>
    <phoneticPr fontId="3" type="noConversion"/>
  </si>
  <si>
    <t>합 계 (총 100점 합계 기준)</t>
    <phoneticPr fontId="3" type="noConversion"/>
  </si>
  <si>
    <t>1. 자기 업적 고과 평가</t>
    <phoneticPr fontId="3" type="noConversion"/>
  </si>
  <si>
    <t>참여 프로젝트 및 공수 (M/M)</t>
    <phoneticPr fontId="3" type="noConversion"/>
  </si>
  <si>
    <t>프로젝트 평가</t>
    <phoneticPr fontId="3" type="noConversion"/>
  </si>
  <si>
    <t>기간</t>
    <phoneticPr fontId="3" type="noConversion"/>
  </si>
  <si>
    <t>실 투입</t>
    <phoneticPr fontId="3" type="noConversion"/>
  </si>
  <si>
    <t>자체평가</t>
    <phoneticPr fontId="3" type="noConversion"/>
  </si>
  <si>
    <t>월</t>
    <phoneticPr fontId="3" type="noConversion"/>
  </si>
  <si>
    <t>활동 내역</t>
    <phoneticPr fontId="3" type="noConversion"/>
  </si>
  <si>
    <t>월별 활동 내역 합계</t>
    <phoneticPr fontId="3" type="noConversion"/>
  </si>
  <si>
    <t>2. 능력 평가</t>
    <phoneticPr fontId="3" type="noConversion"/>
  </si>
  <si>
    <t>월별 활동 내역</t>
    <phoneticPr fontId="3" type="noConversion"/>
  </si>
  <si>
    <t>지각
(-1)</t>
    <phoneticPr fontId="3" type="noConversion"/>
  </si>
  <si>
    <t>상벌
(+/-5)</t>
    <phoneticPr fontId="3" type="noConversion"/>
  </si>
  <si>
    <t>행사
(-1)</t>
    <phoneticPr fontId="3" type="noConversion"/>
  </si>
  <si>
    <r>
      <t xml:space="preserve">멘토
</t>
    </r>
    <r>
      <rPr>
        <sz val="8"/>
        <color indexed="8"/>
        <rFont val="맑은 고딕"/>
        <family val="3"/>
        <charset val="129"/>
        <scheme val="minor"/>
      </rPr>
      <t>(+/-0.5)</t>
    </r>
    <phoneticPr fontId="3" type="noConversion"/>
  </si>
  <si>
    <t>휴가
(+3)</t>
    <phoneticPr fontId="3" type="noConversion"/>
  </si>
  <si>
    <t>가/감점</t>
    <phoneticPr fontId="3" type="noConversion"/>
  </si>
  <si>
    <t>구분</t>
    <phoneticPr fontId="3" type="noConversion"/>
  </si>
  <si>
    <t>자격 사항</t>
    <phoneticPr fontId="3" type="noConversion"/>
  </si>
  <si>
    <t>기간 / 취득 일시</t>
    <phoneticPr fontId="3" type="noConversion"/>
  </si>
  <si>
    <t>발급 기관</t>
    <phoneticPr fontId="3"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</si>
  <si>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3" type="noConversion"/>
  </si>
  <si>
    <t>합 계</t>
    <phoneticPr fontId="3" type="noConversion"/>
  </si>
  <si>
    <t>b. 근무 태도 및 능력 평가</t>
    <phoneticPr fontId="3" type="noConversion"/>
  </si>
  <si>
    <t>평가항목</t>
    <phoneticPr fontId="3" type="noConversion"/>
  </si>
  <si>
    <t>평가내용</t>
    <phoneticPr fontId="3" type="noConversion"/>
  </si>
  <si>
    <t>평가점수표</t>
    <phoneticPr fontId="3" type="noConversion"/>
  </si>
  <si>
    <t>평가</t>
    <phoneticPr fontId="3" type="noConversion"/>
  </si>
  <si>
    <t>평균</t>
    <phoneticPr fontId="3" type="noConversion"/>
  </si>
  <si>
    <t>기본 자세</t>
    <phoneticPr fontId="3" type="noConversion"/>
  </si>
  <si>
    <t xml:space="preserve"> - 조직 생활의 적응력 및 근무 태도</t>
    <phoneticPr fontId="3" type="noConversion"/>
  </si>
  <si>
    <t>자기평가</t>
    <phoneticPr fontId="3"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</si>
  <si>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3" type="noConversion"/>
  </si>
  <si>
    <t xml:space="preserve"> - 업무에 대한 이해력 및 적극성</t>
    <phoneticPr fontId="3"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</si>
  <si>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3" type="noConversion"/>
  </si>
  <si>
    <t>개별 능력 평가</t>
    <phoneticPr fontId="3" type="noConversion"/>
  </si>
  <si>
    <t xml:space="preserve"> - 주어진 업무에 대한 능력 및 역량</t>
    <phoneticPr fontId="3"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</si>
  <si>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3" type="noConversion"/>
  </si>
  <si>
    <t xml:space="preserve"> - 주어진 업무에 대한 계획성과 목표 달성</t>
    <phoneticPr fontId="3"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</si>
  <si>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3" type="noConversion"/>
  </si>
  <si>
    <t xml:space="preserve"> - 유연한 사고를 통한 기획 및 창의력</t>
    <phoneticPr fontId="3"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</si>
  <si>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3" type="noConversion"/>
  </si>
  <si>
    <t>업무 태도 평가</t>
    <phoneticPr fontId="3" type="noConversion"/>
  </si>
  <si>
    <t xml:space="preserve"> - 리더로써의 노력과 역할 수행</t>
    <phoneticPr fontId="3"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</si>
  <si>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3" type="noConversion"/>
  </si>
  <si>
    <t xml:space="preserve"> - 업무를 임하는 자세 및 구성원과의 소통</t>
    <phoneticPr fontId="3"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</si>
  <si>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3" type="noConversion"/>
  </si>
  <si>
    <t xml:space="preserve"> - 목표 달성을 위한 협조성과 상호 신뢰성</t>
    <phoneticPr fontId="3"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</si>
  <si>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3" type="noConversion"/>
  </si>
  <si>
    <t xml:space="preserve"> - 긍정적이고 적극적인 마인드와 솔선수범의 자세</t>
    <phoneticPr fontId="3"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</si>
  <si>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3" type="noConversion"/>
  </si>
  <si>
    <t>점  수</t>
    <phoneticPr fontId="3" type="noConversion"/>
  </si>
  <si>
    <t>a. 추가 업무 활동 내역 평가</t>
    <phoneticPr fontId="3" type="noConversion"/>
  </si>
  <si>
    <t>자격증 취득 개수</t>
    <phoneticPr fontId="3" type="noConversion"/>
  </si>
  <si>
    <t>인정 공수</t>
    <phoneticPr fontId="3" type="noConversion"/>
  </si>
  <si>
    <t>a. 수행 프로젝트 평가 (계약 기준 프로젝트 및 유지보수 활동, 공식적인 R&amp;D 프로젝트)</t>
    <phoneticPr fontId="3" type="noConversion"/>
  </si>
  <si>
    <t>&lt;구분&gt;</t>
    <phoneticPr fontId="3" type="noConversion"/>
  </si>
  <si>
    <t>2. : 프로젝트 사전 준비 활동 (선투입, 사전 준비 작업 등), 인정율 (70 ~ 90%)</t>
    <phoneticPr fontId="3" type="noConversion"/>
  </si>
  <si>
    <t>1 : 영업지원활동 (제안활동, 견적작업, 업무미팅 지원 활동 등), 인정율 (70 ~ 90%)</t>
    <phoneticPr fontId="3" type="noConversion"/>
  </si>
  <si>
    <t>3 : 프로젝트 사후 지원 활동 (프로젝트 종결 처리 후 이런 저련 고객사 요청에 대한 읃대), 인정율 (50 ~ 80%)</t>
    <phoneticPr fontId="3" type="noConversion"/>
  </si>
  <si>
    <t>4 : 관리자 수명 업무 (팀장 업무/대행 수행, 부서장/팀장/선임으로 부터 지시 받은 Task 수행 업부), 인정율 (70 ~ 90%)</t>
    <phoneticPr fontId="3" type="noConversion"/>
  </si>
  <si>
    <t>5 : 부서차원의 공식적인 내부 프로젝트 (그룹웨어 기능 개선, 보안기능 적용, ASP 기능 개선 프로젝트 등), 인정율 (90~ 100%)</t>
    <phoneticPr fontId="3" type="noConversion"/>
  </si>
  <si>
    <t>M/D</t>
    <phoneticPr fontId="3" type="noConversion"/>
  </si>
  <si>
    <t>M/M</t>
    <phoneticPr fontId="3" type="noConversion"/>
  </si>
  <si>
    <t>인정율</t>
    <phoneticPr fontId="3" type="noConversion"/>
  </si>
  <si>
    <t>a. 수행 프로젝트 업적 평가</t>
    <phoneticPr fontId="3" type="noConversion"/>
  </si>
  <si>
    <t>업적평가</t>
    <phoneticPr fontId="3" type="noConversion"/>
  </si>
  <si>
    <t>+,- 10점 범위에서 가감 가능</t>
    <phoneticPr fontId="3" type="noConversion"/>
  </si>
  <si>
    <t>b. 그 외 활동 내역 업적 평가</t>
    <phoneticPr fontId="3" type="noConversion"/>
  </si>
  <si>
    <t>7 : 자기 개발 활동 (교육 참가, 세미나 참가, 본인 스스로 하는 자기 개발 활동), 인정율 50%</t>
    <phoneticPr fontId="3" type="noConversion"/>
  </si>
  <si>
    <t>6 : SM 운영지원 업무 (SI운영 유지보수 업무 계약/미계약 기준), 인정율 (70~ 90%)</t>
    <phoneticPr fontId="3" type="noConversion"/>
  </si>
  <si>
    <t>b. 기타 활동 내역 평가 (영업지원활동, 프로젝트 사전 준비 활동, 사후 지원 활동, 관리자 수명 업무, 자기 개발 활동)</t>
    <phoneticPr fontId="3" type="noConversion"/>
  </si>
  <si>
    <t>참여 활동 내역</t>
    <phoneticPr fontId="3" type="noConversion"/>
  </si>
  <si>
    <t>11월</t>
    <phoneticPr fontId="3" type="noConversion"/>
  </si>
  <si>
    <t>7월</t>
    <phoneticPr fontId="3" type="noConversion"/>
  </si>
  <si>
    <t>9월</t>
    <phoneticPr fontId="3" type="noConversion"/>
  </si>
  <si>
    <t>10월</t>
    <phoneticPr fontId="3" type="noConversion"/>
  </si>
  <si>
    <t>12월</t>
    <phoneticPr fontId="3" type="noConversion"/>
  </si>
  <si>
    <t>대리</t>
    <phoneticPr fontId="3" type="noConversion"/>
  </si>
  <si>
    <t>PM평가</t>
    <phoneticPr fontId="3" type="noConversion"/>
  </si>
  <si>
    <t>PL평가</t>
    <phoneticPr fontId="3" type="noConversion"/>
  </si>
  <si>
    <t>No.</t>
    <phoneticPr fontId="3" type="noConversion"/>
  </si>
  <si>
    <t>프로젝트 명</t>
  </si>
  <si>
    <t>프로젝트 명</t>
    <phoneticPr fontId="3" type="noConversion"/>
  </si>
  <si>
    <t>자체평가</t>
  </si>
  <si>
    <t>계약 기준
(취득 점수)</t>
    <phoneticPr fontId="3" type="noConversion"/>
  </si>
  <si>
    <t>계약 기준</t>
  </si>
  <si>
    <t>투입인력
평가</t>
    <phoneticPr fontId="3" type="noConversion"/>
  </si>
  <si>
    <t>A</t>
    <phoneticPr fontId="3" type="noConversion"/>
  </si>
  <si>
    <t>G</t>
    <phoneticPr fontId="3" type="noConversion"/>
  </si>
  <si>
    <t>K</t>
    <phoneticPr fontId="3" type="noConversion"/>
  </si>
  <si>
    <t>L</t>
    <phoneticPr fontId="3" type="noConversion"/>
  </si>
  <si>
    <t>M</t>
    <phoneticPr fontId="3" type="noConversion"/>
  </si>
  <si>
    <t>N</t>
    <phoneticPr fontId="3" type="noConversion"/>
  </si>
  <si>
    <t>P</t>
    <phoneticPr fontId="3" type="noConversion"/>
  </si>
  <si>
    <t>Q</t>
    <phoneticPr fontId="3" type="noConversion"/>
  </si>
  <si>
    <t>필드명</t>
    <phoneticPr fontId="3" type="noConversion"/>
  </si>
  <si>
    <t>팀장평가</t>
    <phoneticPr fontId="3" type="noConversion"/>
  </si>
  <si>
    <t>이사 / 윤석남</t>
    <phoneticPr fontId="3" type="noConversion"/>
  </si>
  <si>
    <t>부서명</t>
    <phoneticPr fontId="3" type="noConversion"/>
  </si>
  <si>
    <t>평가기간</t>
    <phoneticPr fontId="3" type="noConversion"/>
  </si>
  <si>
    <t>부서장</t>
    <phoneticPr fontId="3" type="noConversion"/>
  </si>
  <si>
    <t>윤석남</t>
    <phoneticPr fontId="3" type="noConversion"/>
  </si>
  <si>
    <t>평가자</t>
    <phoneticPr fontId="3" type="noConversion"/>
  </si>
  <si>
    <t>직위/성명</t>
    <phoneticPr fontId="3" type="noConversion"/>
  </si>
  <si>
    <t>NO</t>
    <phoneticPr fontId="3" type="noConversion"/>
  </si>
  <si>
    <t>고과점수</t>
    <phoneticPr fontId="3" type="noConversion"/>
  </si>
  <si>
    <t>등급</t>
    <phoneticPr fontId="3" type="noConversion"/>
  </si>
  <si>
    <t>평      가</t>
    <phoneticPr fontId="3" type="noConversion"/>
  </si>
  <si>
    <t>업적
(70%)</t>
    <phoneticPr fontId="3" type="noConversion"/>
  </si>
  <si>
    <t>능력
(30%)</t>
    <phoneticPr fontId="3" type="noConversion"/>
  </si>
  <si>
    <t>계</t>
    <phoneticPr fontId="3" type="noConversion"/>
  </si>
  <si>
    <t>고과자</t>
    <phoneticPr fontId="3" type="noConversion"/>
  </si>
  <si>
    <t>고 과 의 견</t>
    <phoneticPr fontId="3" type="noConversion"/>
  </si>
  <si>
    <t>등급표</t>
    <phoneticPr fontId="3" type="noConversion"/>
  </si>
  <si>
    <t>점수</t>
    <phoneticPr fontId="3" type="noConversion"/>
  </si>
  <si>
    <t>100점</t>
    <phoneticPr fontId="3" type="noConversion"/>
  </si>
  <si>
    <t>90점이상</t>
    <phoneticPr fontId="3" type="noConversion"/>
  </si>
  <si>
    <t>80점이상</t>
    <phoneticPr fontId="3" type="noConversion"/>
  </si>
  <si>
    <t>70점이상</t>
    <phoneticPr fontId="3" type="noConversion"/>
  </si>
  <si>
    <t>60점이상</t>
    <phoneticPr fontId="3" type="noConversion"/>
  </si>
  <si>
    <t>부서별 종합 평가표</t>
    <phoneticPr fontId="3" type="noConversion"/>
  </si>
  <si>
    <r>
      <t xml:space="preserve">자격증        </t>
    </r>
    <r>
      <rPr>
        <i/>
        <sz val="9"/>
        <color indexed="8"/>
        <rFont val="맑은 고딕"/>
        <family val="3"/>
        <charset val="129"/>
        <scheme val="minor"/>
      </rPr>
      <t>* 업무 관련 자격증 취득시 가점 (+3)</t>
    </r>
    <phoneticPr fontId="3" type="noConversion"/>
  </si>
  <si>
    <t>8월</t>
    <phoneticPr fontId="3" type="noConversion"/>
  </si>
  <si>
    <r>
      <t xml:space="preserve">멘토
</t>
    </r>
    <r>
      <rPr>
        <sz val="8"/>
        <color rgb="FF000000"/>
        <rFont val="맑은 고딕"/>
        <family val="3"/>
        <charset val="6"/>
        <scheme val="minor"/>
      </rPr>
      <t>(+/-0.5)</t>
    </r>
    <phoneticPr fontId="3" type="noConversion"/>
  </si>
  <si>
    <r>
      <t xml:space="preserve">자격증        </t>
    </r>
    <r>
      <rPr>
        <i/>
        <sz val="9"/>
        <color rgb="FF000000"/>
        <rFont val="맑은 고딕"/>
        <family val="3"/>
        <charset val="6"/>
        <scheme val="minor"/>
      </rPr>
      <t>* 업무 관련 자격증 취득시 가점 (+3)</t>
    </r>
    <phoneticPr fontId="3" type="noConversion"/>
  </si>
  <si>
    <t>1월</t>
    <phoneticPr fontId="3" type="noConversion"/>
  </si>
  <si>
    <t>2월</t>
    <phoneticPr fontId="3" type="noConversion"/>
  </si>
  <si>
    <t>3월</t>
    <phoneticPr fontId="3" type="noConversion"/>
  </si>
  <si>
    <t>4월</t>
    <phoneticPr fontId="3" type="noConversion"/>
  </si>
  <si>
    <t>5월</t>
    <phoneticPr fontId="3" type="noConversion"/>
  </si>
  <si>
    <t>6월</t>
    <phoneticPr fontId="3" type="noConversion"/>
  </si>
  <si>
    <t>2022.01.01~2022.06.30</t>
    <phoneticPr fontId="3" type="noConversion"/>
  </si>
  <si>
    <t>인사 고과 평가</t>
    <phoneticPr fontId="73" type="noConversion"/>
  </si>
  <si>
    <t>소속</t>
    <phoneticPr fontId="73" type="noConversion"/>
  </si>
  <si>
    <t>직급</t>
    <phoneticPr fontId="73" type="noConversion"/>
  </si>
  <si>
    <t>성명</t>
    <phoneticPr fontId="73" type="noConversion"/>
  </si>
  <si>
    <t>승격일</t>
    <phoneticPr fontId="73" type="noConversion"/>
  </si>
  <si>
    <t>평가자
직위/성명</t>
    <phoneticPr fontId="73" type="noConversion"/>
  </si>
  <si>
    <t>1차평가자(팀장)</t>
    <phoneticPr fontId="73" type="noConversion"/>
  </si>
  <si>
    <t>2차평가자(부서장)</t>
    <phoneticPr fontId="73" type="noConversion"/>
  </si>
  <si>
    <t>이사 / 윤석남</t>
    <phoneticPr fontId="73" type="noConversion"/>
  </si>
  <si>
    <t>인사 고과 평가 총점</t>
    <phoneticPr fontId="73" type="noConversion"/>
  </si>
  <si>
    <t>평가 항목</t>
    <phoneticPr fontId="73" type="noConversion"/>
  </si>
  <si>
    <t>평가 배점</t>
    <phoneticPr fontId="73" type="noConversion"/>
  </si>
  <si>
    <t>평가 총점</t>
    <phoneticPr fontId="73" type="noConversion"/>
  </si>
  <si>
    <t>취득 점수</t>
    <phoneticPr fontId="73" type="noConversion"/>
  </si>
  <si>
    <t>환산 점수</t>
    <phoneticPr fontId="73" type="noConversion"/>
  </si>
  <si>
    <t>환산 합계</t>
    <phoneticPr fontId="73" type="noConversion"/>
  </si>
  <si>
    <t>비고</t>
    <phoneticPr fontId="73" type="noConversion"/>
  </si>
  <si>
    <t>1. 업적 평가</t>
    <phoneticPr fontId="73" type="noConversion"/>
  </si>
  <si>
    <t>a. 수행 프로젝트 업적 평가</t>
    <phoneticPr fontId="73" type="noConversion"/>
  </si>
  <si>
    <t>30점 초과 분은 기타로 가산</t>
    <phoneticPr fontId="73" type="noConversion"/>
  </si>
  <si>
    <t>b. 그 외 활동 내역 업적 평가</t>
    <phoneticPr fontId="73" type="noConversion"/>
  </si>
  <si>
    <t>2. 프로젝트 평가</t>
    <phoneticPr fontId="73" type="noConversion"/>
  </si>
  <si>
    <t>a. 프로젝트 자체 평가 (부서장 평가)</t>
    <phoneticPr fontId="73" type="noConversion"/>
  </si>
  <si>
    <t>b. 프로젝트 투입인력 평가 (PL, PM, 팀장)</t>
    <phoneticPr fontId="73" type="noConversion"/>
  </si>
  <si>
    <t>3. 기본 소양 및 능력 평가</t>
    <phoneticPr fontId="73" type="noConversion"/>
  </si>
  <si>
    <t>a. 기본 소양 평가</t>
    <phoneticPr fontId="73" type="noConversion"/>
  </si>
  <si>
    <t>b. 능력 평가</t>
    <phoneticPr fontId="73" type="noConversion"/>
  </si>
  <si>
    <t>4. 기타 평가</t>
    <phoneticPr fontId="73" type="noConversion"/>
  </si>
  <si>
    <t>a. 추가 업무 활동 내역 평가</t>
    <phoneticPr fontId="73" type="noConversion"/>
  </si>
  <si>
    <t>b. 기타 부서장 평가</t>
    <phoneticPr fontId="73" type="noConversion"/>
  </si>
  <si>
    <t>합 계 (총 100점 합계 기준)</t>
    <phoneticPr fontId="73" type="noConversion"/>
  </si>
  <si>
    <t>1. 자기 업적 고과 평가</t>
    <phoneticPr fontId="73" type="noConversion"/>
  </si>
  <si>
    <t>a. 수행 프로젝트 평가 (계약 기준 프로젝트 및 유지보수 활동, 공식적인 R&amp;D 프로젝트)</t>
    <phoneticPr fontId="73" type="noConversion"/>
  </si>
  <si>
    <t>참여 프로젝트 및 공수 (M/M)</t>
    <phoneticPr fontId="73" type="noConversion"/>
  </si>
  <si>
    <t>업적평가</t>
    <phoneticPr fontId="73" type="noConversion"/>
  </si>
  <si>
    <t>프로젝트 평가</t>
    <phoneticPr fontId="73" type="noConversion"/>
  </si>
  <si>
    <t>프로젝트 명</t>
    <phoneticPr fontId="73" type="noConversion"/>
  </si>
  <si>
    <t>기간</t>
    <phoneticPr fontId="73" type="noConversion"/>
  </si>
  <si>
    <t>실 투입</t>
    <phoneticPr fontId="73" type="noConversion"/>
  </si>
  <si>
    <t>계약 기준
(취득 점수)</t>
    <phoneticPr fontId="73" type="noConversion"/>
  </si>
  <si>
    <t>자체평가</t>
    <phoneticPr fontId="73" type="noConversion"/>
  </si>
  <si>
    <t>투입인력
평가</t>
    <phoneticPr fontId="73" type="noConversion"/>
  </si>
  <si>
    <t>b. 기타 활동 내역 평가 (영업지원활동, 프로젝트 사전 준비 활동, 사후 지원 활동, 관리자 수명 업무, 자기 개발 활동)</t>
    <phoneticPr fontId="73" type="noConversion"/>
  </si>
  <si>
    <t>참여 활동 내역</t>
    <phoneticPr fontId="73" type="noConversion"/>
  </si>
  <si>
    <t>구분</t>
    <phoneticPr fontId="73" type="noConversion"/>
  </si>
  <si>
    <t>활동 내역</t>
    <phoneticPr fontId="73" type="noConversion"/>
  </si>
  <si>
    <t>M/D</t>
    <phoneticPr fontId="73" type="noConversion"/>
  </si>
  <si>
    <t>M/M</t>
    <phoneticPr fontId="73" type="noConversion"/>
  </si>
  <si>
    <t>인정율</t>
    <phoneticPr fontId="73" type="noConversion"/>
  </si>
  <si>
    <t>인정 공수</t>
    <phoneticPr fontId="73" type="noConversion"/>
  </si>
  <si>
    <t>월별 활동 내역 합계</t>
    <phoneticPr fontId="73" type="noConversion"/>
  </si>
  <si>
    <t>2. 능력 평가</t>
    <phoneticPr fontId="73" type="noConversion"/>
  </si>
  <si>
    <t>월별 활동 내역</t>
    <phoneticPr fontId="73" type="noConversion"/>
  </si>
  <si>
    <t>지각
(-1)</t>
    <phoneticPr fontId="73" type="noConversion"/>
  </si>
  <si>
    <t>상벌
(+/-5)</t>
    <phoneticPr fontId="73" type="noConversion"/>
  </si>
  <si>
    <t>행사
(-1)</t>
    <phoneticPr fontId="73" type="noConversion"/>
  </si>
  <si>
    <r>
      <t xml:space="preserve">멘토
</t>
    </r>
    <r>
      <rPr>
        <sz val="8"/>
        <color rgb="FF000000"/>
        <rFont val="맑은 고딕"/>
        <family val="3"/>
        <charset val="6"/>
        <scheme val="minor"/>
      </rPr>
      <t>(+/-0.5)</t>
    </r>
    <phoneticPr fontId="73" type="noConversion"/>
  </si>
  <si>
    <t>휴가
(+3)</t>
    <phoneticPr fontId="73" type="noConversion"/>
  </si>
  <si>
    <r>
      <t xml:space="preserve">자격증        </t>
    </r>
    <r>
      <rPr>
        <i/>
        <sz val="9"/>
        <color rgb="FF000000"/>
        <rFont val="맑은 고딕"/>
        <family val="3"/>
        <charset val="6"/>
        <scheme val="minor"/>
      </rPr>
      <t>* 업무 관련 자격증 취득시 가점 (+3)</t>
    </r>
    <phoneticPr fontId="73" type="noConversion"/>
  </si>
  <si>
    <t>월</t>
    <phoneticPr fontId="73" type="noConversion"/>
  </si>
  <si>
    <t>가/감점</t>
    <phoneticPr fontId="73" type="noConversion"/>
  </si>
  <si>
    <t>자격 사항</t>
    <phoneticPr fontId="73" type="noConversion"/>
  </si>
  <si>
    <t>기간 / 취득 일시</t>
    <phoneticPr fontId="73" type="noConversion"/>
  </si>
  <si>
    <t>발급 기관</t>
    <phoneticPr fontId="73" type="noConversion"/>
  </si>
  <si>
    <t>1월</t>
    <phoneticPr fontId="73" type="noConversion"/>
  </si>
  <si>
    <t>2월</t>
    <phoneticPr fontId="73" type="noConversion"/>
  </si>
  <si>
    <t>3월</t>
    <phoneticPr fontId="73" type="noConversion"/>
  </si>
  <si>
    <t>4월</t>
    <phoneticPr fontId="73" type="noConversion"/>
  </si>
  <si>
    <t>5월</t>
    <phoneticPr fontId="73" type="noConversion"/>
  </si>
  <si>
    <t>6월</t>
    <phoneticPr fontId="73" type="noConversion"/>
  </si>
  <si>
    <t>합 계</t>
    <phoneticPr fontId="73" type="noConversion"/>
  </si>
  <si>
    <t>자격증 취득 개수</t>
    <phoneticPr fontId="73" type="noConversion"/>
  </si>
  <si>
    <t>b. 근무 태도 및 능력 평가</t>
    <phoneticPr fontId="73" type="noConversion"/>
  </si>
  <si>
    <t>평가항목</t>
    <phoneticPr fontId="73" type="noConversion"/>
  </si>
  <si>
    <t>평가내용</t>
    <phoneticPr fontId="73" type="noConversion"/>
  </si>
  <si>
    <t>평가점수표</t>
    <phoneticPr fontId="73" type="noConversion"/>
  </si>
  <si>
    <t>평가</t>
    <phoneticPr fontId="73" type="noConversion"/>
  </si>
  <si>
    <t>평균</t>
    <phoneticPr fontId="73" type="noConversion"/>
  </si>
  <si>
    <t>기본 자세</t>
    <phoneticPr fontId="73" type="noConversion"/>
  </si>
  <si>
    <t xml:space="preserve"> - 조직 생활의 적응력 및 근무 태도</t>
    <phoneticPr fontId="73" type="noConversion"/>
  </si>
  <si>
    <t>자기평가</t>
    <phoneticPr fontId="73" type="noConversion"/>
  </si>
  <si>
    <t>1차</t>
    <phoneticPr fontId="73" type="noConversion"/>
  </si>
  <si>
    <t>2차</t>
    <phoneticPr fontId="73" type="noConversion"/>
  </si>
  <si>
    <t xml:space="preserve"> - 업무에 대한 이해력 및 적극성</t>
    <phoneticPr fontId="73" type="noConversion"/>
  </si>
  <si>
    <t>개별 능력 평가</t>
    <phoneticPr fontId="73" type="noConversion"/>
  </si>
  <si>
    <t xml:space="preserve"> - 주어진 업무에 대한 능력 및 역량</t>
    <phoneticPr fontId="73" type="noConversion"/>
  </si>
  <si>
    <t xml:space="preserve"> - 주어진 업무에 대한 계획성과 목표 달성</t>
    <phoneticPr fontId="73" type="noConversion"/>
  </si>
  <si>
    <t xml:space="preserve"> - 유연한 사고를 통한 기획 및 창의력</t>
    <phoneticPr fontId="73" type="noConversion"/>
  </si>
  <si>
    <t>업무 태도 평가</t>
    <phoneticPr fontId="73" type="noConversion"/>
  </si>
  <si>
    <t xml:space="preserve"> - 리더로써의 노력과 역할 수행</t>
    <phoneticPr fontId="73" type="noConversion"/>
  </si>
  <si>
    <t xml:space="preserve"> - 업무를 임하는 자세 및 구성원과의 소통</t>
    <phoneticPr fontId="73" type="noConversion"/>
  </si>
  <si>
    <t xml:space="preserve"> - 목표 달성을 위한 협조성과 상호 신뢰성</t>
    <phoneticPr fontId="73" type="noConversion"/>
  </si>
  <si>
    <t xml:space="preserve"> - 긍정적이고 적극적인 마인드와 솔선수범의 자세</t>
    <phoneticPr fontId="73" type="noConversion"/>
  </si>
  <si>
    <t>점  수</t>
    <phoneticPr fontId="73" type="noConversion"/>
  </si>
  <si>
    <t>차장</t>
    <phoneticPr fontId="3" type="noConversion"/>
  </si>
  <si>
    <t>대리</t>
    <phoneticPr fontId="73" type="noConversion"/>
  </si>
  <si>
    <t>차장 / 한상우</t>
    <phoneticPr fontId="73" type="noConversion"/>
  </si>
  <si>
    <t>한상우</t>
    <phoneticPr fontId="73" type="noConversion"/>
  </si>
  <si>
    <t>차장</t>
    <phoneticPr fontId="73" type="noConversion"/>
  </si>
  <si>
    <t>2022.03.01</t>
    <phoneticPr fontId="73" type="noConversion"/>
  </si>
  <si>
    <t>신세계푸드 차세대 시스템 구축</t>
    <phoneticPr fontId="3" type="noConversion"/>
  </si>
  <si>
    <t>한나결</t>
    <phoneticPr fontId="73" type="noConversion"/>
  </si>
  <si>
    <t>개발사업부 개발2팀</t>
    <phoneticPr fontId="73" type="noConversion"/>
  </si>
  <si>
    <t>차장 / 한상우</t>
    <phoneticPr fontId="3" type="noConversion"/>
  </si>
  <si>
    <t>박유진</t>
    <phoneticPr fontId="3" type="noConversion"/>
  </si>
  <si>
    <t>개발사업부 개발2팀</t>
    <phoneticPr fontId="3" type="noConversion"/>
  </si>
  <si>
    <t>한상우</t>
    <phoneticPr fontId="3" type="noConversion"/>
  </si>
  <si>
    <t>한나결</t>
    <phoneticPr fontId="3" type="noConversion"/>
  </si>
  <si>
    <t>백송은</t>
    <phoneticPr fontId="3" type="noConversion"/>
  </si>
  <si>
    <t>차장 /  한상우</t>
    <phoneticPr fontId="3" type="noConversion"/>
  </si>
  <si>
    <t>차장 / 한상우</t>
  </si>
  <si>
    <t>농협차세대 유통,경제시스템 구축</t>
    <phoneticPr fontId="3" type="noConversion"/>
  </si>
  <si>
    <t>2023.01.01 ~ 2023.03.17</t>
    <phoneticPr fontId="3" type="noConversion"/>
  </si>
  <si>
    <t>2022.04.03 ~ 2022.06.09</t>
    <phoneticPr fontId="3" type="noConversion"/>
  </si>
  <si>
    <t>부장</t>
    <phoneticPr fontId="73" type="noConversion"/>
  </si>
  <si>
    <t>2023.03.01</t>
    <phoneticPr fontId="73" type="noConversion"/>
  </si>
  <si>
    <t>2023.01.01 ~ 2023.06.30</t>
    <phoneticPr fontId="3" type="noConversion"/>
  </si>
  <si>
    <t>농협차세대 유통,경제시스템 구축</t>
    <phoneticPr fontId="3" type="noConversion"/>
  </si>
  <si>
    <t>과장</t>
    <phoneticPr fontId="3" type="noConversion"/>
  </si>
  <si>
    <t>2023.03.01</t>
    <phoneticPr fontId="3" type="noConversion"/>
  </si>
  <si>
    <t>오셜록 POS&amp;KIOSK 개발</t>
    <phoneticPr fontId="3" type="noConversion"/>
  </si>
  <si>
    <t>2023.01.01 ~ 2023.06.30</t>
    <phoneticPr fontId="3" type="noConversion"/>
  </si>
  <si>
    <t>백송은</t>
    <phoneticPr fontId="73" type="noConversion"/>
  </si>
  <si>
    <t>2022.03.01</t>
    <phoneticPr fontId="73" type="noConversion"/>
  </si>
  <si>
    <t>2023.01.01 ~ 2023.06.30</t>
    <phoneticPr fontId="3" type="noConversion"/>
  </si>
  <si>
    <t>백지혜</t>
    <phoneticPr fontId="73" type="noConversion"/>
  </si>
  <si>
    <t>주임</t>
    <phoneticPr fontId="73" type="noConversion"/>
  </si>
  <si>
    <t>현대자동차 전시장 운영 IT시스템 유지보수</t>
    <phoneticPr fontId="3" type="noConversion"/>
  </si>
  <si>
    <t>2023.06.01 ~ 2023.06.30</t>
    <phoneticPr fontId="3" type="noConversion"/>
  </si>
  <si>
    <t>사원</t>
    <phoneticPr fontId="3" type="noConversion"/>
  </si>
  <si>
    <t>엄민식</t>
    <phoneticPr fontId="3" type="noConversion"/>
  </si>
  <si>
    <t>2022.01.10</t>
    <phoneticPr fontId="3" type="noConversion"/>
  </si>
  <si>
    <t>기아 DCS 2.0 IT 시스템 구축</t>
    <phoneticPr fontId="3" type="noConversion"/>
  </si>
  <si>
    <t>2023.01.01 ~ 2023.01.31</t>
    <phoneticPr fontId="3" type="noConversion"/>
  </si>
  <si>
    <t>오셜록 POS&amp;KIOSK 개발</t>
    <phoneticPr fontId="74" type="noConversion"/>
  </si>
  <si>
    <t>2023.02.01 ~ 2023.06.15</t>
    <phoneticPr fontId="74" type="noConversion"/>
  </si>
  <si>
    <t>KIA 대형 복합거점 사전 기획 프로젝트</t>
    <phoneticPr fontId="74" type="noConversion"/>
  </si>
  <si>
    <t>2023.06.19 ~ 2023.06.30</t>
    <phoneticPr fontId="74" type="noConversion"/>
  </si>
  <si>
    <t>2023.02.01</t>
    <phoneticPr fontId="3" type="noConversion"/>
  </si>
  <si>
    <t>홍지연</t>
    <phoneticPr fontId="3" type="noConversion"/>
  </si>
  <si>
    <t>잇츠굿 통합시스템 구축</t>
    <phoneticPr fontId="3" type="noConversion"/>
  </si>
  <si>
    <t>2023.06.07 ~ 2023.06.30</t>
    <phoneticPr fontId="3" type="noConversion"/>
  </si>
  <si>
    <t>자기개발</t>
    <phoneticPr fontId="74" type="noConversion"/>
  </si>
  <si>
    <t>2023.02.01 ~ 2023.02.20</t>
    <phoneticPr fontId="74" type="noConversion"/>
  </si>
  <si>
    <t>그룹웨어 모바일 시스템 구축</t>
    <phoneticPr fontId="74" type="noConversion"/>
  </si>
  <si>
    <t>2023.02.21 ~ 2023.06.05</t>
    <phoneticPr fontId="74" type="noConversion"/>
  </si>
  <si>
    <t>사원</t>
    <phoneticPr fontId="3" type="noConversion"/>
  </si>
  <si>
    <t>이지유</t>
    <phoneticPr fontId="3" type="noConversion"/>
  </si>
  <si>
    <t>백송은</t>
    <phoneticPr fontId="3" type="noConversion"/>
  </si>
  <si>
    <t>백지혜</t>
    <phoneticPr fontId="3" type="noConversion"/>
  </si>
  <si>
    <t>엄민식</t>
    <phoneticPr fontId="3" type="noConversion"/>
  </si>
  <si>
    <t>이지유</t>
    <phoneticPr fontId="3" type="noConversion"/>
  </si>
  <si>
    <t>백지혜</t>
    <phoneticPr fontId="3" type="noConversion"/>
  </si>
  <si>
    <t>부장</t>
    <phoneticPr fontId="3" type="noConversion"/>
  </si>
  <si>
    <t>과장</t>
    <phoneticPr fontId="3" type="noConversion"/>
  </si>
  <si>
    <t>주임</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</si>
</sst>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2" formatCode="_-&quot;₩&quot;* #,##0_-;\-&quot;₩&quot;* #,##0_-;_-&quot;₩&quot;* &quot;-&quot;_-;_-@_-"/>
    <numFmt numFmtId="41" formatCode="_-* #,##0_-;\-* #,##0_-;_-* &quot;-&quot;_-;_-@_-"/>
    <numFmt numFmtId="176" formatCode="0.0"/>
    <numFmt numFmtId="177" formatCode="0.00_ "/>
    <numFmt numFmtId="178" formatCode="0.0_ "/>
    <numFmt numFmtId="179" formatCode="_-* #,##0.00_-;\-* #,##0.00_-;_-* &quot;-&quot;_-;_-@_-"/>
    <numFmt numFmtId="180" formatCode="_-* #,##0.0_-;\-* #,##0.0_-;_-* &quot;-&quot;_-;_-@_-"/>
    <numFmt numFmtId="181" formatCode="_ * #,##0_ ;_ * \-#,##0_ ;_ * &quot;-&quot;_ ;_ @_ "/>
    <numFmt numFmtId="182" formatCode="_ * #,##0.00_ ;_ * \-#,##0.00_ ;_ * &quot;-&quot;??_ ;_ @_ "/>
    <numFmt numFmtId="183" formatCode="&quot;₩&quot;#,##0;&quot;₩&quot;\-#,##0"/>
    <numFmt numFmtId="184" formatCode="\$#.00"/>
    <numFmt numFmtId="185" formatCode="_(&quot;$&quot;* #,##0_);_(&quot;$&quot;* \(#,##0\);_(&quot;$&quot;* &quot;-&quot;_);_(@_)"/>
    <numFmt numFmtId="186" formatCode="_(&quot;$&quot;* #,##0.00_);_(&quot;$&quot;* \(#,##0.00\);_(&quot;$&quot;* &quot;-&quot;??_);_(@_)"/>
    <numFmt numFmtId="187" formatCode="_(* #,##0.0000_);_(* &quot;₩&quot;&quot;₩&quot;&quot;₩&quot;&quot;₩&quot;&quot;₩&quot;&quot;₩&quot;&quot;₩&quot;&quot;₩&quot;\(#,##0.0000&quot;₩&quot;&quot;₩&quot;&quot;₩&quot;&quot;₩&quot;&quot;₩&quot;&quot;₩&quot;&quot;₩&quot;&quot;₩&quot;\);_(* &quot;-&quot;??_);_(@_)"/>
    <numFmt numFmtId="188" formatCode="%#.00"/>
    <numFmt numFmtId="189" formatCode="_ 0.0%_ ;[Red]\(0.0%\)_ ;_ * &quot;-&quot;??_ ;_ @_ "/>
    <numFmt numFmtId="190" formatCode="0.00_);[Red]\(0.00\)"/>
  </numFmts>
  <fonts count="76">
    <font>
      <sz val="11"/>
      <color theme="1"/>
      <name val="한양해서"/>
      <family val="1"/>
      <charset val="129"/>
    </font>
    <font>
      <sz val="11"/>
      <color theme="1"/>
      <name val="맑은 고딕"/>
      <family val="2"/>
      <charset val="129"/>
      <scheme val="minor"/>
    </font>
    <font>
      <sz val="11"/>
      <color theme="1"/>
      <name val="맑은 고딕"/>
      <family val="2"/>
      <charset val="129"/>
      <scheme val="minor"/>
    </font>
    <font>
      <sz val="8"/>
      <name val="한양해서"/>
      <family val="1"/>
      <charset val="129"/>
    </font>
    <font>
      <sz val="9"/>
      <color indexed="8"/>
      <name val="바탕체"/>
      <family val="1"/>
      <charset val="129"/>
    </font>
    <font>
      <sz val="11"/>
      <color indexed="8"/>
      <name val="바탕체"/>
      <family val="1"/>
      <charset val="129"/>
    </font>
    <font>
      <sz val="9"/>
      <color indexed="8"/>
      <name val="바탕체"/>
      <family val="1"/>
      <charset val="129"/>
    </font>
    <font>
      <b/>
      <sz val="12"/>
      <color indexed="8"/>
      <name val="바탕체"/>
      <family val="1"/>
      <charset val="129"/>
    </font>
    <font>
      <b/>
      <sz val="9"/>
      <color indexed="8"/>
      <name val="바탕체"/>
      <family val="1"/>
      <charset val="129"/>
    </font>
    <font>
      <sz val="9"/>
      <color indexed="8"/>
      <name val="바탕"/>
      <family val="1"/>
      <charset val="129"/>
    </font>
    <font>
      <b/>
      <sz val="9"/>
      <color indexed="8"/>
      <name val="바탕"/>
      <family val="1"/>
      <charset val="129"/>
    </font>
    <font>
      <sz val="10"/>
      <color indexed="8"/>
      <name val="바탕"/>
      <family val="1"/>
      <charset val="129"/>
    </font>
    <font>
      <b/>
      <sz val="10"/>
      <color indexed="10"/>
      <name val="바탕체"/>
      <family val="1"/>
      <charset val="129"/>
    </font>
    <font>
      <b/>
      <sz val="10"/>
      <color indexed="10"/>
      <name val="바탕"/>
      <family val="1"/>
      <charset val="129"/>
    </font>
    <font>
      <b/>
      <sz val="9"/>
      <color indexed="10"/>
      <name val="맑은 고딕"/>
      <family val="3"/>
      <charset val="129"/>
      <scheme val="minor"/>
    </font>
    <font>
      <sz val="9"/>
      <color indexed="8"/>
      <name val="맑은 고딕"/>
      <family val="3"/>
      <charset val="129"/>
      <scheme val="minor"/>
    </font>
    <font>
      <b/>
      <sz val="12"/>
      <color indexed="8"/>
      <name val="맑은 고딕"/>
      <family val="3"/>
      <charset val="129"/>
      <scheme val="minor"/>
    </font>
    <font>
      <sz val="9"/>
      <name val="맑은 고딕"/>
      <family val="3"/>
      <charset val="129"/>
      <scheme val="minor"/>
    </font>
    <font>
      <sz val="8"/>
      <color indexed="8"/>
      <name val="맑은 고딕"/>
      <family val="3"/>
      <charset val="129"/>
      <scheme val="minor"/>
    </font>
    <font>
      <b/>
      <sz val="9"/>
      <color indexed="8"/>
      <name val="맑은 고딕"/>
      <family val="3"/>
      <charset val="129"/>
      <scheme val="major"/>
    </font>
    <font>
      <b/>
      <sz val="9"/>
      <color indexed="8"/>
      <name val="맑은 고딕"/>
      <family val="3"/>
      <charset val="129"/>
      <scheme val="minor"/>
    </font>
    <font>
      <b/>
      <sz val="9"/>
      <color theme="1" tint="0.249977111117893"/>
      <name val="맑은 고딕"/>
      <family val="3"/>
      <charset val="129"/>
      <scheme val="minor"/>
    </font>
    <font>
      <i/>
      <sz val="9"/>
      <color indexed="8"/>
      <name val="맑은 고딕"/>
      <family val="3"/>
      <charset val="129"/>
      <scheme val="minor"/>
    </font>
    <font>
      <i/>
      <sz val="9"/>
      <color theme="0" tint="-0.499984740745262"/>
      <name val="맑은 고딕"/>
      <family val="3"/>
      <charset val="129"/>
      <scheme val="minor"/>
    </font>
    <font>
      <b/>
      <sz val="8"/>
      <color rgb="FFFF0000"/>
      <name val="맑은 고딕"/>
      <family val="3"/>
      <charset val="129"/>
      <scheme val="minor"/>
    </font>
    <font>
      <b/>
      <sz val="9"/>
      <name val="맑은 고딕"/>
      <family val="3"/>
      <charset val="129"/>
      <scheme val="minor"/>
    </font>
    <font>
      <sz val="8"/>
      <color rgb="FFFF0000"/>
      <name val="맑은 고딕"/>
      <family val="3"/>
      <charset val="129"/>
      <scheme val="minor"/>
    </font>
    <font>
      <sz val="11"/>
      <color theme="1"/>
      <name val="한양해서"/>
      <family val="1"/>
      <charset val="129"/>
    </font>
    <font>
      <sz val="10"/>
      <name val="맑은 고딕"/>
      <family val="3"/>
      <charset val="129"/>
      <scheme val="minor"/>
    </font>
    <font>
      <b/>
      <sz val="10"/>
      <color theme="0"/>
      <name val="맑은 고딕"/>
      <family val="3"/>
      <charset val="129"/>
      <scheme val="minor"/>
    </font>
    <font>
      <sz val="6"/>
      <name val="맑은 고딕"/>
      <family val="3"/>
      <charset val="129"/>
      <scheme val="minor"/>
    </font>
    <font>
      <b/>
      <sz val="6"/>
      <name val="맑은 고딕"/>
      <family val="3"/>
      <charset val="129"/>
      <scheme val="minor"/>
    </font>
    <font>
      <b/>
      <sz val="11"/>
      <color theme="0"/>
      <name val="한양해서"/>
      <family val="1"/>
      <charset val="129"/>
    </font>
    <font>
      <sz val="10"/>
      <color theme="1"/>
      <name val="맑은 고딕"/>
      <family val="3"/>
      <charset val="129"/>
      <scheme val="major"/>
    </font>
    <font>
      <sz val="11"/>
      <color rgb="FF000000"/>
      <name val="Malgun Gothic"/>
      <family val="3"/>
      <charset val="129"/>
    </font>
    <font>
      <sz val="9"/>
      <color rgb="FF000000"/>
      <name val="Malgun Gothic"/>
      <family val="3"/>
      <charset val="129"/>
    </font>
    <font>
      <sz val="11"/>
      <color theme="1"/>
      <name val="맑은 고딕"/>
      <family val="3"/>
      <charset val="129"/>
      <scheme val="minor"/>
    </font>
    <font>
      <sz val="12"/>
      <name val="바탕체"/>
      <family val="1"/>
      <charset val="129"/>
    </font>
    <font>
      <sz val="10"/>
      <name val="Helv"/>
      <family val="2"/>
    </font>
    <font>
      <sz val="10"/>
      <name val="Arial"/>
      <family val="2"/>
    </font>
    <font>
      <sz val="10"/>
      <name val="돋움"/>
      <family val="3"/>
      <charset val="129"/>
    </font>
    <font>
      <sz val="12"/>
      <color indexed="24"/>
      <name val="바탕체"/>
      <family val="1"/>
      <charset val="129"/>
    </font>
    <font>
      <b/>
      <sz val="18"/>
      <color indexed="24"/>
      <name val="바탕체"/>
      <family val="1"/>
      <charset val="129"/>
    </font>
    <font>
      <b/>
      <sz val="15"/>
      <color indexed="24"/>
      <name val="바탕체"/>
      <family val="1"/>
      <charset val="129"/>
    </font>
    <font>
      <u/>
      <sz val="8.25"/>
      <color indexed="36"/>
      <name val="ＭＳ Ｐゴシック"/>
      <family val="2"/>
      <charset val="129"/>
    </font>
    <font>
      <sz val="11"/>
      <name val="돋움"/>
      <family val="3"/>
      <charset val="129"/>
    </font>
    <font>
      <sz val="11"/>
      <color indexed="8"/>
      <name val="맑은 고딕"/>
      <family val="3"/>
      <charset val="129"/>
    </font>
    <font>
      <sz val="12"/>
      <name val="뼻뮝"/>
      <family val="1"/>
      <charset val="129"/>
    </font>
    <font>
      <sz val="10"/>
      <name val="명조"/>
      <family val="3"/>
      <charset val="129"/>
    </font>
    <font>
      <sz val="10"/>
      <name val="굴림체"/>
      <family val="3"/>
      <charset val="129"/>
    </font>
    <font>
      <sz val="12"/>
      <name val="¹UAAA¼"/>
      <family val="3"/>
      <charset val="129"/>
    </font>
    <font>
      <b/>
      <sz val="10"/>
      <name val="Helv"/>
      <family val="2"/>
    </font>
    <font>
      <sz val="1"/>
      <color indexed="8"/>
      <name val="Courier"/>
      <family val="3"/>
    </font>
    <font>
      <sz val="12"/>
      <name val="Arial"/>
      <family val="2"/>
    </font>
    <font>
      <i/>
      <sz val="1"/>
      <color indexed="8"/>
      <name val="Courier"/>
      <family val="3"/>
    </font>
    <font>
      <sz val="8"/>
      <name val="Arial"/>
      <family val="2"/>
    </font>
    <font>
      <b/>
      <sz val="12"/>
      <name val="Helv"/>
      <family val="2"/>
    </font>
    <font>
      <b/>
      <sz val="12"/>
      <name val="Arial"/>
      <family val="2"/>
    </font>
    <font>
      <b/>
      <sz val="18"/>
      <name val="Arial"/>
      <family val="2"/>
    </font>
    <font>
      <b/>
      <sz val="11"/>
      <name val="Helv"/>
      <family val="2"/>
    </font>
    <font>
      <sz val="9"/>
      <color theme="1"/>
      <name val="맑은 고딕"/>
      <family val="2"/>
      <charset val="129"/>
      <scheme val="minor"/>
    </font>
    <font>
      <sz val="9"/>
      <color indexed="8"/>
      <name val="맑은 고딕"/>
      <family val="3"/>
      <charset val="129"/>
      <scheme val="major"/>
    </font>
    <font>
      <b/>
      <sz val="12"/>
      <color indexed="8"/>
      <name val="맑은 고딕"/>
      <family val="3"/>
      <charset val="129"/>
      <scheme val="major"/>
    </font>
    <font>
      <sz val="9"/>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9"/>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11"/>
      <color rgb="FF000000"/>
      <name val="바탕체"/>
      <family val="1"/>
      <charset val="129"/>
    </font>
    <font>
      <b/>
      <sz val="9"/>
      <color rgb="FF000000"/>
      <name val="맑은 고딕"/>
      <family val="3"/>
      <charset val="129"/>
      <scheme val="major"/>
    </font>
    <font>
      <sz val="8"/>
      <color rgb="FF000000"/>
      <name val="맑은 고딕"/>
      <family val="3"/>
      <charset val="6"/>
      <scheme val="minor"/>
    </font>
    <font>
      <i/>
      <sz val="9"/>
      <color rgb="FF000000"/>
      <name val="맑은 고딕"/>
      <family val="3"/>
      <charset val="6"/>
      <scheme val="minor"/>
    </font>
    <font>
      <sz val="8"/>
      <name val="한양해서"/>
      <family val="1"/>
      <charset val="129"/>
    </font>
    <font>
      <sz val="8"/>
      <name val="돋움"/>
      <family val="3"/>
      <charset val="129"/>
    </font>
    <font>
      <sz val="8"/>
      <color rgb="FF000000"/>
      <name val="맑은 고딕"/>
      <family val="3"/>
      <charset val="129"/>
      <scheme val="minor"/>
    </font>
  </fonts>
  <fills count="18">
    <fill>
      <patternFill patternType="none"/>
    </fill>
    <fill>
      <patternFill patternType="gray125"/>
    </fill>
    <fill>
      <patternFill patternType="solid">
        <fgColor indexed="31"/>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3"/>
        <bgColor indexed="64"/>
      </patternFill>
    </fill>
    <fill>
      <patternFill patternType="solid">
        <fgColor indexed="9"/>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4.9958800012207406E-2"/>
        <bgColor indexed="64"/>
      </patternFill>
    </fill>
  </fills>
  <borders count="6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auto="1"/>
      </top>
      <bottom style="medium">
        <color auto="1"/>
      </bottom>
      <diagonal/>
    </border>
    <border>
      <left style="hair">
        <color indexed="64"/>
      </left>
      <right style="hair">
        <color indexed="64"/>
      </right>
      <top style="hair">
        <color indexed="64"/>
      </top>
      <bottom style="hair">
        <color indexed="64"/>
      </bottom>
      <diagonal/>
    </border>
    <border>
      <left/>
      <right/>
      <top style="double">
        <color indexed="64"/>
      </top>
      <bottom/>
      <diagonal/>
    </border>
    <border>
      <left/>
      <right/>
      <top style="thin">
        <color indexed="64"/>
      </top>
      <bottom style="double">
        <color indexed="64"/>
      </bottom>
      <diagonal/>
    </border>
    <border>
      <left style="thin">
        <color indexed="64"/>
      </left>
      <right style="medium">
        <color indexed="64"/>
      </right>
      <top/>
      <bottom style="medium">
        <color indexed="64"/>
      </bottom>
      <diagonal/>
    </border>
  </borders>
  <cellStyleXfs count="140">
    <xf numFmtId="0" fontId="0" fillId="0" borderId="0">
      <alignment vertical="center"/>
    </xf>
    <xf numFmtId="41" fontId="27" fillId="0" borderId="0" applyFont="0" applyFill="0" applyBorder="0" applyAlignment="0" applyProtection="0">
      <alignment vertical="center"/>
    </xf>
    <xf numFmtId="0" fontId="2" fillId="0" borderId="0">
      <alignment vertical="center"/>
    </xf>
    <xf numFmtId="0" fontId="34" fillId="0" borderId="0"/>
    <xf numFmtId="0" fontId="1" fillId="0" borderId="0">
      <alignment vertical="center"/>
    </xf>
    <xf numFmtId="0" fontId="36" fillId="0" borderId="0">
      <alignment vertical="center"/>
    </xf>
    <xf numFmtId="0" fontId="37" fillId="0" borderId="0"/>
    <xf numFmtId="0" fontId="38" fillId="0" borderId="0"/>
    <xf numFmtId="0" fontId="39" fillId="0" borderId="0"/>
    <xf numFmtId="0" fontId="38" fillId="0" borderId="0"/>
    <xf numFmtId="0" fontId="39" fillId="0" borderId="0"/>
    <xf numFmtId="0" fontId="38" fillId="0" borderId="0"/>
    <xf numFmtId="38" fontId="40" fillId="0" borderId="63">
      <alignment horizontal="right" vertical="center"/>
      <protection locked="0"/>
    </xf>
    <xf numFmtId="2"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4" fillId="0" borderId="0" applyNumberFormat="0" applyFill="0" applyBorder="0" applyAlignment="0" applyProtection="0">
      <alignment vertical="top"/>
      <protection locked="0"/>
    </xf>
    <xf numFmtId="9" fontId="45" fillId="0" borderId="0" applyFont="0" applyFill="0" applyBorder="0" applyAlignment="0" applyProtection="0"/>
    <xf numFmtId="9" fontId="46" fillId="0" borderId="0" applyFont="0" applyFill="0" applyBorder="0" applyAlignment="0" applyProtection="0">
      <alignment vertical="center"/>
    </xf>
    <xf numFmtId="0" fontId="47" fillId="0" borderId="0"/>
    <xf numFmtId="41" fontId="36" fillId="0" borderId="0" applyFont="0" applyFill="0" applyBorder="0" applyAlignment="0" applyProtection="0">
      <alignment vertical="center"/>
    </xf>
    <xf numFmtId="180" fontId="45" fillId="0" borderId="0" applyFont="0" applyFill="0" applyBorder="0" applyAlignment="0" applyProtection="0"/>
    <xf numFmtId="41" fontId="36" fillId="0" borderId="0" applyFont="0" applyFill="0" applyBorder="0" applyAlignment="0" applyProtection="0">
      <alignment vertical="center"/>
    </xf>
    <xf numFmtId="180"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41" fontId="46" fillId="0" borderId="0" applyFont="0" applyFill="0" applyBorder="0" applyAlignment="0" applyProtection="0">
      <alignment vertical="center"/>
    </xf>
    <xf numFmtId="0" fontId="39" fillId="0" borderId="0"/>
    <xf numFmtId="0" fontId="48" fillId="0" borderId="58"/>
    <xf numFmtId="4" fontId="41" fillId="0" borderId="0" applyFont="0" applyFill="0" applyBorder="0" applyAlignment="0" applyProtection="0"/>
    <xf numFmtId="3" fontId="41" fillId="0" borderId="0" applyFont="0" applyFill="0" applyBorder="0" applyAlignment="0" applyProtection="0"/>
    <xf numFmtId="0" fontId="37" fillId="0" borderId="0"/>
    <xf numFmtId="181" fontId="37" fillId="0" borderId="0" applyFont="0" applyFill="0" applyBorder="0" applyAlignment="0" applyProtection="0"/>
    <xf numFmtId="182" fontId="37" fillId="0" borderId="0" applyFont="0" applyFill="0" applyBorder="0" applyAlignment="0" applyProtection="0"/>
    <xf numFmtId="42" fontId="36" fillId="0" borderId="0" applyFont="0" applyFill="0" applyBorder="0" applyAlignment="0" applyProtection="0">
      <alignment vertical="center"/>
    </xf>
    <xf numFmtId="42" fontId="36" fillId="0" borderId="0" applyFont="0" applyFill="0" applyBorder="0" applyAlignment="0" applyProtection="0">
      <alignment vertical="center"/>
    </xf>
    <xf numFmtId="10" fontId="41" fillId="0" borderId="0" applyFont="0" applyFill="0" applyBorder="0" applyAlignment="0" applyProtection="0"/>
    <xf numFmtId="0" fontId="45" fillId="0" borderId="0"/>
    <xf numFmtId="0" fontId="34" fillId="0" borderId="0"/>
    <xf numFmtId="0" fontId="36" fillId="0" borderId="0">
      <alignment vertical="center"/>
    </xf>
    <xf numFmtId="0" fontId="45" fillId="0" borderId="0">
      <alignment vertical="center"/>
    </xf>
    <xf numFmtId="0" fontId="45" fillId="0" borderId="0">
      <alignment vertical="center"/>
    </xf>
    <xf numFmtId="0" fontId="36" fillId="0" borderId="0">
      <alignment vertical="center"/>
    </xf>
    <xf numFmtId="0" fontId="49" fillId="0" borderId="0">
      <alignment vertical="center"/>
    </xf>
    <xf numFmtId="0" fontId="36" fillId="0" borderId="0">
      <alignment vertical="center"/>
    </xf>
    <xf numFmtId="0" fontId="36" fillId="0" borderId="0">
      <alignment vertical="center"/>
    </xf>
    <xf numFmtId="0" fontId="45" fillId="0" borderId="0">
      <alignment vertical="center"/>
    </xf>
    <xf numFmtId="0" fontId="41" fillId="0" borderId="64" applyNumberFormat="0" applyFont="0" applyFill="0" applyAlignment="0" applyProtection="0"/>
    <xf numFmtId="0" fontId="45" fillId="0" borderId="0" applyFont="0" applyFill="0" applyBorder="0" applyAlignment="0" applyProtection="0"/>
    <xf numFmtId="183" fontId="41"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xf numFmtId="0" fontId="45" fillId="0" borderId="0" applyFill="0" applyBorder="0" applyAlignment="0"/>
    <xf numFmtId="0" fontId="51" fillId="0" borderId="0"/>
    <xf numFmtId="4" fontId="52" fillId="0" borderId="0">
      <protection locked="0"/>
    </xf>
    <xf numFmtId="181" fontId="39" fillId="0" borderId="0" applyFont="0" applyFill="0" applyBorder="0" applyAlignment="0" applyProtection="0"/>
    <xf numFmtId="182" fontId="39" fillId="0" borderId="0" applyFont="0" applyFill="0" applyBorder="0" applyAlignment="0" applyProtection="0"/>
    <xf numFmtId="184" fontId="52" fillId="0" borderId="0">
      <protection locked="0"/>
    </xf>
    <xf numFmtId="185" fontId="39" fillId="0" borderId="0" applyFont="0" applyFill="0" applyBorder="0" applyAlignment="0" applyProtection="0"/>
    <xf numFmtId="186" fontId="39" fillId="0" borderId="0" applyFont="0" applyFill="0" applyBorder="0" applyAlignment="0" applyProtection="0"/>
    <xf numFmtId="0" fontId="53" fillId="0" borderId="0" applyFill="0" applyBorder="0" applyAlignment="0" applyProtection="0"/>
    <xf numFmtId="0" fontId="52" fillId="0" borderId="0">
      <protection locked="0"/>
    </xf>
    <xf numFmtId="0" fontId="52" fillId="0" borderId="0">
      <protection locked="0"/>
    </xf>
    <xf numFmtId="0" fontId="54" fillId="0" borderId="0">
      <protection locked="0"/>
    </xf>
    <xf numFmtId="0" fontId="52" fillId="0" borderId="0">
      <protection locked="0"/>
    </xf>
    <xf numFmtId="0" fontId="52" fillId="0" borderId="0">
      <protection locked="0"/>
    </xf>
    <xf numFmtId="0" fontId="52" fillId="0" borderId="0">
      <protection locked="0"/>
    </xf>
    <xf numFmtId="0" fontId="54" fillId="0" borderId="0">
      <protection locked="0"/>
    </xf>
    <xf numFmtId="2" fontId="53" fillId="0" borderId="0" applyFill="0" applyBorder="0" applyAlignment="0" applyProtection="0"/>
    <xf numFmtId="38" fontId="55" fillId="12" borderId="0" applyNumberFormat="0" applyBorder="0" applyAlignment="0" applyProtection="0"/>
    <xf numFmtId="0" fontId="56" fillId="0" borderId="0">
      <alignment horizontal="left"/>
    </xf>
    <xf numFmtId="0" fontId="57" fillId="0" borderId="62" applyNumberFormat="0" applyAlignment="0" applyProtection="0">
      <alignment horizontal="left" vertical="center"/>
    </xf>
    <xf numFmtId="0" fontId="57" fillId="0" borderId="7">
      <alignment horizontal="left" vertical="center"/>
    </xf>
    <xf numFmtId="0" fontId="58" fillId="0" borderId="0" applyNumberFormat="0" applyFill="0" applyBorder="0" applyAlignment="0" applyProtection="0"/>
    <xf numFmtId="0" fontId="57" fillId="0" borderId="0" applyNumberFormat="0" applyFill="0" applyBorder="0" applyAlignment="0" applyProtection="0"/>
    <xf numFmtId="10" fontId="55" fillId="12" borderId="6" applyNumberFormat="0" applyBorder="0" applyAlignment="0" applyProtection="0"/>
    <xf numFmtId="0" fontId="59" fillId="0" borderId="40"/>
    <xf numFmtId="187" fontId="39" fillId="0" borderId="0"/>
    <xf numFmtId="0" fontId="39" fillId="0" borderId="0"/>
    <xf numFmtId="188" fontId="52" fillId="0" borderId="0">
      <protection locked="0"/>
    </xf>
    <xf numFmtId="10" fontId="39" fillId="0" borderId="0" applyFont="0" applyFill="0" applyBorder="0" applyAlignment="0" applyProtection="0"/>
    <xf numFmtId="189" fontId="39" fillId="0" borderId="0" applyFont="0" applyFill="0" applyBorder="0" applyAlignment="0" applyProtection="0"/>
    <xf numFmtId="0" fontId="59" fillId="0" borderId="0"/>
    <xf numFmtId="0" fontId="53" fillId="0" borderId="65" applyNumberFormat="0" applyFill="0" applyAlignment="0" applyProtection="0"/>
    <xf numFmtId="0" fontId="3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0" borderId="0"/>
    <xf numFmtId="0" fontId="34" fillId="0" borderId="0"/>
    <xf numFmtId="0" fontId="45" fillId="0" borderId="0"/>
    <xf numFmtId="0" fontId="1" fillId="0" borderId="0">
      <alignment vertical="center"/>
    </xf>
    <xf numFmtId="0" fontId="34" fillId="0" borderId="0"/>
    <xf numFmtId="0" fontId="45" fillId="0" borderId="0"/>
    <xf numFmtId="0" fontId="34" fillId="0" borderId="0"/>
    <xf numFmtId="0" fontId="45" fillId="0" borderId="0"/>
    <xf numFmtId="0" fontId="34" fillId="0" borderId="0"/>
    <xf numFmtId="0" fontId="45" fillId="0" borderId="0"/>
    <xf numFmtId="0" fontId="1" fillId="0" borderId="0">
      <alignment vertical="center"/>
    </xf>
    <xf numFmtId="0" fontId="45" fillId="0" borderId="0"/>
    <xf numFmtId="0" fontId="45" fillId="0" borderId="0"/>
    <xf numFmtId="0" fontId="1" fillId="0" borderId="0">
      <alignment vertical="center"/>
    </xf>
    <xf numFmtId="0" fontId="1" fillId="0" borderId="0">
      <alignment vertical="center"/>
    </xf>
    <xf numFmtId="0" fontId="45" fillId="0" borderId="0"/>
    <xf numFmtId="0" fontId="45" fillId="0" borderId="0"/>
    <xf numFmtId="0" fontId="45" fillId="0" borderId="0"/>
    <xf numFmtId="0" fontId="1" fillId="0" borderId="0">
      <alignment vertical="center"/>
    </xf>
    <xf numFmtId="0" fontId="1" fillId="0" borderId="0">
      <alignment vertical="center"/>
    </xf>
  </cellStyleXfs>
  <cellXfs count="676">
    <xf numFmtId="0" fontId="0" fillId="0" borderId="0" xfId="0">
      <alignment vertical="center"/>
    </xf>
    <xf numFmtId="0" fontId="5" fillId="0" borderId="0" xfId="0" applyFont="1">
      <alignment vertical="center"/>
    </xf>
    <xf numFmtId="0" fontId="6"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11" fillId="0" borderId="0" xfId="0" applyFo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Fill="1" applyBorder="1" applyAlignment="1">
      <alignment horizontal="center" vertical="center"/>
    </xf>
    <xf numFmtId="9" fontId="11" fillId="2" borderId="6"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0" borderId="10" xfId="0" applyFont="1" applyBorder="1" applyAlignment="1">
      <alignment horizontal="center" vertical="center"/>
    </xf>
    <xf numFmtId="0" fontId="12" fillId="0" borderId="0" xfId="0" applyFont="1" applyFill="1" applyAlignment="1">
      <alignment horizontal="left" vertical="center"/>
    </xf>
    <xf numFmtId="2" fontId="15" fillId="7" borderId="3" xfId="0" applyNumberFormat="1" applyFont="1" applyFill="1" applyBorder="1" applyAlignment="1" applyProtection="1">
      <alignment horizontal="center" vertical="center"/>
    </xf>
    <xf numFmtId="0" fontId="14" fillId="0" borderId="0" xfId="0" applyFont="1" applyFill="1" applyProtection="1">
      <alignment vertical="center"/>
    </xf>
    <xf numFmtId="0" fontId="15" fillId="0" borderId="0" xfId="0" applyFont="1" applyProtection="1">
      <alignment vertical="center"/>
    </xf>
    <xf numFmtId="0" fontId="5" fillId="0" borderId="0" xfId="0" applyFont="1" applyProtection="1">
      <alignment vertical="center"/>
    </xf>
    <xf numFmtId="0" fontId="0" fillId="0" borderId="0" xfId="0" applyProtection="1">
      <alignment vertical="center"/>
    </xf>
    <xf numFmtId="0" fontId="15" fillId="0" borderId="0" xfId="0" applyFont="1" applyAlignment="1" applyProtection="1">
      <alignment horizontal="center" vertical="center"/>
    </xf>
    <xf numFmtId="0" fontId="15" fillId="0" borderId="9" xfId="0" applyFont="1" applyBorder="1" applyAlignment="1" applyProtection="1">
      <alignment horizontal="center" vertical="center"/>
    </xf>
    <xf numFmtId="0" fontId="15" fillId="0" borderId="0" xfId="0" applyFont="1" applyBorder="1" applyAlignment="1" applyProtection="1">
      <alignment horizontal="center" vertical="center"/>
    </xf>
    <xf numFmtId="0" fontId="15" fillId="0" borderId="0" xfId="0" applyFont="1" applyBorder="1" applyProtection="1">
      <alignment vertical="center"/>
    </xf>
    <xf numFmtId="0" fontId="5" fillId="0" borderId="0" xfId="0" applyFont="1" applyBorder="1" applyProtection="1">
      <alignment vertical="center"/>
    </xf>
    <xf numFmtId="0" fontId="0" fillId="0" borderId="0" xfId="0" applyBorder="1" applyProtection="1">
      <alignment vertical="center"/>
    </xf>
    <xf numFmtId="0" fontId="15" fillId="0" borderId="0" xfId="0" applyFont="1" applyBorder="1" applyAlignment="1" applyProtection="1">
      <alignment vertical="center"/>
    </xf>
    <xf numFmtId="0" fontId="15" fillId="0" borderId="0" xfId="0" applyFont="1" applyBorder="1" applyAlignment="1" applyProtection="1">
      <alignment horizontal="right" vertical="center"/>
    </xf>
    <xf numFmtId="2" fontId="15" fillId="4" borderId="2" xfId="0" applyNumberFormat="1" applyFont="1" applyFill="1" applyBorder="1" applyAlignment="1" applyProtection="1">
      <alignment horizontal="center" vertical="center"/>
    </xf>
    <xf numFmtId="2" fontId="15" fillId="7" borderId="2" xfId="0" applyNumberFormat="1" applyFont="1" applyFill="1" applyBorder="1" applyAlignment="1" applyProtection="1">
      <alignment horizontal="center" vertical="center"/>
    </xf>
    <xf numFmtId="0" fontId="18" fillId="0" borderId="0" xfId="0" applyFont="1" applyAlignment="1" applyProtection="1">
      <alignment vertical="center" wrapText="1"/>
    </xf>
    <xf numFmtId="2" fontId="15" fillId="4" borderId="3" xfId="0" applyNumberFormat="1" applyFont="1" applyFill="1" applyBorder="1" applyAlignment="1" applyProtection="1">
      <alignment horizontal="center" vertical="center"/>
    </xf>
    <xf numFmtId="2" fontId="15" fillId="0" borderId="2" xfId="0" applyNumberFormat="1" applyFont="1" applyBorder="1" applyAlignment="1" applyProtection="1">
      <alignment horizontal="center" vertical="center" wrapText="1"/>
    </xf>
    <xf numFmtId="2" fontId="15" fillId="0" borderId="3" xfId="0" applyNumberFormat="1" applyFont="1" applyBorder="1" applyAlignment="1" applyProtection="1">
      <alignment horizontal="center" vertical="center" wrapText="1"/>
    </xf>
    <xf numFmtId="1" fontId="15" fillId="0" borderId="3" xfId="0" applyNumberFormat="1" applyFont="1" applyBorder="1" applyAlignment="1" applyProtection="1">
      <alignment horizontal="center" vertical="center" wrapText="1"/>
    </xf>
    <xf numFmtId="2" fontId="20" fillId="7" borderId="3" xfId="0" applyNumberFormat="1" applyFont="1" applyFill="1" applyBorder="1" applyAlignment="1" applyProtection="1">
      <alignment horizontal="center" vertical="center"/>
    </xf>
    <xf numFmtId="176" fontId="15" fillId="0" borderId="2" xfId="0" applyNumberFormat="1" applyFont="1" applyBorder="1" applyAlignment="1" applyProtection="1">
      <alignment horizontal="center" vertical="center" wrapText="1"/>
    </xf>
    <xf numFmtId="2" fontId="20" fillId="7" borderId="2" xfId="0" applyNumberFormat="1" applyFont="1" applyFill="1" applyBorder="1" applyAlignment="1" applyProtection="1">
      <alignment horizontal="center" vertical="center"/>
    </xf>
    <xf numFmtId="176" fontId="15" fillId="0" borderId="3" xfId="0" applyNumberFormat="1" applyFont="1" applyBorder="1" applyAlignment="1" applyProtection="1">
      <alignment horizontal="center" vertical="center" wrapText="1"/>
    </xf>
    <xf numFmtId="0" fontId="18" fillId="0" borderId="0" xfId="0" quotePrefix="1" applyFont="1" applyAlignment="1" applyProtection="1">
      <alignment vertical="top" wrapText="1"/>
    </xf>
    <xf numFmtId="0" fontId="20" fillId="0" borderId="0" xfId="0" applyFont="1" applyBorder="1" applyAlignment="1" applyProtection="1">
      <alignment horizontal="left" vertical="center"/>
    </xf>
    <xf numFmtId="176" fontId="15" fillId="0" borderId="1" xfId="0" applyNumberFormat="1" applyFont="1" applyBorder="1" applyAlignment="1" applyProtection="1">
      <alignment horizontal="center" vertical="center" wrapText="1"/>
    </xf>
    <xf numFmtId="176" fontId="15" fillId="4" borderId="2" xfId="0" applyNumberFormat="1" applyFont="1" applyFill="1" applyBorder="1" applyAlignment="1" applyProtection="1">
      <alignment horizontal="center" vertical="center"/>
    </xf>
    <xf numFmtId="176" fontId="15" fillId="4" borderId="3" xfId="0" applyNumberFormat="1" applyFont="1" applyFill="1" applyBorder="1" applyAlignment="1" applyProtection="1">
      <alignment horizontal="center" vertical="center"/>
    </xf>
    <xf numFmtId="2" fontId="20" fillId="5" borderId="6" xfId="0" applyNumberFormat="1" applyFont="1" applyFill="1" applyBorder="1" applyAlignment="1" applyProtection="1">
      <alignment horizontal="center" vertical="center"/>
    </xf>
    <xf numFmtId="0" fontId="15" fillId="4" borderId="14" xfId="0" applyFont="1" applyFill="1" applyBorder="1" applyAlignment="1" applyProtection="1">
      <alignment horizontal="center" vertical="center" wrapText="1"/>
    </xf>
    <xf numFmtId="0" fontId="15" fillId="5" borderId="35" xfId="0" applyFont="1" applyFill="1" applyBorder="1" applyAlignment="1" applyProtection="1">
      <alignment horizontal="center" vertical="center" wrapText="1"/>
    </xf>
    <xf numFmtId="0" fontId="15" fillId="5" borderId="36" xfId="0" applyFont="1" applyFill="1" applyBorder="1" applyAlignment="1" applyProtection="1">
      <alignment horizontal="center" vertical="center" wrapText="1"/>
    </xf>
    <xf numFmtId="0" fontId="19" fillId="0" borderId="0" xfId="0" applyFont="1" applyProtection="1">
      <alignment vertical="center"/>
    </xf>
    <xf numFmtId="0" fontId="15" fillId="0" borderId="2" xfId="0" applyFont="1" applyBorder="1" applyAlignment="1" applyProtection="1">
      <alignment horizontal="center" vertical="center"/>
    </xf>
    <xf numFmtId="0" fontId="15" fillId="0" borderId="3" xfId="0" applyFont="1" applyBorder="1" applyAlignment="1" applyProtection="1">
      <alignment horizontal="center" vertical="center"/>
    </xf>
    <xf numFmtId="0" fontId="18" fillId="0" borderId="0" xfId="0" applyFont="1" applyAlignment="1" applyProtection="1">
      <alignment vertical="center"/>
    </xf>
    <xf numFmtId="0" fontId="20" fillId="5" borderId="23" xfId="0" applyFont="1" applyFill="1" applyBorder="1" applyAlignment="1" applyProtection="1">
      <alignment vertical="center" wrapText="1"/>
    </xf>
    <xf numFmtId="0" fontId="20" fillId="5" borderId="22" xfId="0" applyFont="1" applyFill="1" applyBorder="1" applyAlignment="1" applyProtection="1">
      <alignment vertical="center" wrapText="1"/>
    </xf>
    <xf numFmtId="176" fontId="20" fillId="5" borderId="36" xfId="0" applyNumberFormat="1" applyFont="1" applyFill="1" applyBorder="1" applyAlignment="1" applyProtection="1">
      <alignment horizontal="center" vertical="center"/>
    </xf>
    <xf numFmtId="0" fontId="20" fillId="5" borderId="4" xfId="0" applyFont="1" applyFill="1" applyBorder="1" applyAlignment="1" applyProtection="1">
      <alignment horizontal="center" vertical="center" wrapText="1"/>
    </xf>
    <xf numFmtId="0" fontId="15" fillId="5" borderId="39" xfId="0" applyFont="1" applyFill="1" applyBorder="1" applyAlignment="1" applyProtection="1">
      <alignment horizontal="center" vertical="center"/>
    </xf>
    <xf numFmtId="0" fontId="15" fillId="5" borderId="32" xfId="0" applyFont="1" applyFill="1" applyBorder="1" applyAlignment="1" applyProtection="1">
      <alignment horizontal="center" vertical="center"/>
    </xf>
    <xf numFmtId="0" fontId="20" fillId="5" borderId="35" xfId="0" applyFont="1" applyFill="1" applyBorder="1" applyAlignment="1" applyProtection="1">
      <alignment horizontal="center" vertical="center" wrapText="1"/>
    </xf>
    <xf numFmtId="9" fontId="20" fillId="5" borderId="23" xfId="0" applyNumberFormat="1" applyFont="1" applyFill="1" applyBorder="1" applyAlignment="1" applyProtection="1">
      <alignment horizontal="center" vertical="center" wrapText="1"/>
    </xf>
    <xf numFmtId="0" fontId="15" fillId="5" borderId="1" xfId="0" applyFont="1" applyFill="1" applyBorder="1" applyAlignment="1" applyProtection="1">
      <alignment horizontal="center" vertical="center"/>
    </xf>
    <xf numFmtId="0" fontId="15" fillId="5" borderId="14" xfId="0" applyFont="1" applyFill="1" applyBorder="1" applyAlignment="1" applyProtection="1">
      <alignment horizontal="center" vertical="center"/>
    </xf>
    <xf numFmtId="0" fontId="15" fillId="5" borderId="2" xfId="0" applyFont="1" applyFill="1" applyBorder="1" applyAlignment="1" applyProtection="1">
      <alignment horizontal="center" vertical="center"/>
    </xf>
    <xf numFmtId="0" fontId="15" fillId="5" borderId="3" xfId="0" applyFont="1" applyFill="1" applyBorder="1" applyAlignment="1" applyProtection="1">
      <alignment horizontal="center" vertical="center"/>
    </xf>
    <xf numFmtId="9" fontId="15" fillId="4" borderId="25" xfId="0" applyNumberFormat="1" applyFont="1" applyFill="1" applyBorder="1" applyAlignment="1" applyProtection="1">
      <alignment horizontal="center" vertical="center" wrapText="1"/>
    </xf>
    <xf numFmtId="9" fontId="15" fillId="4" borderId="28" xfId="0" applyNumberFormat="1" applyFont="1" applyFill="1" applyBorder="1" applyAlignment="1" applyProtection="1">
      <alignment horizontal="center" vertical="center" wrapText="1"/>
    </xf>
    <xf numFmtId="0" fontId="18" fillId="0" borderId="0" xfId="0" applyFont="1" applyProtection="1">
      <alignment vertical="center"/>
    </xf>
    <xf numFmtId="177" fontId="20" fillId="5" borderId="6" xfId="0" applyNumberFormat="1" applyFont="1" applyFill="1" applyBorder="1" applyAlignment="1" applyProtection="1">
      <alignment horizontal="center" vertical="center" wrapText="1"/>
    </xf>
    <xf numFmtId="177" fontId="20" fillId="5" borderId="6" xfId="0" applyNumberFormat="1" applyFont="1" applyFill="1" applyBorder="1" applyAlignment="1" applyProtection="1">
      <alignment horizontal="center" vertical="center"/>
    </xf>
    <xf numFmtId="0" fontId="15" fillId="4" borderId="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xf>
    <xf numFmtId="176" fontId="15" fillId="8" borderId="3" xfId="0" applyNumberFormat="1" applyFont="1" applyFill="1" applyBorder="1" applyAlignment="1" applyProtection="1">
      <alignment horizontal="center" vertical="center" wrapText="1"/>
    </xf>
    <xf numFmtId="176" fontId="15" fillId="8" borderId="3" xfId="0" applyNumberFormat="1" applyFont="1" applyFill="1" applyBorder="1" applyAlignment="1" applyProtection="1">
      <alignment horizontal="center" vertical="center"/>
    </xf>
    <xf numFmtId="0" fontId="4" fillId="0" borderId="0" xfId="0" applyFont="1" applyProtection="1">
      <alignment vertical="center"/>
    </xf>
    <xf numFmtId="0" fontId="15" fillId="8" borderId="45" xfId="0" applyFont="1" applyFill="1" applyBorder="1" applyAlignment="1" applyProtection="1">
      <alignment horizontal="center" vertical="center" wrapText="1"/>
    </xf>
    <xf numFmtId="0" fontId="15" fillId="8" borderId="46" xfId="0" applyFont="1" applyFill="1" applyBorder="1" applyAlignment="1" applyProtection="1">
      <alignment horizontal="center" vertical="center" wrapText="1"/>
    </xf>
    <xf numFmtId="0" fontId="15" fillId="8" borderId="47" xfId="0" applyFont="1" applyFill="1" applyBorder="1" applyAlignment="1" applyProtection="1">
      <alignment horizontal="center" vertical="center" wrapText="1"/>
    </xf>
    <xf numFmtId="0" fontId="15" fillId="8" borderId="14" xfId="0" applyFont="1" applyFill="1" applyBorder="1" applyAlignment="1" applyProtection="1">
      <alignment horizontal="center" vertical="center"/>
    </xf>
    <xf numFmtId="0" fontId="15" fillId="8" borderId="1" xfId="0" applyFont="1" applyFill="1" applyBorder="1" applyAlignment="1" applyProtection="1">
      <alignment horizontal="center" vertical="center"/>
    </xf>
    <xf numFmtId="0" fontId="15" fillId="8" borderId="1" xfId="0" applyFont="1" applyFill="1" applyBorder="1" applyAlignment="1" applyProtection="1">
      <alignment horizontal="center" vertical="center" wrapText="1"/>
    </xf>
    <xf numFmtId="0" fontId="15" fillId="8" borderId="2" xfId="0" applyFont="1" applyFill="1" applyBorder="1" applyAlignment="1" applyProtection="1">
      <alignment horizontal="center" vertical="center" wrapText="1"/>
    </xf>
    <xf numFmtId="0" fontId="15" fillId="4" borderId="1" xfId="0" applyFont="1" applyFill="1" applyBorder="1" applyAlignment="1" applyProtection="1">
      <alignment horizontal="center" vertical="center" wrapText="1"/>
    </xf>
    <xf numFmtId="0" fontId="15" fillId="4" borderId="3" xfId="0" applyFont="1" applyFill="1" applyBorder="1" applyAlignment="1" applyProtection="1">
      <alignment horizontal="center" vertical="center" wrapText="1"/>
    </xf>
    <xf numFmtId="0" fontId="26" fillId="0" borderId="0" xfId="0" applyFont="1" applyProtection="1">
      <alignment vertical="center"/>
    </xf>
    <xf numFmtId="0" fontId="15" fillId="0" borderId="2" xfId="0" applyFont="1" applyFill="1" applyBorder="1" applyAlignment="1" applyProtection="1">
      <alignment horizontal="center" vertical="center"/>
      <protection hidden="1"/>
    </xf>
    <xf numFmtId="0" fontId="15" fillId="0" borderId="3" xfId="0" applyFont="1" applyFill="1" applyBorder="1" applyAlignment="1" applyProtection="1">
      <alignment horizontal="center" vertical="center"/>
      <protection hidden="1"/>
    </xf>
    <xf numFmtId="0" fontId="15" fillId="8" borderId="33" xfId="0" applyFont="1" applyFill="1" applyBorder="1" applyAlignment="1" applyProtection="1">
      <alignment horizontal="center" vertical="center"/>
    </xf>
    <xf numFmtId="0" fontId="15" fillId="8" borderId="34"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15" fillId="8" borderId="2" xfId="0" applyFont="1" applyFill="1" applyBorder="1" applyAlignment="1" applyProtection="1">
      <alignment horizontal="center" vertical="center"/>
    </xf>
    <xf numFmtId="0" fontId="15" fillId="8" borderId="3" xfId="0" applyFont="1" applyFill="1" applyBorder="1" applyAlignment="1" applyProtection="1">
      <alignment horizontal="center" vertical="center"/>
    </xf>
    <xf numFmtId="9" fontId="15" fillId="4" borderId="21" xfId="0" applyNumberFormat="1" applyFont="1" applyFill="1" applyBorder="1" applyAlignment="1" applyProtection="1">
      <alignment horizontal="center" vertical="center"/>
    </xf>
    <xf numFmtId="9" fontId="15" fillId="4" borderId="24" xfId="0" applyNumberFormat="1" applyFont="1" applyFill="1" applyBorder="1" applyAlignment="1" applyProtection="1">
      <alignment horizontal="center" vertical="center"/>
    </xf>
    <xf numFmtId="177" fontId="15" fillId="0" borderId="2" xfId="0" applyNumberFormat="1" applyFont="1" applyFill="1" applyBorder="1" applyAlignment="1" applyProtection="1">
      <alignment horizontal="center" vertical="center"/>
    </xf>
    <xf numFmtId="178" fontId="15" fillId="0" borderId="2" xfId="0" applyNumberFormat="1" applyFont="1" applyBorder="1" applyAlignment="1" applyProtection="1">
      <alignment horizontal="center" vertical="center" wrapText="1"/>
    </xf>
    <xf numFmtId="177" fontId="15" fillId="8" borderId="21" xfId="0" applyNumberFormat="1" applyFont="1" applyFill="1" applyBorder="1" applyAlignment="1" applyProtection="1">
      <alignment horizontal="center" vertical="center"/>
    </xf>
    <xf numFmtId="177" fontId="15" fillId="8" borderId="24" xfId="0" applyNumberFormat="1" applyFont="1" applyFill="1" applyBorder="1" applyAlignment="1" applyProtection="1">
      <alignment horizontal="center" vertical="center"/>
    </xf>
    <xf numFmtId="0" fontId="4" fillId="0" borderId="0" xfId="0" applyFont="1" applyAlignment="1">
      <alignment horizontal="left" vertical="top" wrapText="1"/>
    </xf>
    <xf numFmtId="0" fontId="6" fillId="0" borderId="0" xfId="0" applyFont="1" applyAlignment="1">
      <alignment horizontal="left" vertical="top" wrapText="1"/>
    </xf>
    <xf numFmtId="0" fontId="28" fillId="0" borderId="6" xfId="0" quotePrefix="1" applyFont="1" applyBorder="1" applyAlignment="1" applyProtection="1">
      <alignment vertical="top" wrapText="1"/>
    </xf>
    <xf numFmtId="0" fontId="28" fillId="0" borderId="6" xfId="0" quotePrefix="1" applyFont="1" applyBorder="1" applyAlignment="1" applyProtection="1">
      <alignment horizontal="center" vertical="center" wrapText="1"/>
    </xf>
    <xf numFmtId="0" fontId="28" fillId="0" borderId="6" xfId="0" quotePrefix="1" applyFont="1" applyBorder="1" applyAlignment="1" applyProtection="1">
      <alignment vertical="center" wrapText="1"/>
    </xf>
    <xf numFmtId="0" fontId="29" fillId="9" borderId="6" xfId="0" quotePrefix="1" applyFont="1" applyFill="1" applyBorder="1" applyAlignment="1" applyProtection="1">
      <alignment horizontal="center" vertical="center" wrapText="1"/>
    </xf>
    <xf numFmtId="179" fontId="28" fillId="0" borderId="6" xfId="1" quotePrefix="1" applyNumberFormat="1" applyFont="1" applyBorder="1" applyAlignment="1" applyProtection="1">
      <alignment vertical="center" wrapText="1"/>
    </xf>
    <xf numFmtId="0" fontId="30" fillId="10" borderId="4" xfId="0" quotePrefix="1" applyFont="1" applyFill="1" applyBorder="1" applyAlignment="1" applyProtection="1">
      <alignment horizontal="center" vertical="center" wrapText="1"/>
    </xf>
    <xf numFmtId="0" fontId="31" fillId="10" borderId="4" xfId="0" quotePrefix="1" applyFont="1" applyFill="1" applyBorder="1" applyAlignment="1" applyProtection="1">
      <alignment horizontal="center" vertical="center" wrapText="1"/>
    </xf>
    <xf numFmtId="0" fontId="28" fillId="0" borderId="61" xfId="0" quotePrefix="1" applyFont="1" applyBorder="1" applyAlignment="1" applyProtection="1">
      <alignment horizontal="center" vertical="center" wrapText="1"/>
    </xf>
    <xf numFmtId="0" fontId="28" fillId="0" borderId="30" xfId="0" quotePrefix="1" applyFont="1" applyBorder="1" applyAlignment="1" applyProtection="1">
      <alignment horizontal="center" vertical="center" wrapText="1"/>
    </xf>
    <xf numFmtId="0" fontId="28" fillId="0" borderId="30" xfId="0" quotePrefix="1" applyFont="1" applyBorder="1" applyAlignment="1" applyProtection="1">
      <alignment vertical="center" wrapText="1"/>
    </xf>
    <xf numFmtId="179" fontId="28" fillId="0" borderId="30" xfId="1" quotePrefix="1" applyNumberFormat="1" applyFont="1" applyBorder="1" applyAlignment="1" applyProtection="1">
      <alignment vertical="center" wrapText="1"/>
    </xf>
    <xf numFmtId="0" fontId="28" fillId="0" borderId="30" xfId="0" quotePrefix="1" applyFont="1" applyBorder="1" applyAlignment="1" applyProtection="1">
      <alignment vertical="top" wrapText="1"/>
    </xf>
    <xf numFmtId="0" fontId="28" fillId="0" borderId="35" xfId="0" quotePrefix="1" applyFont="1" applyBorder="1" applyAlignment="1" applyProtection="1">
      <alignment vertical="center" wrapText="1"/>
    </xf>
    <xf numFmtId="0" fontId="28" fillId="0" borderId="35" xfId="0" quotePrefix="1" applyFont="1" applyBorder="1" applyAlignment="1" applyProtection="1">
      <alignment horizontal="center" vertical="center" wrapText="1"/>
    </xf>
    <xf numFmtId="179" fontId="28" fillId="0" borderId="35" xfId="1" quotePrefix="1" applyNumberFormat="1" applyFont="1" applyBorder="1" applyAlignment="1" applyProtection="1">
      <alignment vertical="center" wrapText="1"/>
    </xf>
    <xf numFmtId="0" fontId="28" fillId="0" borderId="35" xfId="0" quotePrefix="1" applyFont="1" applyBorder="1" applyAlignment="1" applyProtection="1">
      <alignment vertical="top" wrapText="1"/>
    </xf>
    <xf numFmtId="0" fontId="29" fillId="9" borderId="11" xfId="0" quotePrefix="1" applyFont="1" applyFill="1" applyBorder="1" applyAlignment="1" applyProtection="1">
      <alignment horizontal="center" vertical="center" wrapText="1"/>
    </xf>
    <xf numFmtId="0" fontId="31" fillId="10" borderId="20" xfId="0" quotePrefix="1"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15" fillId="0" borderId="10" xfId="0" applyFont="1" applyBorder="1" applyAlignment="1" applyProtection="1">
      <alignment horizontal="center" vertical="center"/>
    </xf>
    <xf numFmtId="0" fontId="61" fillId="0" borderId="6" xfId="0" applyFont="1" applyBorder="1" applyAlignment="1">
      <alignment horizontal="center" vertical="center"/>
    </xf>
    <xf numFmtId="0" fontId="19" fillId="6" borderId="6" xfId="0" applyFont="1" applyFill="1" applyBorder="1" applyAlignment="1">
      <alignment horizontal="center" vertical="center"/>
    </xf>
    <xf numFmtId="0" fontId="61" fillId="0" borderId="0"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Alignment="1">
      <alignment horizontal="center" vertical="center"/>
    </xf>
    <xf numFmtId="0" fontId="61" fillId="2" borderId="6" xfId="0" applyFont="1" applyFill="1" applyBorder="1" applyAlignment="1">
      <alignment horizontal="center" vertical="center" wrapText="1"/>
    </xf>
    <xf numFmtId="0" fontId="61" fillId="2" borderId="8" xfId="0" applyFont="1" applyFill="1" applyBorder="1" applyAlignment="1">
      <alignment horizontal="center" vertical="center"/>
    </xf>
    <xf numFmtId="0" fontId="61" fillId="2" borderId="5" xfId="0" applyFont="1" applyFill="1" applyBorder="1" applyAlignment="1">
      <alignment vertical="center"/>
    </xf>
    <xf numFmtId="0" fontId="61" fillId="2" borderId="4" xfId="0" applyFont="1" applyFill="1" applyBorder="1" applyAlignment="1">
      <alignment horizontal="center" vertical="center"/>
    </xf>
    <xf numFmtId="0" fontId="61" fillId="0" borderId="4" xfId="0" applyFont="1" applyBorder="1" applyAlignment="1">
      <alignment horizontal="center" vertical="center"/>
    </xf>
    <xf numFmtId="2" fontId="61" fillId="0" borderId="4" xfId="0" applyNumberFormat="1" applyFont="1" applyBorder="1" applyAlignment="1">
      <alignment horizontal="center" vertical="center"/>
    </xf>
    <xf numFmtId="0" fontId="61" fillId="5" borderId="1" xfId="0" applyFont="1" applyFill="1" applyBorder="1" applyAlignment="1">
      <alignment horizontal="center" vertical="center"/>
    </xf>
    <xf numFmtId="0" fontId="61" fillId="2" borderId="5" xfId="0" applyFont="1" applyFill="1" applyBorder="1" applyAlignment="1">
      <alignment horizontal="center" vertical="center"/>
    </xf>
    <xf numFmtId="0" fontId="61" fillId="0" borderId="5" xfId="0" applyFont="1" applyBorder="1" applyAlignment="1">
      <alignment horizontal="center" vertical="center"/>
    </xf>
    <xf numFmtId="0" fontId="61" fillId="0" borderId="2" xfId="0" applyFont="1" applyBorder="1" applyAlignment="1">
      <alignment horizontal="center" vertical="center"/>
    </xf>
    <xf numFmtId="0" fontId="61" fillId="0" borderId="2" xfId="0" applyFont="1" applyBorder="1" applyAlignment="1">
      <alignment horizontal="center" vertical="center"/>
    </xf>
    <xf numFmtId="0" fontId="61" fillId="0" borderId="1" xfId="0" applyFont="1" applyBorder="1" applyAlignment="1">
      <alignment horizontal="center" vertical="center"/>
    </xf>
    <xf numFmtId="0" fontId="61" fillId="0" borderId="0" xfId="0" applyFont="1" applyAlignment="1">
      <alignment horizontal="center" vertical="center"/>
    </xf>
    <xf numFmtId="0" fontId="61" fillId="0" borderId="6" xfId="0" applyFont="1" applyBorder="1" applyAlignment="1">
      <alignment horizontal="center" vertical="center"/>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xf>
    <xf numFmtId="0" fontId="20" fillId="6" borderId="6"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35" fillId="0" borderId="0" xfId="114" quotePrefix="1" applyFont="1" applyBorder="1" applyAlignment="1">
      <alignment horizontal="left" vertical="center" wrapText="1"/>
    </xf>
    <xf numFmtId="0" fontId="35" fillId="0" borderId="0" xfId="113" applyFont="1" applyBorder="1" applyAlignment="1">
      <alignment horizontal="left" vertical="center" wrapText="1"/>
    </xf>
    <xf numFmtId="190" fontId="15" fillId="0" borderId="0" xfId="0" applyNumberFormat="1" applyFont="1" applyProtection="1">
      <alignment vertical="center"/>
    </xf>
    <xf numFmtId="190" fontId="15" fillId="0" borderId="0" xfId="0" applyNumberFormat="1" applyFont="1" applyAlignment="1" applyProtection="1">
      <alignment horizontal="center" vertical="center"/>
    </xf>
    <xf numFmtId="190" fontId="20" fillId="6" borderId="6" xfId="0" applyNumberFormat="1" applyFont="1" applyFill="1" applyBorder="1" applyAlignment="1" applyProtection="1">
      <alignment horizontal="center" vertical="center"/>
    </xf>
    <xf numFmtId="190" fontId="15" fillId="0" borderId="9" xfId="0" applyNumberFormat="1" applyFont="1" applyBorder="1" applyAlignment="1" applyProtection="1">
      <alignment horizontal="center" vertical="center"/>
    </xf>
    <xf numFmtId="190" fontId="15" fillId="0" borderId="0" xfId="0" applyNumberFormat="1" applyFont="1" applyBorder="1" applyAlignment="1" applyProtection="1">
      <alignment horizontal="center" vertical="center"/>
    </xf>
    <xf numFmtId="190" fontId="15" fillId="0" borderId="0" xfId="0" applyNumberFormat="1" applyFont="1" applyBorder="1" applyAlignment="1" applyProtection="1">
      <alignment vertical="center"/>
    </xf>
    <xf numFmtId="190" fontId="15" fillId="0" borderId="0" xfId="0" applyNumberFormat="1" applyFont="1" applyBorder="1" applyAlignment="1" applyProtection="1">
      <alignment horizontal="right" vertical="center"/>
    </xf>
    <xf numFmtId="190" fontId="20" fillId="5" borderId="4" xfId="0" applyNumberFormat="1" applyFont="1" applyFill="1" applyBorder="1" applyAlignment="1" applyProtection="1">
      <alignment horizontal="center" vertical="center" wrapText="1"/>
    </xf>
    <xf numFmtId="190" fontId="20" fillId="5" borderId="6" xfId="0" applyNumberFormat="1" applyFont="1" applyFill="1" applyBorder="1" applyAlignment="1" applyProtection="1">
      <alignment horizontal="center" vertical="center"/>
    </xf>
    <xf numFmtId="190" fontId="20" fillId="5" borderId="23" xfId="0" applyNumberFormat="1" applyFont="1" applyFill="1" applyBorder="1" applyAlignment="1" applyProtection="1">
      <alignment vertical="center" wrapText="1"/>
    </xf>
    <xf numFmtId="190" fontId="20" fillId="5" borderId="11" xfId="0" applyNumberFormat="1" applyFont="1" applyFill="1" applyBorder="1" applyAlignment="1" applyProtection="1">
      <alignment horizontal="center" vertical="center" wrapText="1"/>
    </xf>
    <xf numFmtId="190" fontId="15" fillId="8" borderId="2" xfId="0" applyNumberFormat="1" applyFont="1" applyFill="1" applyBorder="1" applyAlignment="1" applyProtection="1">
      <alignment horizontal="center" vertical="center"/>
    </xf>
    <xf numFmtId="190" fontId="15" fillId="8" borderId="2"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xf>
    <xf numFmtId="190" fontId="20" fillId="5" borderId="6" xfId="0" applyNumberFormat="1" applyFont="1" applyFill="1" applyBorder="1" applyAlignment="1" applyProtection="1">
      <alignment horizontal="center" vertical="center" wrapText="1"/>
    </xf>
    <xf numFmtId="190" fontId="15" fillId="5" borderId="6" xfId="0" applyNumberFormat="1" applyFont="1" applyFill="1" applyBorder="1" applyAlignment="1" applyProtection="1">
      <alignment horizontal="center" vertical="center"/>
    </xf>
    <xf numFmtId="190" fontId="15" fillId="8" borderId="24" xfId="0" applyNumberFormat="1" applyFont="1" applyFill="1" applyBorder="1" applyAlignment="1" applyProtection="1">
      <alignment horizontal="center" vertical="center"/>
    </xf>
    <xf numFmtId="190" fontId="4" fillId="0" borderId="0" xfId="0" applyNumberFormat="1" applyFont="1" applyProtection="1">
      <alignment vertical="center"/>
    </xf>
    <xf numFmtId="190" fontId="15" fillId="5" borderId="6" xfId="0" applyNumberFormat="1" applyFont="1" applyFill="1" applyBorder="1" applyAlignment="1" applyProtection="1">
      <alignment horizontal="center" vertical="center" wrapText="1"/>
    </xf>
    <xf numFmtId="190" fontId="15" fillId="5" borderId="14" xfId="0" applyNumberFormat="1" applyFont="1" applyFill="1" applyBorder="1" applyAlignment="1" applyProtection="1">
      <alignment horizontal="center" vertical="center"/>
    </xf>
    <xf numFmtId="190" fontId="15" fillId="5" borderId="2" xfId="0" applyNumberFormat="1" applyFont="1" applyFill="1" applyBorder="1" applyAlignment="1" applyProtection="1">
      <alignment horizontal="center" vertical="center"/>
    </xf>
    <xf numFmtId="190" fontId="15" fillId="5" borderId="3" xfId="0" applyNumberFormat="1" applyFont="1" applyFill="1" applyBorder="1" applyAlignment="1" applyProtection="1">
      <alignment horizontal="center" vertical="center"/>
    </xf>
    <xf numFmtId="190" fontId="15" fillId="5" borderId="1" xfId="0" applyNumberFormat="1" applyFont="1" applyFill="1" applyBorder="1" applyAlignment="1" applyProtection="1">
      <alignment horizontal="center" vertical="center"/>
    </xf>
    <xf numFmtId="0" fontId="60" fillId="14" borderId="0" xfId="134" quotePrefix="1" applyFont="1" applyFill="1" applyBorder="1" applyAlignment="1">
      <alignment horizontal="left" vertical="center" wrapText="1"/>
    </xf>
    <xf numFmtId="0" fontId="60" fillId="13" borderId="0" xfId="133" quotePrefix="1" applyFont="1" applyFill="1" applyBorder="1" applyAlignment="1">
      <alignment horizontal="left" vertical="center" wrapText="1"/>
    </xf>
    <xf numFmtId="0" fontId="60" fillId="0" borderId="0" xfId="116" quotePrefix="1" applyFont="1" applyBorder="1" applyAlignment="1">
      <alignment horizontal="left" vertical="center" wrapText="1"/>
    </xf>
    <xf numFmtId="0" fontId="35" fillId="0" borderId="0" xfId="128" applyFont="1" applyBorder="1" applyAlignment="1">
      <alignment horizontal="left"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15" fillId="5" borderId="11" xfId="0" applyFont="1" applyFill="1" applyBorder="1" applyAlignment="1" applyProtection="1">
      <alignment horizontal="center" vertical="center"/>
    </xf>
    <xf numFmtId="0" fontId="63" fillId="0" borderId="0" xfId="0" applyFont="1">
      <alignment vertical="center"/>
    </xf>
    <xf numFmtId="0" fontId="63" fillId="0" borderId="0" xfId="0" applyFont="1">
      <alignment vertical="center"/>
    </xf>
    <xf numFmtId="0" fontId="65" fillId="15"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7" xfId="0" applyFont="1" applyBorder="1" applyAlignment="1">
      <alignment horizontal="center" vertical="center"/>
    </xf>
    <xf numFmtId="0" fontId="66" fillId="0" borderId="9" xfId="0" applyFont="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4" xfId="0" applyFont="1" applyFill="1" applyBorder="1" applyAlignment="1">
      <alignment horizontal="center" vertical="center" wrapText="1"/>
    </xf>
    <xf numFmtId="0" fontId="65" fillId="16" borderId="6" xfId="0" applyFont="1" applyFill="1" applyBorder="1" applyAlignment="1">
      <alignment horizontal="center" vertical="center"/>
    </xf>
    <xf numFmtId="9" fontId="65" fillId="16" borderId="23" xfId="0" applyNumberFormat="1" applyFont="1" applyFill="1" applyBorder="1" applyAlignment="1">
      <alignment horizontal="center" vertical="center" wrapText="1"/>
    </xf>
    <xf numFmtId="0" fontId="65" fillId="16" borderId="23" xfId="0" applyFont="1" applyFill="1" applyBorder="1" applyAlignment="1">
      <alignment vertical="center" wrapText="1"/>
    </xf>
    <xf numFmtId="0" fontId="65" fillId="16" borderId="22" xfId="0" applyFont="1" applyFill="1" applyBorder="1" applyAlignment="1">
      <alignment vertical="center" wrapText="1"/>
    </xf>
    <xf numFmtId="2" fontId="66" fillId="4" borderId="2" xfId="0" applyNumberFormat="1" applyFont="1" applyFill="1" applyBorder="1" applyAlignment="1">
      <alignment horizontal="center" vertical="center"/>
    </xf>
    <xf numFmtId="2" fontId="66" fillId="17" borderId="2" xfId="0" applyNumberFormat="1" applyFont="1" applyFill="1" applyBorder="1" applyAlignment="1">
      <alignment horizontal="center" vertical="center"/>
    </xf>
    <xf numFmtId="2" fontId="66" fillId="4" borderId="3" xfId="0" applyNumberFormat="1" applyFont="1" applyFill="1" applyBorder="1" applyAlignment="1">
      <alignment horizontal="center" vertical="center"/>
    </xf>
    <xf numFmtId="2" fontId="66" fillId="17" borderId="3" xfId="0" applyNumberFormat="1" applyFont="1" applyFill="1" applyBorder="1" applyAlignment="1">
      <alignment horizontal="center" vertical="center"/>
    </xf>
    <xf numFmtId="2" fontId="66" fillId="0" borderId="2" xfId="0" applyNumberFormat="1" applyFont="1" applyBorder="1" applyAlignment="1">
      <alignment horizontal="center" vertical="center" wrapText="1"/>
    </xf>
    <xf numFmtId="2" fontId="66" fillId="0" borderId="3" xfId="0" applyNumberFormat="1" applyFont="1" applyBorder="1" applyAlignment="1">
      <alignment horizontal="center" vertical="center" wrapText="1"/>
    </xf>
    <xf numFmtId="9" fontId="66" fillId="4" borderId="25" xfId="0" applyNumberFormat="1" applyFont="1" applyFill="1" applyBorder="1" applyAlignment="1">
      <alignment horizontal="center" vertical="center" wrapText="1"/>
    </xf>
    <xf numFmtId="178" fontId="66" fillId="0" borderId="2" xfId="0" applyNumberFormat="1" applyFont="1" applyBorder="1" applyAlignment="1">
      <alignment horizontal="center" vertical="center" wrapText="1"/>
    </xf>
    <xf numFmtId="9" fontId="66" fillId="4" borderId="28" xfId="0" applyNumberFormat="1" applyFont="1" applyFill="1" applyBorder="1" applyAlignment="1">
      <alignment horizontal="center" vertical="center" wrapText="1"/>
    </xf>
    <xf numFmtId="1" fontId="66" fillId="0" borderId="3" xfId="0" applyNumberFormat="1" applyFont="1" applyBorder="1" applyAlignment="1">
      <alignment horizontal="center" vertical="center" wrapText="1"/>
    </xf>
    <xf numFmtId="176" fontId="66" fillId="0" borderId="2" xfId="0" applyNumberFormat="1" applyFont="1" applyBorder="1" applyAlignment="1">
      <alignment horizontal="center" vertical="center" wrapText="1"/>
    </xf>
    <xf numFmtId="2" fontId="65" fillId="17" borderId="2" xfId="0" applyNumberFormat="1" applyFont="1" applyFill="1" applyBorder="1" applyAlignment="1">
      <alignment horizontal="center" vertical="center"/>
    </xf>
    <xf numFmtId="176" fontId="66" fillId="0" borderId="3" xfId="0" applyNumberFormat="1" applyFont="1" applyBorder="1" applyAlignment="1">
      <alignment horizontal="center" vertical="center" wrapText="1"/>
    </xf>
    <xf numFmtId="2" fontId="65" fillId="17" borderId="3" xfId="0" applyNumberFormat="1" applyFont="1" applyFill="1" applyBorder="1" applyAlignment="1">
      <alignment horizontal="center" vertical="center"/>
    </xf>
    <xf numFmtId="2" fontId="65" fillId="16" borderId="6" xfId="0" applyNumberFormat="1" applyFont="1" applyFill="1" applyBorder="1" applyAlignment="1">
      <alignment horizontal="center" vertical="center"/>
    </xf>
    <xf numFmtId="0" fontId="65" fillId="0" borderId="0" xfId="0" applyFont="1" applyAlignment="1">
      <alignment horizontal="left" vertical="center"/>
    </xf>
    <xf numFmtId="0" fontId="65" fillId="16" borderId="6" xfId="0" applyFont="1" applyFill="1" applyBorder="1" applyAlignment="1">
      <alignment horizontal="center" vertical="center"/>
    </xf>
    <xf numFmtId="0" fontId="65" fillId="16" borderId="6" xfId="0" applyFont="1" applyFill="1" applyBorder="1" applyAlignment="1">
      <alignment horizontal="center" vertical="center" wrapText="1"/>
    </xf>
    <xf numFmtId="176" fontId="66" fillId="0" borderId="1" xfId="0" applyNumberFormat="1" applyFont="1" applyBorder="1" applyAlignment="1">
      <alignment horizontal="center" vertical="center"/>
    </xf>
    <xf numFmtId="2" fontId="66" fillId="8" borderId="2" xfId="0" applyNumberFormat="1" applyFont="1" applyFill="1" applyBorder="1" applyAlignment="1">
      <alignment horizontal="center" vertical="center" wrapText="1"/>
    </xf>
    <xf numFmtId="2" fontId="66" fillId="8" borderId="2" xfId="0" applyNumberFormat="1" applyFont="1" applyFill="1" applyBorder="1" applyAlignment="1">
      <alignment horizontal="center" vertical="center"/>
    </xf>
    <xf numFmtId="176" fontId="66" fillId="4" borderId="2" xfId="0" applyNumberFormat="1" applyFont="1" applyFill="1" applyBorder="1" applyAlignment="1">
      <alignment horizontal="center" vertical="center"/>
    </xf>
    <xf numFmtId="176" fontId="66" fillId="0" borderId="2" xfId="0" applyNumberFormat="1" applyFont="1" applyBorder="1" applyAlignment="1">
      <alignment horizontal="center" vertical="center"/>
    </xf>
    <xf numFmtId="2" fontId="66" fillId="8" borderId="3" xfId="0" applyNumberFormat="1" applyFont="1" applyFill="1" applyBorder="1" applyAlignment="1">
      <alignment horizontal="center" vertical="center" wrapText="1"/>
    </xf>
    <xf numFmtId="2" fontId="66" fillId="8" borderId="3" xfId="0" applyNumberFormat="1" applyFont="1" applyFill="1" applyBorder="1" applyAlignment="1">
      <alignment horizontal="center" vertical="center"/>
    </xf>
    <xf numFmtId="176" fontId="66" fillId="4" borderId="3" xfId="0" applyNumberFormat="1" applyFont="1" applyFill="1" applyBorder="1" applyAlignment="1">
      <alignment horizontal="center" vertical="center"/>
    </xf>
    <xf numFmtId="177" fontId="65" fillId="16" borderId="6" xfId="0" applyNumberFormat="1" applyFont="1" applyFill="1" applyBorder="1" applyAlignment="1">
      <alignment horizontal="center" vertical="center" wrapText="1"/>
    </xf>
    <xf numFmtId="177" fontId="65" fillId="16" borderId="6" xfId="0" applyNumberFormat="1"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6" xfId="0" applyFont="1" applyFill="1" applyBorder="1" applyAlignment="1">
      <alignment horizontal="center" vertical="center"/>
    </xf>
    <xf numFmtId="0" fontId="69" fillId="0" borderId="0" xfId="0" applyFont="1">
      <alignment vertical="center"/>
    </xf>
    <xf numFmtId="0" fontId="66" fillId="8" borderId="1" xfId="0" applyFont="1" applyFill="1" applyBorder="1" applyAlignment="1">
      <alignment horizontal="center" vertical="center"/>
    </xf>
    <xf numFmtId="177" fontId="66" fillId="8" borderId="21" xfId="0" applyNumberFormat="1" applyFont="1" applyFill="1" applyBorder="1" applyAlignment="1">
      <alignment horizontal="center" vertical="center"/>
    </xf>
    <xf numFmtId="9" fontId="66" fillId="4" borderId="21" xfId="0" applyNumberFormat="1" applyFont="1" applyFill="1" applyBorder="1" applyAlignment="1">
      <alignment horizontal="center" vertical="center"/>
    </xf>
    <xf numFmtId="177" fontId="66" fillId="0" borderId="2" xfId="0" applyNumberFormat="1" applyFont="1" applyBorder="1" applyAlignment="1">
      <alignment horizontal="center" vertical="center"/>
    </xf>
    <xf numFmtId="0" fontId="66" fillId="0" borderId="2" xfId="0" applyFont="1" applyBorder="1" applyAlignment="1" applyProtection="1">
      <alignment horizontal="center" vertical="center"/>
      <protection hidden="1"/>
    </xf>
    <xf numFmtId="0" fontId="66" fillId="8" borderId="2" xfId="0" applyFont="1" applyFill="1" applyBorder="1" applyAlignment="1">
      <alignment horizontal="center" vertical="center"/>
    </xf>
    <xf numFmtId="177" fontId="66" fillId="8" borderId="24" xfId="0" applyNumberFormat="1" applyFont="1" applyFill="1" applyBorder="1" applyAlignment="1">
      <alignment horizontal="center" vertical="center"/>
    </xf>
    <xf numFmtId="9" fontId="66" fillId="4" borderId="24" xfId="0" applyNumberFormat="1" applyFont="1" applyFill="1" applyBorder="1" applyAlignment="1">
      <alignment horizontal="center" vertical="center"/>
    </xf>
    <xf numFmtId="0" fontId="66" fillId="0" borderId="3" xfId="0" applyFont="1" applyBorder="1" applyAlignment="1" applyProtection="1">
      <alignment horizontal="center" vertical="center"/>
      <protection hidden="1"/>
    </xf>
    <xf numFmtId="0" fontId="66" fillId="8" borderId="3" xfId="0" applyFont="1" applyFill="1" applyBorder="1" applyAlignment="1">
      <alignment horizontal="center" vertical="center"/>
    </xf>
    <xf numFmtId="0" fontId="70" fillId="0" borderId="0" xfId="0" applyFont="1">
      <alignment vertical="center"/>
    </xf>
    <xf numFmtId="0" fontId="66" fillId="16" borderId="6"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9" xfId="0" applyFont="1" applyFill="1" applyBorder="1" applyAlignment="1">
      <alignment horizontal="center" vertical="center"/>
    </xf>
    <xf numFmtId="0" fontId="66" fillId="16" borderId="6" xfId="0" applyFont="1" applyFill="1" applyBorder="1" applyAlignment="1">
      <alignment horizontal="center" vertical="center"/>
    </xf>
    <xf numFmtId="0" fontId="66" fillId="16" borderId="32" xfId="0" applyFont="1" applyFill="1" applyBorder="1" applyAlignment="1">
      <alignment horizontal="center" vertical="center"/>
    </xf>
    <xf numFmtId="0" fontId="66" fillId="4" borderId="14" xfId="0" applyFont="1" applyFill="1" applyBorder="1" applyAlignment="1">
      <alignment horizontal="center" vertical="center" wrapText="1"/>
    </xf>
    <xf numFmtId="0" fontId="66" fillId="4" borderId="1" xfId="0" applyFont="1" applyFill="1" applyBorder="1" applyAlignment="1">
      <alignment horizontal="center" vertical="center" wrapText="1"/>
    </xf>
    <xf numFmtId="0" fontId="66" fillId="8" borderId="1" xfId="0" applyFont="1" applyFill="1" applyBorder="1" applyAlignment="1">
      <alignment horizontal="center" vertical="center" wrapText="1"/>
    </xf>
    <xf numFmtId="0" fontId="66" fillId="8" borderId="45" xfId="0" applyFont="1" applyFill="1" applyBorder="1" applyAlignment="1">
      <alignment horizontal="center" vertical="center" wrapText="1"/>
    </xf>
    <xf numFmtId="0" fontId="66" fillId="8" borderId="33" xfId="0" applyFont="1" applyFill="1" applyBorder="1" applyAlignment="1">
      <alignment horizontal="center" vertical="center"/>
    </xf>
    <xf numFmtId="0" fontId="66" fillId="4" borderId="2" xfId="0" applyFont="1" applyFill="1" applyBorder="1" applyAlignment="1">
      <alignment horizontal="center" vertical="center" wrapText="1"/>
    </xf>
    <xf numFmtId="0" fontId="66" fillId="8" borderId="2" xfId="0" applyFont="1" applyFill="1" applyBorder="1" applyAlignment="1">
      <alignment horizontal="center" vertical="center" wrapText="1"/>
    </xf>
    <xf numFmtId="0" fontId="66" fillId="8" borderId="46" xfId="0" applyFont="1" applyFill="1" applyBorder="1" applyAlignment="1">
      <alignment horizontal="center" vertical="center" wrapText="1"/>
    </xf>
    <xf numFmtId="0" fontId="66" fillId="8" borderId="34" xfId="0" applyFont="1" applyFill="1" applyBorder="1" applyAlignment="1">
      <alignment horizontal="center" vertical="center"/>
    </xf>
    <xf numFmtId="0" fontId="66" fillId="4" borderId="3" xfId="0" applyFont="1" applyFill="1" applyBorder="1" applyAlignment="1">
      <alignment horizontal="center" vertical="center" wrapText="1"/>
    </xf>
    <xf numFmtId="0" fontId="66" fillId="8" borderId="47" xfId="0" applyFont="1" applyFill="1" applyBorder="1" applyAlignment="1">
      <alignment horizontal="center" vertical="center" wrapText="1"/>
    </xf>
    <xf numFmtId="0" fontId="66" fillId="8" borderId="51" xfId="0" applyFont="1" applyFill="1" applyBorder="1" applyAlignment="1">
      <alignment horizontal="center" vertical="center"/>
    </xf>
    <xf numFmtId="0" fontId="65" fillId="16" borderId="35" xfId="0" applyFont="1" applyFill="1" applyBorder="1" applyAlignment="1">
      <alignment horizontal="center" vertical="center" wrapText="1"/>
    </xf>
    <xf numFmtId="0" fontId="66" fillId="16" borderId="35" xfId="0" applyFont="1" applyFill="1" applyBorder="1" applyAlignment="1">
      <alignment horizontal="center" vertical="center" wrapText="1"/>
    </xf>
    <xf numFmtId="0" fontId="66" fillId="16" borderId="36" xfId="0" applyFont="1" applyFill="1" applyBorder="1" applyAlignment="1">
      <alignment horizontal="center" vertical="center" wrapText="1"/>
    </xf>
    <xf numFmtId="176" fontId="65" fillId="16" borderId="36" xfId="0" applyNumberFormat="1" applyFont="1" applyFill="1" applyBorder="1" applyAlignment="1">
      <alignment horizontal="center" vertical="center"/>
    </xf>
    <xf numFmtId="0" fontId="66" fillId="16" borderId="14" xfId="0" applyFont="1" applyFill="1" applyBorder="1" applyAlignment="1">
      <alignment horizontal="center" vertical="center"/>
    </xf>
    <xf numFmtId="0" fontId="66" fillId="8" borderId="14" xfId="0" applyFont="1" applyFill="1" applyBorder="1" applyAlignment="1">
      <alignment horizontal="center" vertical="center"/>
    </xf>
    <xf numFmtId="0" fontId="66" fillId="16" borderId="2" xfId="0" applyFont="1" applyFill="1" applyBorder="1" applyAlignment="1">
      <alignment horizontal="center" vertical="center"/>
    </xf>
    <xf numFmtId="0" fontId="66" fillId="0" borderId="2" xfId="0" applyFont="1" applyBorder="1" applyAlignment="1">
      <alignment horizontal="center" vertical="center"/>
    </xf>
    <xf numFmtId="0" fontId="66" fillId="16" borderId="3" xfId="0" applyFont="1" applyFill="1" applyBorder="1" applyAlignment="1">
      <alignment horizontal="center" vertical="center"/>
    </xf>
    <xf numFmtId="0" fontId="66" fillId="0" borderId="3" xfId="0" applyFont="1" applyBorder="1" applyAlignment="1">
      <alignment horizontal="center" vertical="center"/>
    </xf>
    <xf numFmtId="0" fontId="69" fillId="0" borderId="0" xfId="0" applyFont="1">
      <alignment vertical="center"/>
    </xf>
    <xf numFmtId="0" fontId="66" fillId="16" borderId="1" xfId="0" applyFont="1" applyFill="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0" fontId="66" fillId="8" borderId="33" xfId="0" applyFont="1" applyFill="1" applyBorder="1" applyAlignment="1">
      <alignment horizontal="center"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61" fillId="0" borderId="4"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2" fontId="66" fillId="8" borderId="1" xfId="0" applyNumberFormat="1" applyFont="1" applyFill="1" applyBorder="1" applyAlignment="1" applyProtection="1">
      <alignment horizontal="center" vertical="center" wrapText="1"/>
    </xf>
    <xf numFmtId="176" fontId="66" fillId="0" borderId="1" xfId="0" applyNumberFormat="1" applyFont="1" applyBorder="1" applyAlignment="1" applyProtection="1">
      <alignment horizontal="center" vertical="center" wrapText="1"/>
    </xf>
    <xf numFmtId="0" fontId="63" fillId="0" borderId="0" xfId="0" applyFont="1" applyProtection="1">
      <alignment vertical="center"/>
    </xf>
    <xf numFmtId="176" fontId="66" fillId="4" borderId="2" xfId="0" applyNumberFormat="1" applyFont="1" applyFill="1" applyBorder="1" applyAlignment="1" applyProtection="1">
      <alignment horizontal="center" vertical="center"/>
    </xf>
    <xf numFmtId="176" fontId="66" fillId="0" borderId="1" xfId="0" applyNumberFormat="1" applyFont="1" applyFill="1" applyBorder="1" applyAlignment="1" applyProtection="1">
      <alignment horizontal="center" vertical="center"/>
    </xf>
    <xf numFmtId="0" fontId="66" fillId="8" borderId="14" xfId="0" applyFont="1" applyFill="1" applyBorder="1" applyAlignment="1" applyProtection="1">
      <alignment horizontal="center" vertical="center"/>
    </xf>
    <xf numFmtId="0" fontId="66" fillId="0" borderId="2" xfId="0" applyFont="1" applyBorder="1" applyAlignment="1" applyProtection="1">
      <alignment horizontal="center" vertical="center"/>
    </xf>
    <xf numFmtId="0" fontId="66" fillId="0" borderId="3" xfId="0" applyFont="1" applyBorder="1" applyAlignment="1" applyProtection="1">
      <alignment horizontal="center" vertical="center"/>
    </xf>
    <xf numFmtId="0" fontId="66" fillId="8" borderId="1" xfId="0" applyFont="1" applyFill="1" applyBorder="1" applyAlignment="1" applyProtection="1">
      <alignment horizontal="center" vertical="center"/>
    </xf>
    <xf numFmtId="0" fontId="69" fillId="0" borderId="0" xfId="0" applyFont="1" applyAlignment="1" applyProtection="1">
      <alignment horizontal="center" vertical="center"/>
    </xf>
    <xf numFmtId="177" fontId="66" fillId="8" borderId="21" xfId="0" applyNumberFormat="1" applyFont="1" applyFill="1" applyBorder="1" applyAlignment="1" applyProtection="1">
      <alignment horizontal="center" vertical="center"/>
    </xf>
    <xf numFmtId="9" fontId="66" fillId="4" borderId="21" xfId="0" applyNumberFormat="1" applyFont="1" applyFill="1" applyBorder="1" applyAlignment="1" applyProtection="1">
      <alignment horizontal="center" vertical="center"/>
    </xf>
    <xf numFmtId="177" fontId="66" fillId="0" borderId="2" xfId="0" applyNumberFormat="1" applyFont="1" applyFill="1" applyBorder="1" applyAlignment="1" applyProtection="1">
      <alignment horizontal="center" vertical="center"/>
    </xf>
    <xf numFmtId="0" fontId="66" fillId="0" borderId="2" xfId="0" applyFont="1" applyFill="1" applyBorder="1" applyAlignment="1" applyProtection="1">
      <alignment horizontal="center" vertical="center"/>
      <protection hidden="1"/>
    </xf>
    <xf numFmtId="0" fontId="66" fillId="8" borderId="2" xfId="0" applyFont="1" applyFill="1" applyBorder="1" applyAlignment="1" applyProtection="1">
      <alignment horizontal="center" vertical="center"/>
    </xf>
    <xf numFmtId="177" fontId="66" fillId="8" borderId="24" xfId="0" applyNumberFormat="1" applyFont="1" applyFill="1" applyBorder="1" applyAlignment="1" applyProtection="1">
      <alignment horizontal="center" vertical="center"/>
    </xf>
    <xf numFmtId="9" fontId="66" fillId="4" borderId="24" xfId="0" applyNumberFormat="1" applyFont="1" applyFill="1" applyBorder="1" applyAlignment="1" applyProtection="1">
      <alignment horizontal="center" vertical="center"/>
    </xf>
    <xf numFmtId="0" fontId="28" fillId="0" borderId="39" xfId="0" quotePrefix="1" applyFont="1" applyBorder="1" applyAlignment="1" applyProtection="1">
      <alignment horizontal="center" vertical="center" wrapText="1"/>
    </xf>
    <xf numFmtId="0" fontId="28" fillId="0" borderId="39" xfId="0" applyFont="1" applyBorder="1" applyAlignment="1" applyProtection="1">
      <alignment horizontal="center" vertical="center" wrapText="1"/>
    </xf>
    <xf numFmtId="0" fontId="61" fillId="0" borderId="2" xfId="0" applyFont="1" applyBorder="1" applyAlignment="1">
      <alignment horizontal="center" vertical="center"/>
    </xf>
    <xf numFmtId="0" fontId="61" fillId="0" borderId="4" xfId="0" applyFont="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9" fillId="0" borderId="0" xfId="0" applyFont="1">
      <alignment vertical="center"/>
    </xf>
    <xf numFmtId="0" fontId="66" fillId="16" borderId="6" xfId="0" applyFont="1" applyFill="1" applyBorder="1" applyAlignment="1">
      <alignment horizontal="center" vertical="center" wrapText="1"/>
    </xf>
    <xf numFmtId="0" fontId="66" fillId="16" borderId="6" xfId="0" applyFont="1" applyFill="1" applyBorder="1" applyAlignment="1">
      <alignment horizontal="center" vertical="center"/>
    </xf>
    <xf numFmtId="0" fontId="65"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5" fillId="16"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15" fillId="5" borderId="11" xfId="0" applyFont="1" applyFill="1" applyBorder="1" applyAlignment="1" applyProtection="1">
      <alignment horizontal="center" vertical="center"/>
    </xf>
    <xf numFmtId="0" fontId="61" fillId="0" borderId="4" xfId="0" applyFont="1" applyBorder="1" applyAlignment="1">
      <alignment horizontal="center" vertical="center"/>
    </xf>
    <xf numFmtId="0" fontId="61" fillId="0" borderId="8" xfId="0" applyFont="1" applyBorder="1" applyAlignment="1">
      <alignment horizontal="center" vertical="center"/>
    </xf>
    <xf numFmtId="0" fontId="61" fillId="0" borderId="1" xfId="0" quotePrefix="1" applyFont="1" applyBorder="1" applyAlignment="1">
      <alignment vertical="center" wrapText="1"/>
    </xf>
    <xf numFmtId="0" fontId="61" fillId="0" borderId="1" xfId="0" applyFont="1" applyBorder="1" applyAlignment="1">
      <alignment vertical="center"/>
    </xf>
    <xf numFmtId="0" fontId="61" fillId="0" borderId="2" xfId="0" applyFont="1" applyBorder="1" applyAlignment="1">
      <alignment horizontal="center" vertical="center"/>
    </xf>
    <xf numFmtId="0" fontId="61" fillId="2" borderId="6" xfId="0" applyFont="1" applyFill="1" applyBorder="1" applyAlignment="1">
      <alignment horizontal="center" vertical="center"/>
    </xf>
    <xf numFmtId="0" fontId="61" fillId="2" borderId="11" xfId="0" applyFont="1" applyFill="1" applyBorder="1" applyAlignment="1">
      <alignment horizontal="center" vertical="center"/>
    </xf>
    <xf numFmtId="0" fontId="61" fillId="2" borderId="7" xfId="0" applyFont="1" applyFill="1" applyBorder="1" applyAlignment="1">
      <alignment horizontal="center" vertical="center"/>
    </xf>
    <xf numFmtId="0" fontId="61" fillId="2" borderId="12" xfId="0" applyFont="1" applyFill="1" applyBorder="1" applyAlignment="1">
      <alignment horizontal="center" vertical="center"/>
    </xf>
    <xf numFmtId="0" fontId="19" fillId="6" borderId="6" xfId="0" applyFont="1" applyFill="1" applyBorder="1" applyAlignment="1">
      <alignment horizontal="center" vertical="center"/>
    </xf>
    <xf numFmtId="0" fontId="19" fillId="0" borderId="6" xfId="0" applyFont="1" applyBorder="1" applyAlignment="1">
      <alignment horizontal="center" vertical="center"/>
    </xf>
    <xf numFmtId="0" fontId="61" fillId="2" borderId="4" xfId="0" applyFont="1" applyFill="1" applyBorder="1" applyAlignment="1">
      <alignment horizontal="center" vertical="center"/>
    </xf>
    <xf numFmtId="0" fontId="19" fillId="0" borderId="11" xfId="0" applyFont="1" applyBorder="1" applyAlignment="1">
      <alignment horizontal="center" vertical="center"/>
    </xf>
    <xf numFmtId="0" fontId="19" fillId="0" borderId="7" xfId="0" applyFont="1" applyBorder="1" applyAlignment="1">
      <alignment horizontal="center" vertical="center"/>
    </xf>
    <xf numFmtId="0" fontId="19" fillId="0" borderId="12" xfId="0" applyFont="1" applyBorder="1" applyAlignment="1">
      <alignment horizontal="center" vertical="center"/>
    </xf>
    <xf numFmtId="0" fontId="61" fillId="0" borderId="6" xfId="0" applyFont="1" applyBorder="1" applyAlignment="1">
      <alignment horizontal="center" vertical="center"/>
    </xf>
    <xf numFmtId="0" fontId="61" fillId="3" borderId="6" xfId="0" applyFont="1" applyFill="1" applyBorder="1" applyAlignment="1">
      <alignment horizontal="center" vertical="center"/>
    </xf>
    <xf numFmtId="0" fontId="61" fillId="0" borderId="11" xfId="0" applyFont="1" applyBorder="1" applyAlignment="1">
      <alignment horizontal="center" vertical="center"/>
    </xf>
    <xf numFmtId="0" fontId="61" fillId="0" borderId="7" xfId="0" applyFont="1" applyBorder="1" applyAlignment="1">
      <alignment horizontal="center" vertical="center"/>
    </xf>
    <xf numFmtId="0" fontId="61" fillId="0" borderId="12" xfId="0" applyFont="1" applyBorder="1" applyAlignment="1">
      <alignment horizontal="center" vertical="center"/>
    </xf>
    <xf numFmtId="0" fontId="13" fillId="0" borderId="0" xfId="0" applyFont="1" applyFill="1" applyAlignment="1">
      <alignment horizontal="left" vertical="center"/>
    </xf>
    <xf numFmtId="0" fontId="62" fillId="0" borderId="0" xfId="0" applyFont="1" applyAlignment="1">
      <alignment horizontal="center" vertical="center"/>
    </xf>
    <xf numFmtId="0" fontId="61" fillId="0" borderId="5" xfId="0" applyFont="1" applyBorder="1" applyAlignment="1">
      <alignment horizontal="center" vertical="center"/>
    </xf>
    <xf numFmtId="0" fontId="61" fillId="0" borderId="13" xfId="0" applyFont="1" applyBorder="1" applyAlignment="1">
      <alignment horizontal="center" vertical="center"/>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2" xfId="0" applyFont="1" applyFill="1" applyBorder="1" applyAlignment="1">
      <alignment horizontal="center" vertical="center"/>
    </xf>
    <xf numFmtId="0" fontId="19" fillId="0" borderId="13" xfId="0" applyFont="1" applyBorder="1" applyAlignment="1">
      <alignment horizontal="right" vertical="center"/>
    </xf>
    <xf numFmtId="0" fontId="19" fillId="0" borderId="0" xfId="0" applyFont="1" applyBorder="1" applyAlignment="1">
      <alignment horizontal="right" vertical="center"/>
    </xf>
    <xf numFmtId="0" fontId="61" fillId="5" borderId="1" xfId="0" quotePrefix="1" applyFont="1" applyFill="1" applyBorder="1" applyAlignment="1">
      <alignment vertical="center" wrapText="1"/>
    </xf>
    <xf numFmtId="0" fontId="61" fillId="5" borderId="1" xfId="0" applyFont="1" applyFill="1" applyBorder="1" applyAlignment="1">
      <alignment vertical="center"/>
    </xf>
    <xf numFmtId="0" fontId="61" fillId="5" borderId="1" xfId="0" applyFont="1" applyFill="1" applyBorder="1" applyAlignment="1">
      <alignment vertical="center" wrapText="1"/>
    </xf>
    <xf numFmtId="0" fontId="65" fillId="15" borderId="6" xfId="0" applyFont="1" applyFill="1" applyBorder="1" applyAlignment="1">
      <alignment horizontal="center" vertical="center" wrapText="1"/>
    </xf>
    <xf numFmtId="0" fontId="65" fillId="15" borderId="6" xfId="0" applyFont="1" applyFill="1" applyBorder="1" applyAlignment="1">
      <alignment horizontal="center" vertical="center"/>
    </xf>
    <xf numFmtId="0" fontId="65" fillId="15" borderId="11" xfId="0" applyFont="1" applyFill="1" applyBorder="1" applyAlignment="1">
      <alignment horizontal="center" vertical="center"/>
    </xf>
    <xf numFmtId="0" fontId="65" fillId="15" borderId="7"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6" fillId="0" borderId="12" xfId="0" applyFont="1" applyBorder="1" applyAlignment="1">
      <alignment horizontal="center" vertical="center"/>
    </xf>
    <xf numFmtId="0" fontId="65" fillId="0" borderId="17" xfId="0" applyFont="1" applyBorder="1" applyAlignment="1">
      <alignment horizontal="left" vertical="center"/>
    </xf>
    <xf numFmtId="0" fontId="64" fillId="0" borderId="0" xfId="0" applyFont="1" applyAlignment="1">
      <alignment horizontal="center" vertical="center"/>
    </xf>
    <xf numFmtId="0" fontId="63" fillId="0" borderId="0" xfId="0" applyFont="1">
      <alignment vertical="center"/>
    </xf>
    <xf numFmtId="0" fontId="66" fillId="0" borderId="6"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7" xfId="0" applyFont="1" applyFill="1" applyBorder="1" applyAlignment="1">
      <alignment horizontal="center" vertical="center" wrapText="1"/>
    </xf>
    <xf numFmtId="0" fontId="65" fillId="16" borderId="12" xfId="0" applyFont="1" applyFill="1" applyBorder="1" applyAlignment="1">
      <alignment horizontal="center" vertical="center" wrapText="1"/>
    </xf>
    <xf numFmtId="0" fontId="65" fillId="16" borderId="11" xfId="0" applyFont="1" applyFill="1" applyBorder="1" applyAlignment="1">
      <alignment horizontal="center" vertical="center"/>
    </xf>
    <xf numFmtId="0" fontId="65" fillId="16" borderId="12" xfId="0" applyFont="1" applyFill="1" applyBorder="1" applyAlignment="1">
      <alignment horizontal="center" vertical="center"/>
    </xf>
    <xf numFmtId="0" fontId="65" fillId="16" borderId="21" xfId="0" applyFont="1" applyFill="1" applyBorder="1" applyAlignment="1">
      <alignment horizontal="left" vertical="center" wrapText="1"/>
    </xf>
    <xf numFmtId="0" fontId="65" fillId="16" borderId="23" xfId="0" applyFont="1" applyFill="1" applyBorder="1" applyAlignment="1">
      <alignment horizontal="left" vertical="center" wrapText="1"/>
    </xf>
    <xf numFmtId="0" fontId="18" fillId="0" borderId="0" xfId="0" applyFont="1" applyAlignment="1" applyProtection="1">
      <alignment horizontal="left" vertical="top" wrapText="1"/>
    </xf>
    <xf numFmtId="0" fontId="66" fillId="4" borderId="24" xfId="0" applyFont="1" applyFill="1" applyBorder="1" applyAlignment="1">
      <alignment horizontal="left" vertical="center" wrapText="1" indent="1"/>
    </xf>
    <xf numFmtId="0" fontId="66" fillId="4" borderId="26" xfId="0" applyFont="1" applyFill="1" applyBorder="1" applyAlignment="1">
      <alignment horizontal="left" vertical="center" wrapText="1" indent="1"/>
    </xf>
    <xf numFmtId="0" fontId="66" fillId="4" borderId="25" xfId="0" applyFont="1" applyFill="1" applyBorder="1" applyAlignment="1">
      <alignment horizontal="left" vertical="center" wrapText="1" indent="1"/>
    </xf>
    <xf numFmtId="1" fontId="67" fillId="17" borderId="10" xfId="0" applyNumberFormat="1" applyFont="1" applyFill="1" applyBorder="1" applyAlignment="1">
      <alignment horizontal="center" vertical="center" wrapText="1"/>
    </xf>
    <xf numFmtId="1" fontId="67" fillId="17" borderId="8" xfId="0" applyNumberFormat="1" applyFont="1" applyFill="1" applyBorder="1" applyAlignment="1">
      <alignment horizontal="center" vertical="center" wrapText="1"/>
    </xf>
    <xf numFmtId="2" fontId="65" fillId="17" borderId="10" xfId="0" applyNumberFormat="1" applyFont="1" applyFill="1" applyBorder="1" applyAlignment="1">
      <alignment horizontal="center" vertical="center"/>
    </xf>
    <xf numFmtId="2" fontId="65" fillId="17" borderId="8" xfId="0" applyNumberFormat="1" applyFont="1" applyFill="1" applyBorder="1" applyAlignment="1">
      <alignment horizontal="center" vertical="center"/>
    </xf>
    <xf numFmtId="1" fontId="67" fillId="17" borderId="3" xfId="0" applyNumberFormat="1" applyFont="1" applyFill="1" applyBorder="1" applyAlignment="1">
      <alignment horizontal="center" vertical="center" wrapText="1"/>
    </xf>
    <xf numFmtId="1" fontId="67" fillId="17" borderId="2" xfId="0" applyNumberFormat="1" applyFont="1" applyFill="1" applyBorder="1" applyAlignment="1">
      <alignment horizontal="center" vertical="center" wrapText="1"/>
    </xf>
    <xf numFmtId="2" fontId="66" fillId="4" borderId="43" xfId="0" applyNumberFormat="1" applyFont="1" applyFill="1" applyBorder="1" applyAlignment="1">
      <alignment horizontal="left" vertical="center" wrapText="1"/>
    </xf>
    <xf numFmtId="2" fontId="66" fillId="4" borderId="44" xfId="0" applyNumberFormat="1" applyFont="1" applyFill="1" applyBorder="1" applyAlignment="1">
      <alignment horizontal="left" vertical="center" wrapText="1"/>
    </xf>
    <xf numFmtId="2" fontId="66" fillId="4" borderId="16" xfId="0" applyNumberFormat="1" applyFont="1" applyFill="1" applyBorder="1" applyAlignment="1">
      <alignment horizontal="left" vertical="center" wrapText="1"/>
    </xf>
    <xf numFmtId="2" fontId="66" fillId="4" borderId="18" xfId="0" applyNumberFormat="1" applyFont="1" applyFill="1" applyBorder="1" applyAlignment="1">
      <alignment horizontal="left" vertical="center" wrapText="1"/>
    </xf>
    <xf numFmtId="0" fontId="66" fillId="4" borderId="27" xfId="0" applyFont="1" applyFill="1" applyBorder="1" applyAlignment="1">
      <alignment horizontal="left" vertical="center" wrapText="1" indent="1"/>
    </xf>
    <xf numFmtId="0" fontId="66" fillId="4" borderId="29" xfId="0" applyFont="1" applyFill="1" applyBorder="1" applyAlignment="1">
      <alignment horizontal="left" vertical="center" wrapText="1" indent="1"/>
    </xf>
    <xf numFmtId="0" fontId="66" fillId="4" borderId="28" xfId="0" applyFont="1" applyFill="1" applyBorder="1" applyAlignment="1">
      <alignment horizontal="left" vertical="center" wrapText="1" indent="1"/>
    </xf>
    <xf numFmtId="2" fontId="66" fillId="4" borderId="43" xfId="0" applyNumberFormat="1" applyFont="1" applyFill="1" applyBorder="1" applyAlignment="1">
      <alignment horizontal="left" vertical="center"/>
    </xf>
    <xf numFmtId="2" fontId="66" fillId="4" borderId="44" xfId="0" applyNumberFormat="1" applyFont="1" applyFill="1" applyBorder="1" applyAlignment="1">
      <alignment horizontal="left" vertical="center"/>
    </xf>
    <xf numFmtId="2" fontId="66" fillId="4" borderId="16" xfId="0" applyNumberFormat="1" applyFont="1" applyFill="1" applyBorder="1" applyAlignment="1">
      <alignment horizontal="left" vertical="center"/>
    </xf>
    <xf numFmtId="2" fontId="66" fillId="4" borderId="18" xfId="0" applyNumberFormat="1" applyFont="1" applyFill="1" applyBorder="1" applyAlignment="1">
      <alignment horizontal="left" vertical="center"/>
    </xf>
    <xf numFmtId="2" fontId="66" fillId="4" borderId="24" xfId="0" applyNumberFormat="1" applyFont="1" applyFill="1" applyBorder="1" applyAlignment="1">
      <alignment horizontal="left" vertical="center"/>
    </xf>
    <xf numFmtId="2" fontId="66" fillId="4" borderId="25" xfId="0" applyNumberFormat="1" applyFont="1" applyFill="1" applyBorder="1" applyAlignment="1">
      <alignment horizontal="left" vertical="center"/>
    </xf>
    <xf numFmtId="2" fontId="68" fillId="4" borderId="27" xfId="0" applyNumberFormat="1" applyFont="1" applyFill="1" applyBorder="1" applyAlignment="1">
      <alignment horizontal="left" vertical="center"/>
    </xf>
    <xf numFmtId="2" fontId="68" fillId="4" borderId="28" xfId="0" applyNumberFormat="1" applyFont="1" applyFill="1" applyBorder="1" applyAlignment="1">
      <alignment horizontal="left" vertical="center"/>
    </xf>
    <xf numFmtId="2" fontId="66" fillId="4" borderId="27" xfId="0" applyNumberFormat="1" applyFont="1" applyFill="1" applyBorder="1" applyAlignment="1">
      <alignment horizontal="left" vertical="center"/>
    </xf>
    <xf numFmtId="2" fontId="66" fillId="4" borderId="28" xfId="0" applyNumberFormat="1" applyFont="1" applyFill="1" applyBorder="1" applyAlignment="1">
      <alignment horizontal="left" vertical="center"/>
    </xf>
    <xf numFmtId="0" fontId="66" fillId="8" borderId="24" xfId="0" applyFont="1" applyFill="1" applyBorder="1" applyAlignment="1" applyProtection="1">
      <alignment horizontal="left" vertical="center" wrapText="1"/>
    </xf>
    <xf numFmtId="0" fontId="66" fillId="8" borderId="26" xfId="0" applyFont="1" applyFill="1" applyBorder="1" applyAlignment="1" applyProtection="1">
      <alignment horizontal="left" vertical="center" wrapText="1"/>
    </xf>
    <xf numFmtId="0" fontId="66" fillId="8" borderId="25" xfId="0" applyFont="1" applyFill="1" applyBorder="1" applyAlignment="1" applyProtection="1">
      <alignment horizontal="left" vertical="center" wrapText="1"/>
    </xf>
    <xf numFmtId="0" fontId="66" fillId="8" borderId="21" xfId="0" applyFont="1" applyFill="1" applyBorder="1" applyAlignment="1" applyProtection="1">
      <alignment horizontal="center" vertical="center" wrapText="1"/>
    </xf>
    <xf numFmtId="0" fontId="66" fillId="8" borderId="23" xfId="0" applyFont="1" applyFill="1" applyBorder="1" applyAlignment="1" applyProtection="1">
      <alignment horizontal="center" vertical="center" wrapText="1"/>
    </xf>
    <xf numFmtId="0" fontId="66" fillId="8" borderId="22" xfId="0" applyFont="1" applyFill="1" applyBorder="1" applyAlignment="1" applyProtection="1">
      <alignment horizontal="center" vertical="center" wrapText="1"/>
    </xf>
    <xf numFmtId="0" fontId="66" fillId="0" borderId="17" xfId="0" applyFont="1" applyBorder="1" applyAlignment="1">
      <alignment horizontal="left" vertical="center" indent="1"/>
    </xf>
    <xf numFmtId="0" fontId="65" fillId="16" borderId="6" xfId="0" applyFont="1" applyFill="1" applyBorder="1" applyAlignment="1">
      <alignment horizontal="center" vertical="center"/>
    </xf>
    <xf numFmtId="0" fontId="66" fillId="0" borderId="7" xfId="0" applyFont="1" applyBorder="1" applyAlignment="1">
      <alignment horizontal="left" vertical="center" indent="1"/>
    </xf>
    <xf numFmtId="0" fontId="66" fillId="16" borderId="11" xfId="0" applyFont="1" applyFill="1" applyBorder="1" applyAlignment="1">
      <alignment horizontal="center" vertical="center" wrapText="1"/>
    </xf>
    <xf numFmtId="0" fontId="66" fillId="16" borderId="7"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11" xfId="0" applyFont="1" applyFill="1" applyBorder="1" applyAlignment="1">
      <alignment horizontal="center" vertical="center"/>
    </xf>
    <xf numFmtId="0" fontId="66" fillId="16" borderId="7" xfId="0" applyFont="1" applyFill="1" applyBorder="1" applyAlignment="1">
      <alignment horizontal="center" vertical="center"/>
    </xf>
    <xf numFmtId="0" fontId="66" fillId="16" borderId="12" xfId="0" applyFont="1" applyFill="1" applyBorder="1" applyAlignment="1">
      <alignment horizontal="center" vertical="center"/>
    </xf>
    <xf numFmtId="0" fontId="66" fillId="8" borderId="24" xfId="0" applyFont="1" applyFill="1" applyBorder="1" applyAlignment="1">
      <alignment horizontal="left" vertical="center" wrapText="1"/>
    </xf>
    <xf numFmtId="0" fontId="66" fillId="8" borderId="26" xfId="0" applyFont="1" applyFill="1" applyBorder="1" applyAlignment="1">
      <alignment horizontal="left" vertical="center" wrapText="1"/>
    </xf>
    <xf numFmtId="0" fontId="66" fillId="8" borderId="25" xfId="0" applyFont="1" applyFill="1" applyBorder="1" applyAlignment="1">
      <alignment horizontal="left" vertical="center" wrapText="1"/>
    </xf>
    <xf numFmtId="0" fontId="66" fillId="8" borderId="24" xfId="0" applyFont="1" applyFill="1" applyBorder="1" applyAlignment="1">
      <alignment horizontal="center" vertical="center" wrapText="1"/>
    </xf>
    <xf numFmtId="0" fontId="66" fillId="8" borderId="26" xfId="0" applyFont="1" applyFill="1" applyBorder="1" applyAlignment="1">
      <alignment horizontal="center" vertical="center" wrapText="1"/>
    </xf>
    <xf numFmtId="0" fontId="66" fillId="8" borderId="25" xfId="0" applyFont="1" applyFill="1" applyBorder="1" applyAlignment="1">
      <alignment horizontal="center" vertical="center" wrapText="1"/>
    </xf>
    <xf numFmtId="0" fontId="66" fillId="8" borderId="27" xfId="0" applyFont="1" applyFill="1" applyBorder="1" applyAlignment="1">
      <alignment horizontal="left" vertical="center" wrapText="1"/>
    </xf>
    <xf numFmtId="0" fontId="66" fillId="8" borderId="29" xfId="0" applyFont="1" applyFill="1" applyBorder="1" applyAlignment="1">
      <alignment horizontal="left" vertical="center" wrapText="1"/>
    </xf>
    <xf numFmtId="0" fontId="66" fillId="8" borderId="28" xfId="0" applyFont="1" applyFill="1" applyBorder="1" applyAlignment="1">
      <alignment horizontal="left" vertical="center" wrapText="1"/>
    </xf>
    <xf numFmtId="0" fontId="66" fillId="8" borderId="27" xfId="0" applyFont="1" applyFill="1" applyBorder="1" applyAlignment="1">
      <alignment horizontal="center" vertical="center" wrapText="1"/>
    </xf>
    <xf numFmtId="0" fontId="66" fillId="8" borderId="29" xfId="0" applyFont="1" applyFill="1" applyBorder="1" applyAlignment="1">
      <alignment horizontal="center" vertical="center" wrapText="1"/>
    </xf>
    <xf numFmtId="0" fontId="66" fillId="8" borderId="28" xfId="0" applyFont="1" applyFill="1" applyBorder="1" applyAlignment="1">
      <alignment horizontal="center" vertical="center" wrapText="1"/>
    </xf>
    <xf numFmtId="0" fontId="66" fillId="8" borderId="21" xfId="0" applyFont="1" applyFill="1" applyBorder="1" applyAlignment="1">
      <alignment horizontal="left" vertical="center" wrapText="1"/>
    </xf>
    <xf numFmtId="0" fontId="66" fillId="8" borderId="23" xfId="0" applyFont="1" applyFill="1" applyBorder="1" applyAlignment="1">
      <alignment horizontal="left" vertical="center" wrapText="1"/>
    </xf>
    <xf numFmtId="0" fontId="66" fillId="8" borderId="22" xfId="0" applyFont="1" applyFill="1" applyBorder="1" applyAlignment="1">
      <alignment horizontal="left" vertical="center" wrapText="1"/>
    </xf>
    <xf numFmtId="0" fontId="66" fillId="8" borderId="20" xfId="0" applyFont="1" applyFill="1" applyBorder="1" applyAlignment="1">
      <alignment horizontal="center" vertical="center" wrapText="1"/>
    </xf>
    <xf numFmtId="0" fontId="66" fillId="8" borderId="9" xfId="0" applyFont="1" applyFill="1" applyBorder="1" applyAlignment="1">
      <alignment horizontal="center" vertical="center" wrapText="1"/>
    </xf>
    <xf numFmtId="0" fontId="66" fillId="8" borderId="19" xfId="0" applyFont="1" applyFill="1" applyBorder="1" applyAlignment="1">
      <alignment horizontal="center" vertical="center" wrapText="1"/>
    </xf>
    <xf numFmtId="0" fontId="66" fillId="16" borderId="37" xfId="0" applyFont="1" applyFill="1" applyBorder="1" applyAlignment="1">
      <alignment horizontal="center" vertical="center" wrapText="1"/>
    </xf>
    <xf numFmtId="0" fontId="66" fillId="16" borderId="38" xfId="0" applyFont="1" applyFill="1" applyBorder="1" applyAlignment="1">
      <alignment horizontal="center" vertical="center" wrapText="1"/>
    </xf>
    <xf numFmtId="0" fontId="66" fillId="16" borderId="50"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8" borderId="54" xfId="0" applyFont="1" applyFill="1" applyBorder="1" applyAlignment="1">
      <alignment horizontal="center" vertical="center" wrapText="1"/>
    </xf>
    <xf numFmtId="0" fontId="66" fillId="8" borderId="55" xfId="0" applyFont="1" applyFill="1" applyBorder="1" applyAlignment="1">
      <alignment horizontal="center" vertical="center" wrapText="1"/>
    </xf>
    <xf numFmtId="0" fontId="66" fillId="8" borderId="56" xfId="0" applyFont="1" applyFill="1" applyBorder="1" applyAlignment="1">
      <alignment horizontal="center" vertical="center" wrapText="1"/>
    </xf>
    <xf numFmtId="0" fontId="66" fillId="8" borderId="1" xfId="0" applyFont="1" applyFill="1" applyBorder="1" applyAlignment="1">
      <alignment horizontal="left" vertical="center" wrapText="1"/>
    </xf>
    <xf numFmtId="31" fontId="66" fillId="8" borderId="21" xfId="0" applyNumberFormat="1" applyFont="1" applyFill="1" applyBorder="1" applyAlignment="1">
      <alignment horizontal="center" vertical="center"/>
    </xf>
    <xf numFmtId="0" fontId="66" fillId="8" borderId="22" xfId="0" applyFont="1" applyFill="1" applyBorder="1" applyAlignment="1">
      <alignment horizontal="center" vertical="center"/>
    </xf>
    <xf numFmtId="0" fontId="66" fillId="8" borderId="43" xfId="0" applyFont="1" applyFill="1" applyBorder="1" applyAlignment="1">
      <alignment horizontal="center" vertical="center"/>
    </xf>
    <xf numFmtId="0" fontId="66" fillId="8" borderId="44" xfId="0" applyFont="1" applyFill="1" applyBorder="1" applyAlignment="1">
      <alignment horizontal="center" vertical="center"/>
    </xf>
    <xf numFmtId="0" fontId="66" fillId="8" borderId="57" xfId="0" applyFont="1" applyFill="1" applyBorder="1" applyAlignment="1">
      <alignment horizontal="center" vertical="center" wrapText="1"/>
    </xf>
    <xf numFmtId="0" fontId="66" fillId="8" borderId="58" xfId="0" applyFont="1" applyFill="1" applyBorder="1" applyAlignment="1">
      <alignment horizontal="center" vertical="center" wrapText="1"/>
    </xf>
    <xf numFmtId="0" fontId="66" fillId="8" borderId="59" xfId="0" applyFont="1" applyFill="1" applyBorder="1" applyAlignment="1">
      <alignment horizontal="center" vertical="center" wrapText="1"/>
    </xf>
    <xf numFmtId="0" fontId="66" fillId="0" borderId="40" xfId="0" applyFont="1" applyBorder="1" applyAlignment="1">
      <alignment horizontal="left" vertical="center" indent="1"/>
    </xf>
    <xf numFmtId="0" fontId="66" fillId="16" borderId="41" xfId="0" applyFont="1" applyFill="1" applyBorder="1" applyAlignment="1">
      <alignment horizontal="center" vertical="center" wrapText="1"/>
    </xf>
    <xf numFmtId="0" fontId="66" fillId="16" borderId="42" xfId="0" applyFont="1" applyFill="1" applyBorder="1" applyAlignment="1">
      <alignment horizontal="center" vertical="center" wrapText="1"/>
    </xf>
    <xf numFmtId="0" fontId="66" fillId="16" borderId="30"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1" xfId="0" applyFont="1" applyFill="1" applyBorder="1" applyAlignment="1">
      <alignment horizontal="center" vertical="center" wrapText="1"/>
    </xf>
    <xf numFmtId="0" fontId="66" fillId="16" borderId="32" xfId="0" applyFont="1" applyFill="1" applyBorder="1" applyAlignment="1">
      <alignment horizontal="center" vertical="center" wrapText="1"/>
    </xf>
    <xf numFmtId="0" fontId="24" fillId="0" borderId="0" xfId="0" applyFont="1" applyAlignment="1" applyProtection="1">
      <alignment horizontal="left" vertical="center" wrapText="1"/>
    </xf>
    <xf numFmtId="0" fontId="66" fillId="8" borderId="2" xfId="0" applyFont="1" applyFill="1" applyBorder="1" applyAlignment="1">
      <alignment horizontal="left" vertical="center" wrapText="1"/>
    </xf>
    <xf numFmtId="0" fontId="66" fillId="8" borderId="24" xfId="0" applyFont="1" applyFill="1" applyBorder="1" applyAlignment="1">
      <alignment horizontal="center" vertical="center"/>
    </xf>
    <xf numFmtId="0" fontId="66" fillId="8" borderId="25" xfId="0" applyFont="1" applyFill="1" applyBorder="1" applyAlignment="1">
      <alignment horizontal="center" vertical="center"/>
    </xf>
    <xf numFmtId="0" fontId="66" fillId="8" borderId="10" xfId="0" applyFont="1" applyFill="1" applyBorder="1" applyAlignment="1">
      <alignment horizontal="left" vertical="center" wrapText="1"/>
    </xf>
    <xf numFmtId="0" fontId="18" fillId="0" borderId="0" xfId="0" applyFont="1" applyAlignment="1" applyProtection="1">
      <alignment horizontal="left" vertical="center" wrapText="1"/>
    </xf>
    <xf numFmtId="0" fontId="25" fillId="0" borderId="11" xfId="0" quotePrefix="1" applyFont="1" applyBorder="1" applyAlignment="1">
      <alignment horizontal="left" vertical="center" wrapText="1"/>
    </xf>
    <xf numFmtId="0" fontId="17" fillId="0" borderId="7" xfId="0" applyFont="1" applyBorder="1" applyAlignment="1">
      <alignment horizontal="left" vertical="center" wrapText="1"/>
    </xf>
    <xf numFmtId="0" fontId="17" fillId="0" borderId="12" xfId="0" applyFont="1" applyBorder="1" applyAlignment="1">
      <alignment horizontal="left" vertical="center" wrapText="1"/>
    </xf>
    <xf numFmtId="0" fontId="17" fillId="0" borderId="11" xfId="0" applyFont="1" applyBorder="1" applyAlignment="1">
      <alignment horizontal="left" vertical="center" wrapText="1"/>
    </xf>
    <xf numFmtId="176" fontId="65" fillId="16" borderId="52" xfId="0" applyNumberFormat="1" applyFont="1" applyFill="1" applyBorder="1" applyAlignment="1">
      <alignment horizontal="center" vertical="center" wrapText="1"/>
    </xf>
    <xf numFmtId="176" fontId="65" fillId="16" borderId="53" xfId="0" applyNumberFormat="1" applyFont="1" applyFill="1" applyBorder="1" applyAlignment="1">
      <alignment horizontal="center" vertical="center" wrapText="1"/>
    </xf>
    <xf numFmtId="176" fontId="65" fillId="16" borderId="49" xfId="0" applyNumberFormat="1" applyFont="1" applyFill="1" applyBorder="1" applyAlignment="1">
      <alignment horizontal="center" vertical="center" wrapText="1"/>
    </xf>
    <xf numFmtId="1" fontId="66" fillId="16" borderId="48" xfId="0" applyNumberFormat="1" applyFont="1" applyFill="1" applyBorder="1" applyAlignment="1">
      <alignment horizontal="center" vertical="center"/>
    </xf>
    <xf numFmtId="1" fontId="66" fillId="16" borderId="49" xfId="0" applyNumberFormat="1" applyFont="1" applyFill="1" applyBorder="1" applyAlignment="1">
      <alignment horizontal="center" vertical="center"/>
    </xf>
    <xf numFmtId="0" fontId="66" fillId="16" borderId="20" xfId="0" applyFont="1" applyFill="1" applyBorder="1" applyAlignment="1">
      <alignment horizontal="center" vertical="center"/>
    </xf>
    <xf numFmtId="0" fontId="66" fillId="16" borderId="9" xfId="0" applyFont="1" applyFill="1" applyBorder="1" applyAlignment="1">
      <alignment horizontal="center" vertical="center"/>
    </xf>
    <xf numFmtId="0" fontId="66" fillId="16" borderId="19" xfId="0" applyFont="1" applyFill="1" applyBorder="1" applyAlignment="1">
      <alignment horizontal="center" vertical="center"/>
    </xf>
    <xf numFmtId="0" fontId="66" fillId="16" borderId="13" xfId="0" applyFont="1" applyFill="1" applyBorder="1" applyAlignment="1">
      <alignment horizontal="center" vertical="center"/>
    </xf>
    <xf numFmtId="0" fontId="66" fillId="16" borderId="0" xfId="0" applyFont="1" applyFill="1" applyAlignment="1">
      <alignment horizontal="center" vertical="center"/>
    </xf>
    <xf numFmtId="0" fontId="66" fillId="16" borderId="15" xfId="0" applyFont="1" applyFill="1" applyBorder="1" applyAlignment="1">
      <alignment horizontal="center" vertical="center"/>
    </xf>
    <xf numFmtId="0" fontId="25" fillId="0" borderId="7" xfId="0" applyFont="1" applyBorder="1" applyAlignment="1">
      <alignment horizontal="left" vertical="center" wrapText="1"/>
    </xf>
    <xf numFmtId="0" fontId="25" fillId="0" borderId="12" xfId="0" applyFont="1" applyBorder="1" applyAlignment="1">
      <alignment horizontal="left" vertical="center" wrapText="1"/>
    </xf>
    <xf numFmtId="0" fontId="25" fillId="0" borderId="11" xfId="0" applyFont="1" applyBorder="1" applyAlignment="1">
      <alignment horizontal="left" vertical="center" wrapText="1"/>
    </xf>
    <xf numFmtId="0" fontId="66" fillId="0" borderId="8" xfId="0" applyFont="1" applyBorder="1" applyAlignment="1">
      <alignment horizontal="center" vertical="center"/>
    </xf>
    <xf numFmtId="0" fontId="25" fillId="0" borderId="13" xfId="0" quotePrefix="1" applyFont="1" applyBorder="1" applyAlignment="1">
      <alignment horizontal="left" vertical="center" wrapText="1"/>
    </xf>
    <xf numFmtId="0" fontId="69" fillId="0" borderId="0" xfId="0" applyFont="1">
      <alignment vertical="center"/>
    </xf>
    <xf numFmtId="0" fontId="25" fillId="0" borderId="15" xfId="0" applyFont="1" applyBorder="1" applyAlignment="1">
      <alignment horizontal="left" vertical="center" wrapText="1"/>
    </xf>
    <xf numFmtId="0" fontId="25" fillId="0" borderId="13" xfId="0" applyFont="1" applyBorder="1" applyAlignment="1">
      <alignment horizontal="left" vertical="center" wrapText="1"/>
    </xf>
    <xf numFmtId="0" fontId="25" fillId="0" borderId="16" xfId="0" applyFont="1" applyBorder="1" applyAlignment="1">
      <alignment horizontal="left" vertical="center" wrapText="1"/>
    </xf>
    <xf numFmtId="0" fontId="25" fillId="0" borderId="17" xfId="0" applyFont="1" applyBorder="1" applyAlignment="1">
      <alignment horizontal="left" vertical="center" wrapText="1"/>
    </xf>
    <xf numFmtId="0" fontId="25" fillId="0" borderId="18" xfId="0" applyFont="1" applyBorder="1" applyAlignment="1">
      <alignment horizontal="left" vertical="center" wrapText="1"/>
    </xf>
    <xf numFmtId="176" fontId="66" fillId="16" borderId="11" xfId="0" applyNumberFormat="1" applyFont="1" applyFill="1" applyBorder="1" applyAlignment="1">
      <alignment horizontal="center" vertical="center"/>
    </xf>
    <xf numFmtId="176" fontId="66" fillId="16" borderId="12" xfId="0" applyNumberFormat="1" applyFont="1" applyFill="1" applyBorder="1" applyAlignment="1">
      <alignment horizontal="center" vertical="center"/>
    </xf>
    <xf numFmtId="0" fontId="66" fillId="16" borderId="5" xfId="0" applyFont="1" applyFill="1" applyBorder="1" applyAlignment="1">
      <alignment horizontal="center" vertical="center" wrapText="1"/>
    </xf>
    <xf numFmtId="0" fontId="66" fillId="16" borderId="8" xfId="0" applyFont="1" applyFill="1" applyBorder="1" applyAlignment="1">
      <alignment horizontal="center" vertical="center" wrapText="1"/>
    </xf>
    <xf numFmtId="0" fontId="66" fillId="8" borderId="21" xfId="0" applyFont="1" applyFill="1" applyBorder="1" applyAlignment="1">
      <alignment horizontal="center" vertical="center" wrapText="1"/>
    </xf>
    <xf numFmtId="0" fontId="66" fillId="8" borderId="23" xfId="0" applyFont="1" applyFill="1" applyBorder="1" applyAlignment="1">
      <alignment horizontal="center" vertical="center" wrapText="1"/>
    </xf>
    <xf numFmtId="0" fontId="66" fillId="8" borderId="22" xfId="0" applyFont="1" applyFill="1" applyBorder="1" applyAlignment="1">
      <alignment horizontal="center" vertical="center" wrapText="1"/>
    </xf>
    <xf numFmtId="0" fontId="20" fillId="6" borderId="6" xfId="0"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xf>
    <xf numFmtId="0" fontId="20" fillId="6" borderId="11" xfId="0" applyFont="1" applyFill="1" applyBorder="1" applyAlignment="1" applyProtection="1">
      <alignment horizontal="center" vertical="center"/>
    </xf>
    <xf numFmtId="0" fontId="20" fillId="6" borderId="7" xfId="0" applyFont="1" applyFill="1" applyBorder="1" applyAlignment="1" applyProtection="1">
      <alignment horizontal="center" vertical="center"/>
    </xf>
    <xf numFmtId="0" fontId="20" fillId="6" borderId="12"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15" fillId="0" borderId="12" xfId="0" applyFont="1" applyBorder="1" applyAlignment="1" applyProtection="1">
      <alignment horizontal="center" vertical="center"/>
    </xf>
    <xf numFmtId="0" fontId="20" fillId="0" borderId="17" xfId="0" applyFont="1" applyBorder="1" applyAlignment="1" applyProtection="1">
      <alignment horizontal="left" vertical="center"/>
    </xf>
    <xf numFmtId="0" fontId="16" fillId="0" borderId="0" xfId="0" applyFont="1" applyAlignment="1" applyProtection="1">
      <alignment horizontal="center" vertical="center"/>
    </xf>
    <xf numFmtId="0" fontId="15" fillId="0" borderId="6" xfId="0" applyFont="1" applyBorder="1" applyAlignment="1" applyProtection="1">
      <alignment horizontal="center" vertical="center"/>
    </xf>
    <xf numFmtId="0" fontId="66" fillId="0" borderId="6" xfId="0" applyFont="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20" fillId="5" borderId="7" xfId="0" applyFont="1" applyFill="1" applyBorder="1" applyAlignment="1" applyProtection="1">
      <alignment horizontal="center" vertical="center" wrapText="1"/>
    </xf>
    <xf numFmtId="0" fontId="20" fillId="5" borderId="12" xfId="0" applyFont="1" applyFill="1" applyBorder="1" applyAlignment="1" applyProtection="1">
      <alignment horizontal="center" vertical="center" wrapText="1"/>
    </xf>
    <xf numFmtId="0" fontId="20" fillId="5" borderId="11" xfId="0" applyFont="1" applyFill="1" applyBorder="1" applyAlignment="1" applyProtection="1">
      <alignment horizontal="center" vertical="center"/>
    </xf>
    <xf numFmtId="0" fontId="20" fillId="5" borderId="12" xfId="0" applyFont="1" applyFill="1" applyBorder="1" applyAlignment="1" applyProtection="1">
      <alignment horizontal="center" vertical="center"/>
    </xf>
    <xf numFmtId="0" fontId="20" fillId="5" borderId="21" xfId="0" applyFont="1" applyFill="1" applyBorder="1" applyAlignment="1" applyProtection="1">
      <alignment horizontal="left" vertical="center" wrapText="1"/>
    </xf>
    <xf numFmtId="0" fontId="20" fillId="5" borderId="23" xfId="0" applyFont="1" applyFill="1" applyBorder="1" applyAlignment="1" applyProtection="1">
      <alignment horizontal="left" vertical="center" wrapText="1"/>
    </xf>
    <xf numFmtId="0" fontId="15" fillId="4" borderId="24" xfId="0" applyFont="1" applyFill="1" applyBorder="1" applyAlignment="1" applyProtection="1">
      <alignment horizontal="left" vertical="center" wrapText="1" indent="1"/>
    </xf>
    <xf numFmtId="0" fontId="15" fillId="4" borderId="26" xfId="0" applyFont="1" applyFill="1" applyBorder="1" applyAlignment="1" applyProtection="1">
      <alignment horizontal="left" vertical="center" wrapText="1" indent="1"/>
    </xf>
    <xf numFmtId="0" fontId="15" fillId="4" borderId="25" xfId="0" applyFont="1" applyFill="1" applyBorder="1" applyAlignment="1" applyProtection="1">
      <alignment horizontal="left" vertical="center" wrapText="1" indent="1"/>
    </xf>
    <xf numFmtId="1" fontId="21" fillId="7" borderId="10" xfId="0" applyNumberFormat="1" applyFont="1" applyFill="1" applyBorder="1" applyAlignment="1" applyProtection="1">
      <alignment horizontal="center" vertical="center" wrapText="1"/>
    </xf>
    <xf numFmtId="1" fontId="21" fillId="7" borderId="8" xfId="0" applyNumberFormat="1" applyFont="1" applyFill="1" applyBorder="1" applyAlignment="1" applyProtection="1">
      <alignment horizontal="center" vertical="center" wrapText="1"/>
    </xf>
    <xf numFmtId="2" fontId="20" fillId="7" borderId="10" xfId="0" applyNumberFormat="1" applyFont="1" applyFill="1" applyBorder="1" applyAlignment="1" applyProtection="1">
      <alignment horizontal="center" vertical="center"/>
    </xf>
    <xf numFmtId="2" fontId="20" fillId="7" borderId="8" xfId="0" applyNumberFormat="1" applyFont="1" applyFill="1" applyBorder="1" applyAlignment="1" applyProtection="1">
      <alignment horizontal="center" vertical="center"/>
    </xf>
    <xf numFmtId="1" fontId="21" fillId="7" borderId="3" xfId="0" applyNumberFormat="1" applyFont="1" applyFill="1" applyBorder="1" applyAlignment="1" applyProtection="1">
      <alignment horizontal="center" vertical="center" wrapText="1"/>
    </xf>
    <xf numFmtId="1" fontId="21" fillId="7" borderId="2" xfId="0" applyNumberFormat="1" applyFont="1" applyFill="1" applyBorder="1" applyAlignment="1" applyProtection="1">
      <alignment horizontal="center" vertical="center" wrapText="1"/>
    </xf>
    <xf numFmtId="2" fontId="15" fillId="4" borderId="43" xfId="0" applyNumberFormat="1" applyFont="1" applyFill="1" applyBorder="1" applyAlignment="1" applyProtection="1">
      <alignment horizontal="left" vertical="center" wrapText="1"/>
    </xf>
    <xf numFmtId="2" fontId="15" fillId="4" borderId="44" xfId="0" applyNumberFormat="1" applyFont="1" applyFill="1" applyBorder="1" applyAlignment="1" applyProtection="1">
      <alignment horizontal="left" vertical="center" wrapText="1"/>
    </xf>
    <xf numFmtId="2" fontId="15" fillId="4" borderId="16" xfId="0" applyNumberFormat="1" applyFont="1" applyFill="1" applyBorder="1" applyAlignment="1" applyProtection="1">
      <alignment horizontal="left" vertical="center" wrapText="1"/>
    </xf>
    <xf numFmtId="2" fontId="15" fillId="4" borderId="18" xfId="0" applyNumberFormat="1" applyFont="1" applyFill="1" applyBorder="1" applyAlignment="1" applyProtection="1">
      <alignment horizontal="left" vertical="center" wrapText="1"/>
    </xf>
    <xf numFmtId="0" fontId="15" fillId="4" borderId="27" xfId="0" applyFont="1" applyFill="1" applyBorder="1" applyAlignment="1" applyProtection="1">
      <alignment horizontal="left" vertical="center" wrapText="1" indent="1"/>
    </xf>
    <xf numFmtId="0" fontId="15" fillId="4" borderId="29" xfId="0" applyFont="1" applyFill="1" applyBorder="1" applyAlignment="1" applyProtection="1">
      <alignment horizontal="left" vertical="center" wrapText="1" indent="1"/>
    </xf>
    <xf numFmtId="0" fontId="15" fillId="4" borderId="28" xfId="0" applyFont="1" applyFill="1" applyBorder="1" applyAlignment="1" applyProtection="1">
      <alignment horizontal="left" vertical="center" wrapText="1" indent="1"/>
    </xf>
    <xf numFmtId="2" fontId="15" fillId="4" borderId="43" xfId="0" applyNumberFormat="1" applyFont="1" applyFill="1" applyBorder="1" applyAlignment="1" applyProtection="1">
      <alignment horizontal="left" vertical="center"/>
    </xf>
    <xf numFmtId="2" fontId="15" fillId="4" borderId="44" xfId="0" applyNumberFormat="1" applyFont="1" applyFill="1" applyBorder="1" applyAlignment="1" applyProtection="1">
      <alignment horizontal="left" vertical="center"/>
    </xf>
    <xf numFmtId="2" fontId="15" fillId="4" borderId="16" xfId="0" applyNumberFormat="1" applyFont="1" applyFill="1" applyBorder="1" applyAlignment="1" applyProtection="1">
      <alignment horizontal="left" vertical="center"/>
    </xf>
    <xf numFmtId="2" fontId="15" fillId="4" borderId="18" xfId="0" applyNumberFormat="1" applyFont="1" applyFill="1" applyBorder="1" applyAlignment="1" applyProtection="1">
      <alignment horizontal="left" vertical="center"/>
    </xf>
    <xf numFmtId="2" fontId="15" fillId="4" borderId="24" xfId="0" applyNumberFormat="1" applyFont="1" applyFill="1" applyBorder="1" applyAlignment="1" applyProtection="1">
      <alignment horizontal="left" vertical="center"/>
    </xf>
    <xf numFmtId="2" fontId="15" fillId="4" borderId="25" xfId="0" applyNumberFormat="1" applyFont="1" applyFill="1" applyBorder="1" applyAlignment="1" applyProtection="1">
      <alignment horizontal="left" vertical="center"/>
    </xf>
    <xf numFmtId="2" fontId="23" fillId="4" borderId="27" xfId="0" applyNumberFormat="1" applyFont="1" applyFill="1" applyBorder="1" applyAlignment="1" applyProtection="1">
      <alignment horizontal="left" vertical="center"/>
    </xf>
    <xf numFmtId="2" fontId="23" fillId="4" borderId="28" xfId="0" applyNumberFormat="1" applyFont="1" applyFill="1" applyBorder="1" applyAlignment="1" applyProtection="1">
      <alignment horizontal="left" vertical="center"/>
    </xf>
    <xf numFmtId="2" fontId="15" fillId="4" borderId="27" xfId="0" applyNumberFormat="1" applyFont="1" applyFill="1" applyBorder="1" applyAlignment="1" applyProtection="1">
      <alignment horizontal="left" vertical="center"/>
    </xf>
    <xf numFmtId="2" fontId="15" fillId="4" borderId="28" xfId="0" applyNumberFormat="1" applyFont="1" applyFill="1" applyBorder="1" applyAlignment="1" applyProtection="1">
      <alignment horizontal="left" vertical="center"/>
    </xf>
    <xf numFmtId="0" fontId="15" fillId="8" borderId="24" xfId="0" applyFont="1" applyFill="1" applyBorder="1" applyAlignment="1" applyProtection="1">
      <alignment horizontal="left" vertical="center" wrapText="1"/>
    </xf>
    <xf numFmtId="0" fontId="15" fillId="8" borderId="26" xfId="0" applyFont="1" applyFill="1" applyBorder="1" applyAlignment="1" applyProtection="1">
      <alignment horizontal="left" vertical="center" wrapText="1"/>
    </xf>
    <xf numFmtId="0" fontId="15" fillId="8" borderId="25"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wrapText="1"/>
    </xf>
    <xf numFmtId="0" fontId="15" fillId="8" borderId="26" xfId="0" applyFont="1" applyFill="1" applyBorder="1" applyAlignment="1" applyProtection="1">
      <alignment horizontal="center" vertical="center" wrapText="1"/>
    </xf>
    <xf numFmtId="0" fontId="15" fillId="8" borderId="25" xfId="0" applyFont="1" applyFill="1" applyBorder="1" applyAlignment="1" applyProtection="1">
      <alignment horizontal="center" vertical="center" wrapText="1"/>
    </xf>
    <xf numFmtId="0" fontId="15" fillId="0" borderId="17" xfId="0" applyFont="1" applyBorder="1" applyAlignment="1" applyProtection="1">
      <alignment horizontal="left" vertical="center" indent="1"/>
    </xf>
    <xf numFmtId="0" fontId="20" fillId="5" borderId="6" xfId="0" applyFont="1" applyFill="1" applyBorder="1" applyAlignment="1" applyProtection="1">
      <alignment horizontal="center" vertical="center"/>
    </xf>
    <xf numFmtId="0" fontId="15" fillId="0" borderId="7" xfId="0" applyFont="1" applyBorder="1" applyAlignment="1" applyProtection="1">
      <alignment horizontal="left" vertical="center" indent="1"/>
    </xf>
    <xf numFmtId="0" fontId="15" fillId="5" borderId="11" xfId="0" applyFont="1" applyFill="1" applyBorder="1" applyAlignment="1" applyProtection="1">
      <alignment horizontal="center" vertical="center" wrapText="1"/>
    </xf>
    <xf numFmtId="0" fontId="15" fillId="5" borderId="7"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7" xfId="0" applyFont="1" applyFill="1" applyBorder="1" applyAlignment="1" applyProtection="1">
      <alignment horizontal="center" vertical="center"/>
    </xf>
    <xf numFmtId="0" fontId="15" fillId="5" borderId="12" xfId="0" applyFont="1" applyFill="1" applyBorder="1" applyAlignment="1" applyProtection="1">
      <alignment horizontal="center" vertical="center"/>
    </xf>
    <xf numFmtId="0" fontId="15" fillId="8" borderId="27" xfId="0" applyFont="1" applyFill="1" applyBorder="1" applyAlignment="1" applyProtection="1">
      <alignment horizontal="left" vertical="center" wrapText="1"/>
    </xf>
    <xf numFmtId="0" fontId="15" fillId="8" borderId="29" xfId="0" applyFont="1" applyFill="1" applyBorder="1" applyAlignment="1" applyProtection="1">
      <alignment horizontal="left" vertical="center" wrapText="1"/>
    </xf>
    <xf numFmtId="0" fontId="15" fillId="8" borderId="28" xfId="0" applyFont="1" applyFill="1" applyBorder="1" applyAlignment="1" applyProtection="1">
      <alignment horizontal="left" vertical="center" wrapText="1"/>
    </xf>
    <xf numFmtId="0" fontId="15" fillId="8" borderId="27" xfId="0" applyFont="1" applyFill="1" applyBorder="1" applyAlignment="1" applyProtection="1">
      <alignment horizontal="center" vertical="center" wrapText="1"/>
    </xf>
    <xf numFmtId="0" fontId="15" fillId="8" borderId="29" xfId="0" applyFont="1" applyFill="1" applyBorder="1" applyAlignment="1" applyProtection="1">
      <alignment horizontal="center" vertical="center" wrapText="1"/>
    </xf>
    <xf numFmtId="0" fontId="15" fillId="8" borderId="28" xfId="0" applyFont="1" applyFill="1" applyBorder="1" applyAlignment="1" applyProtection="1">
      <alignment horizontal="center" vertical="center" wrapText="1"/>
    </xf>
    <xf numFmtId="0" fontId="15" fillId="8" borderId="21" xfId="0" applyFont="1" applyFill="1" applyBorder="1" applyAlignment="1" applyProtection="1">
      <alignment horizontal="left" vertical="center" wrapText="1"/>
    </xf>
    <xf numFmtId="0" fontId="15" fillId="8" borderId="23" xfId="0" applyFont="1" applyFill="1" applyBorder="1" applyAlignment="1" applyProtection="1">
      <alignment horizontal="left" vertical="center" wrapText="1"/>
    </xf>
    <xf numFmtId="0" fontId="15" fillId="8" borderId="22" xfId="0" applyFont="1" applyFill="1" applyBorder="1" applyAlignment="1" applyProtection="1">
      <alignment horizontal="left" vertical="center" wrapText="1"/>
    </xf>
    <xf numFmtId="0" fontId="15" fillId="8" borderId="20" xfId="0" applyFont="1" applyFill="1" applyBorder="1" applyAlignment="1" applyProtection="1">
      <alignment horizontal="center" vertical="center" wrapText="1"/>
    </xf>
    <xf numFmtId="0" fontId="15" fillId="8" borderId="9" xfId="0" applyFont="1" applyFill="1" applyBorder="1" applyAlignment="1" applyProtection="1">
      <alignment horizontal="center" vertical="center" wrapText="1"/>
    </xf>
    <xf numFmtId="0" fontId="15" fillId="8" borderId="19" xfId="0" applyFont="1" applyFill="1" applyBorder="1" applyAlignment="1" applyProtection="1">
      <alignment horizontal="center" vertical="center" wrapText="1"/>
    </xf>
    <xf numFmtId="0" fontId="15" fillId="5" borderId="37" xfId="0" applyFont="1" applyFill="1" applyBorder="1" applyAlignment="1" applyProtection="1">
      <alignment horizontal="center" vertical="center" wrapText="1"/>
    </xf>
    <xf numFmtId="0" fontId="15" fillId="5" borderId="38" xfId="0" applyFont="1" applyFill="1" applyBorder="1" applyAlignment="1" applyProtection="1">
      <alignment horizontal="center" vertical="center" wrapText="1"/>
    </xf>
    <xf numFmtId="0" fontId="15" fillId="5" borderId="5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15" fillId="8" borderId="54" xfId="0" applyFont="1" applyFill="1" applyBorder="1" applyAlignment="1" applyProtection="1">
      <alignment horizontal="center" vertical="center" wrapText="1"/>
    </xf>
    <xf numFmtId="0" fontId="15" fillId="8" borderId="55" xfId="0" applyFont="1" applyFill="1" applyBorder="1" applyAlignment="1" applyProtection="1">
      <alignment horizontal="center" vertical="center" wrapText="1"/>
    </xf>
    <xf numFmtId="0" fontId="15" fillId="8" borderId="56" xfId="0" applyFont="1" applyFill="1" applyBorder="1" applyAlignment="1" applyProtection="1">
      <alignment horizontal="center" vertical="center" wrapText="1"/>
    </xf>
    <xf numFmtId="0" fontId="15" fillId="8" borderId="43" xfId="0" applyFont="1" applyFill="1" applyBorder="1" applyAlignment="1" applyProtection="1">
      <alignment horizontal="center" vertical="center"/>
    </xf>
    <xf numFmtId="0" fontId="15" fillId="8" borderId="44" xfId="0" applyFont="1" applyFill="1" applyBorder="1" applyAlignment="1" applyProtection="1">
      <alignment horizontal="center" vertical="center"/>
    </xf>
    <xf numFmtId="0" fontId="15" fillId="8" borderId="57" xfId="0" applyFont="1" applyFill="1" applyBorder="1" applyAlignment="1" applyProtection="1">
      <alignment horizontal="center" vertical="center" wrapText="1"/>
    </xf>
    <xf numFmtId="0" fontId="15" fillId="8" borderId="58" xfId="0" applyFont="1" applyFill="1" applyBorder="1" applyAlignment="1" applyProtection="1">
      <alignment horizontal="center" vertical="center" wrapText="1"/>
    </xf>
    <xf numFmtId="0" fontId="15" fillId="8" borderId="59" xfId="0" applyFont="1" applyFill="1" applyBorder="1" applyAlignment="1" applyProtection="1">
      <alignment horizontal="center" vertical="center" wrapText="1"/>
    </xf>
    <xf numFmtId="0" fontId="15" fillId="0" borderId="40" xfId="0" applyFont="1" applyBorder="1" applyAlignment="1" applyProtection="1">
      <alignment horizontal="left" vertical="center" indent="1"/>
    </xf>
    <xf numFmtId="0" fontId="15" fillId="5" borderId="41" xfId="0" applyFont="1" applyFill="1" applyBorder="1" applyAlignment="1" applyProtection="1">
      <alignment horizontal="center" vertical="center" wrapText="1"/>
    </xf>
    <xf numFmtId="0" fontId="15" fillId="5" borderId="42" xfId="0" applyFont="1" applyFill="1" applyBorder="1" applyAlignment="1" applyProtection="1">
      <alignment horizontal="center" vertical="center" wrapText="1"/>
    </xf>
    <xf numFmtId="0" fontId="15" fillId="5" borderId="3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wrapText="1"/>
    </xf>
    <xf numFmtId="0" fontId="15" fillId="5" borderId="31" xfId="0" applyFont="1" applyFill="1" applyBorder="1" applyAlignment="1" applyProtection="1">
      <alignment horizontal="center" vertical="center" wrapText="1"/>
    </xf>
    <xf numFmtId="0" fontId="15" fillId="5" borderId="32" xfId="0" applyFont="1" applyFill="1" applyBorder="1" applyAlignment="1" applyProtection="1">
      <alignment horizontal="center" vertical="center" wrapText="1"/>
    </xf>
    <xf numFmtId="0" fontId="15" fillId="8" borderId="2"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xf>
    <xf numFmtId="0" fontId="15" fillId="8" borderId="25" xfId="0" applyFont="1" applyFill="1" applyBorder="1" applyAlignment="1" applyProtection="1">
      <alignment horizontal="center" vertical="center"/>
    </xf>
    <xf numFmtId="0" fontId="15" fillId="8" borderId="10" xfId="0" applyFont="1" applyFill="1" applyBorder="1" applyAlignment="1" applyProtection="1">
      <alignment horizontal="left" vertical="center" wrapText="1"/>
    </xf>
    <xf numFmtId="0" fontId="25" fillId="0" borderId="11" xfId="0" quotePrefix="1" applyFont="1" applyBorder="1" applyAlignment="1" applyProtection="1">
      <alignment horizontal="left" vertical="center" wrapText="1"/>
    </xf>
    <xf numFmtId="0" fontId="17" fillId="0" borderId="7"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176" fontId="20" fillId="5" borderId="52" xfId="0" applyNumberFormat="1" applyFont="1" applyFill="1" applyBorder="1" applyAlignment="1" applyProtection="1">
      <alignment horizontal="center" vertical="center" wrapText="1"/>
    </xf>
    <xf numFmtId="176" fontId="20" fillId="5" borderId="53" xfId="0" applyNumberFormat="1" applyFont="1" applyFill="1" applyBorder="1" applyAlignment="1" applyProtection="1">
      <alignment horizontal="center" vertical="center" wrapText="1"/>
    </xf>
    <xf numFmtId="176" fontId="20" fillId="5" borderId="49" xfId="0" applyNumberFormat="1" applyFont="1" applyFill="1" applyBorder="1" applyAlignment="1" applyProtection="1">
      <alignment horizontal="center" vertical="center" wrapText="1"/>
    </xf>
    <xf numFmtId="1" fontId="15" fillId="5" borderId="48" xfId="0" applyNumberFormat="1" applyFont="1" applyFill="1" applyBorder="1" applyAlignment="1" applyProtection="1">
      <alignment horizontal="center" vertical="center"/>
    </xf>
    <xf numFmtId="1" fontId="15" fillId="5" borderId="49" xfId="0" applyNumberFormat="1" applyFont="1" applyFill="1" applyBorder="1" applyAlignment="1" applyProtection="1">
      <alignment horizontal="center" vertical="center"/>
    </xf>
    <xf numFmtId="0" fontId="15" fillId="5" borderId="20" xfId="0" applyFont="1" applyFill="1" applyBorder="1" applyAlignment="1" applyProtection="1">
      <alignment horizontal="center" vertical="center"/>
    </xf>
    <xf numFmtId="0" fontId="15" fillId="5" borderId="9"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13" xfId="0" applyFont="1" applyFill="1" applyBorder="1" applyAlignment="1" applyProtection="1">
      <alignment horizontal="center" vertical="center"/>
    </xf>
    <xf numFmtId="0" fontId="15" fillId="5" borderId="0" xfId="0" applyFont="1" applyFill="1" applyBorder="1" applyAlignment="1" applyProtection="1">
      <alignment horizontal="center" vertical="center"/>
    </xf>
    <xf numFmtId="0" fontId="15" fillId="5" borderId="15" xfId="0" applyFont="1" applyFill="1" applyBorder="1" applyAlignment="1" applyProtection="1">
      <alignment horizontal="center" vertical="center"/>
    </xf>
    <xf numFmtId="0" fontId="25" fillId="0" borderId="7" xfId="0" applyFont="1" applyBorder="1" applyAlignment="1" applyProtection="1">
      <alignment horizontal="left" vertical="center" wrapText="1"/>
    </xf>
    <xf numFmtId="0" fontId="25" fillId="0" borderId="12" xfId="0" applyFont="1" applyBorder="1" applyAlignment="1" applyProtection="1">
      <alignment horizontal="left" vertical="center" wrapText="1"/>
    </xf>
    <xf numFmtId="0" fontId="25" fillId="0" borderId="11" xfId="0" applyFont="1" applyBorder="1" applyAlignment="1" applyProtection="1">
      <alignment horizontal="left" vertical="center" wrapText="1"/>
    </xf>
    <xf numFmtId="0" fontId="15" fillId="0" borderId="8" xfId="0" applyFont="1" applyBorder="1" applyAlignment="1" applyProtection="1">
      <alignment horizontal="center" vertical="center"/>
    </xf>
    <xf numFmtId="0" fontId="25" fillId="0" borderId="13" xfId="0" quotePrefix="1" applyFont="1" applyBorder="1" applyAlignment="1" applyProtection="1">
      <alignment horizontal="left" vertical="center" wrapText="1"/>
    </xf>
    <xf numFmtId="0" fontId="25" fillId="0" borderId="0" xfId="0" applyFont="1" applyBorder="1" applyAlignment="1" applyProtection="1">
      <alignment horizontal="left" vertical="center" wrapText="1"/>
    </xf>
    <xf numFmtId="0" fontId="25" fillId="0" borderId="15" xfId="0" applyFont="1" applyBorder="1" applyAlignment="1" applyProtection="1">
      <alignment horizontal="left" vertical="center" wrapText="1"/>
    </xf>
    <xf numFmtId="0" fontId="25" fillId="0" borderId="13" xfId="0" applyFont="1" applyBorder="1" applyAlignment="1" applyProtection="1">
      <alignment horizontal="left" vertical="center" wrapText="1"/>
    </xf>
    <xf numFmtId="0" fontId="25" fillId="0" borderId="16" xfId="0" applyFont="1" applyBorder="1" applyAlignment="1" applyProtection="1">
      <alignment horizontal="left" vertical="center" wrapText="1"/>
    </xf>
    <xf numFmtId="0" fontId="25" fillId="0" borderId="17" xfId="0" applyFont="1" applyBorder="1" applyAlignment="1" applyProtection="1">
      <alignment horizontal="left" vertical="center" wrapText="1"/>
    </xf>
    <xf numFmtId="0" fontId="25" fillId="0" borderId="18" xfId="0" applyFont="1" applyBorder="1" applyAlignment="1" applyProtection="1">
      <alignment horizontal="left" vertical="center" wrapText="1"/>
    </xf>
    <xf numFmtId="176" fontId="15" fillId="5" borderId="11" xfId="0" applyNumberFormat="1" applyFont="1" applyFill="1" applyBorder="1" applyAlignment="1" applyProtection="1">
      <alignment horizontal="center" vertical="center"/>
    </xf>
    <xf numFmtId="176" fontId="15" fillId="5" borderId="12" xfId="0" applyNumberFormat="1" applyFont="1" applyFill="1" applyBorder="1" applyAlignment="1" applyProtection="1">
      <alignment horizontal="center" vertical="center"/>
    </xf>
    <xf numFmtId="0" fontId="15" fillId="5" borderId="5" xfId="0" applyFont="1" applyFill="1" applyBorder="1" applyAlignment="1" applyProtection="1">
      <alignment horizontal="center" vertical="center" wrapText="1"/>
    </xf>
    <xf numFmtId="0" fontId="15" fillId="5" borderId="8" xfId="0" applyFont="1" applyFill="1" applyBorder="1" applyAlignment="1" applyProtection="1">
      <alignment horizontal="center" vertical="center" wrapText="1"/>
    </xf>
    <xf numFmtId="0" fontId="18" fillId="8" borderId="24" xfId="0" applyFont="1" applyFill="1" applyBorder="1" applyAlignment="1" applyProtection="1">
      <alignment horizontal="center" vertical="center" wrapText="1"/>
    </xf>
    <xf numFmtId="0" fontId="18" fillId="8" borderId="26" xfId="0" applyFont="1" applyFill="1" applyBorder="1" applyAlignment="1" applyProtection="1">
      <alignment horizontal="center" vertical="center" wrapText="1"/>
    </xf>
    <xf numFmtId="0" fontId="18" fillId="8" borderId="25" xfId="0" applyFont="1" applyFill="1" applyBorder="1" applyAlignment="1" applyProtection="1">
      <alignment horizontal="center" vertical="center" wrapText="1"/>
    </xf>
    <xf numFmtId="0" fontId="15" fillId="8" borderId="1" xfId="0" applyFont="1" applyFill="1" applyBorder="1" applyAlignment="1" applyProtection="1">
      <alignment horizontal="left" vertical="center" wrapText="1"/>
    </xf>
    <xf numFmtId="31" fontId="15" fillId="8" borderId="21" xfId="0" applyNumberFormat="1" applyFont="1" applyFill="1" applyBorder="1" applyAlignment="1" applyProtection="1">
      <alignment horizontal="center" vertical="center"/>
    </xf>
    <xf numFmtId="0" fontId="15" fillId="8" borderId="22" xfId="0" applyFont="1" applyFill="1" applyBorder="1" applyAlignment="1" applyProtection="1">
      <alignment horizontal="center" vertical="center"/>
    </xf>
    <xf numFmtId="0" fontId="66" fillId="8" borderId="21" xfId="0" applyFont="1" applyFill="1" applyBorder="1" applyAlignment="1" applyProtection="1">
      <alignment horizontal="left" vertical="center" wrapText="1"/>
    </xf>
    <xf numFmtId="0" fontId="66" fillId="8" borderId="23" xfId="0" applyFont="1" applyFill="1" applyBorder="1" applyAlignment="1" applyProtection="1">
      <alignment horizontal="left" vertical="center" wrapText="1"/>
    </xf>
    <xf numFmtId="0" fontId="66" fillId="8" borderId="22" xfId="0" applyFont="1" applyFill="1" applyBorder="1" applyAlignment="1" applyProtection="1">
      <alignment horizontal="left" vertical="center" wrapText="1"/>
    </xf>
    <xf numFmtId="0" fontId="66" fillId="8" borderId="20" xfId="0" applyFont="1" applyFill="1" applyBorder="1" applyAlignment="1" applyProtection="1">
      <alignment horizontal="center" vertical="center" wrapText="1"/>
    </xf>
    <xf numFmtId="0" fontId="66" fillId="8" borderId="9" xfId="0" applyFont="1" applyFill="1" applyBorder="1" applyAlignment="1" applyProtection="1">
      <alignment horizontal="center" vertical="center" wrapText="1"/>
    </xf>
    <xf numFmtId="0" fontId="66" fillId="8" borderId="19" xfId="0" applyFont="1" applyFill="1" applyBorder="1" applyAlignment="1" applyProtection="1">
      <alignment horizontal="center" vertical="center" wrapText="1"/>
    </xf>
    <xf numFmtId="0" fontId="75" fillId="8" borderId="24" xfId="0" applyFont="1" applyFill="1" applyBorder="1" applyAlignment="1" applyProtection="1">
      <alignment horizontal="left" vertical="center" wrapText="1"/>
    </xf>
    <xf numFmtId="0" fontId="75" fillId="8" borderId="26" xfId="0" applyFont="1" applyFill="1" applyBorder="1" applyAlignment="1" applyProtection="1">
      <alignment horizontal="left" vertical="center" wrapText="1"/>
    </xf>
    <xf numFmtId="0" fontId="75" fillId="8" borderId="25" xfId="0" applyFont="1" applyFill="1" applyBorder="1" applyAlignment="1" applyProtection="1">
      <alignment horizontal="left" vertical="center" wrapText="1"/>
    </xf>
    <xf numFmtId="0" fontId="66" fillId="8" borderId="24" xfId="0" applyFont="1" applyFill="1" applyBorder="1" applyAlignment="1" applyProtection="1">
      <alignment horizontal="center" vertical="center" wrapText="1"/>
    </xf>
    <xf numFmtId="0" fontId="66" fillId="8" borderId="26" xfId="0" applyFont="1" applyFill="1" applyBorder="1" applyAlignment="1" applyProtection="1">
      <alignment horizontal="center" vertical="center" wrapText="1"/>
    </xf>
    <xf numFmtId="0" fontId="66" fillId="8" borderId="25" xfId="0" applyFont="1" applyFill="1" applyBorder="1" applyAlignment="1" applyProtection="1">
      <alignment horizontal="center" vertical="center" wrapText="1"/>
    </xf>
    <xf numFmtId="0" fontId="11" fillId="2" borderId="6" xfId="0" applyFont="1" applyFill="1" applyBorder="1" applyAlignment="1">
      <alignment horizontal="center" vertical="center"/>
    </xf>
    <xf numFmtId="0" fontId="7" fillId="0" borderId="0" xfId="0" applyFont="1" applyAlignment="1">
      <alignment horizontal="center" vertical="center"/>
    </xf>
    <xf numFmtId="0" fontId="33" fillId="0" borderId="32" xfId="0" applyFont="1" applyBorder="1" applyAlignment="1" applyProtection="1">
      <alignment horizontal="left" vertical="top" wrapText="1"/>
    </xf>
    <xf numFmtId="0" fontId="33" fillId="0" borderId="32" xfId="0" applyFont="1" applyBorder="1" applyAlignment="1" applyProtection="1">
      <alignment horizontal="left" vertical="top"/>
    </xf>
    <xf numFmtId="0" fontId="0" fillId="0" borderId="32" xfId="0" applyBorder="1" applyAlignment="1" applyProtection="1">
      <alignment horizontal="center" vertical="center"/>
    </xf>
    <xf numFmtId="0" fontId="30" fillId="10" borderId="20" xfId="0" quotePrefix="1" applyFont="1" applyFill="1" applyBorder="1" applyAlignment="1" applyProtection="1">
      <alignment horizontal="center" vertical="center" wrapText="1"/>
    </xf>
    <xf numFmtId="0" fontId="30" fillId="10" borderId="19" xfId="0" quotePrefix="1" applyFont="1" applyFill="1" applyBorder="1" applyAlignment="1" applyProtection="1">
      <alignment horizontal="center" vertical="center" wrapText="1"/>
    </xf>
    <xf numFmtId="0" fontId="33" fillId="0" borderId="31" xfId="0" applyFont="1" applyBorder="1" applyAlignment="1" applyProtection="1">
      <alignment horizontal="left" vertical="top"/>
    </xf>
    <xf numFmtId="0" fontId="32" fillId="11" borderId="60" xfId="0" applyFont="1" applyFill="1" applyBorder="1" applyAlignment="1">
      <alignment horizontal="center" vertical="center"/>
    </xf>
    <xf numFmtId="2" fontId="66" fillId="8" borderId="2" xfId="0" applyNumberFormat="1" applyFont="1" applyFill="1" applyBorder="1" applyAlignment="1" applyProtection="1">
      <alignment horizontal="center" vertical="center" wrapText="1"/>
    </xf>
    <xf numFmtId="2" fontId="66" fillId="8" borderId="2" xfId="0" applyNumberFormat="1" applyFont="1" applyFill="1" applyBorder="1" applyAlignment="1" applyProtection="1">
      <alignment horizontal="center" vertical="center"/>
    </xf>
    <xf numFmtId="176" fontId="66" fillId="0" borderId="2" xfId="0" applyNumberFormat="1" applyFont="1" applyFill="1" applyBorder="1" applyAlignment="1" applyProtection="1">
      <alignment horizontal="center" vertical="center"/>
    </xf>
    <xf numFmtId="0" fontId="33" fillId="0" borderId="54" xfId="0" applyFont="1" applyBorder="1" applyAlignment="1" applyProtection="1">
      <alignment horizontal="left" vertical="top" wrapText="1"/>
    </xf>
    <xf numFmtId="0" fontId="33" fillId="0" borderId="55" xfId="0" applyFont="1" applyBorder="1" applyAlignment="1" applyProtection="1">
      <alignment horizontal="left" vertical="top" wrapText="1"/>
    </xf>
    <xf numFmtId="0" fontId="33" fillId="0" borderId="66" xfId="0" applyFont="1" applyBorder="1" applyAlignment="1" applyProtection="1">
      <alignment horizontal="left" vertical="top" wrapText="1"/>
    </xf>
  </cellXfs>
  <cellStyles count="140">
    <cellStyle name="??&amp;O?&amp;H?_x0008__x000f__x0007_?_x0007__x0001__x0001_" xfId="6"/>
    <cellStyle name="_BIP-1300 견적(08(1).03.28)" xfId="11"/>
    <cellStyle name="_버버리서버IBM_HP견적(0327)" xfId="7"/>
    <cellStyle name="_복사본 발주서양식 대신정보통신" xfId="8"/>
    <cellStyle name="_아스템즈_080321_X3650(씨앤피_박진우)" xfId="9"/>
    <cellStyle name="_육군정보화발주서" xfId="10"/>
    <cellStyle name="123" xfId="12"/>
    <cellStyle name="AeE­ [0]_INQUIRY ¿μ¾÷AßAø " xfId="54"/>
    <cellStyle name="AeE­_INQUIRY ¿μ¾÷AßAø " xfId="55"/>
    <cellStyle name="AÞ¸¶ [0]_INQUIRY ¿μ¾÷AßAø " xfId="56"/>
    <cellStyle name="AÞ¸¶_INQUIRY ¿μ¾÷AßAø " xfId="57"/>
    <cellStyle name="C￥AØ_¿μ¾÷CoE² " xfId="58"/>
    <cellStyle name="Calc Currency (0)" xfId="59"/>
    <cellStyle name="category" xfId="60"/>
    <cellStyle name="Comma" xfId="61"/>
    <cellStyle name="Comma [0]_ SG&amp;A Bridge " xfId="62"/>
    <cellStyle name="Comma_ SG&amp;A Bridge " xfId="63"/>
    <cellStyle name="Currency" xfId="64"/>
    <cellStyle name="Currency [0]_ SG&amp;A Bridge " xfId="65"/>
    <cellStyle name="Currency_ SG&amp;A Bridge " xfId="66"/>
    <cellStyle name="Date" xfId="67"/>
    <cellStyle name="F2" xfId="68"/>
    <cellStyle name="F3" xfId="69"/>
    <cellStyle name="F4" xfId="70"/>
    <cellStyle name="F5" xfId="71"/>
    <cellStyle name="F6" xfId="72"/>
    <cellStyle name="F7" xfId="73"/>
    <cellStyle name="F8" xfId="74"/>
    <cellStyle name="Fixed" xfId="75"/>
    <cellStyle name="Grey" xfId="76"/>
    <cellStyle name="HEADER" xfId="77"/>
    <cellStyle name="Header1" xfId="78"/>
    <cellStyle name="Header2" xfId="79"/>
    <cellStyle name="HEADING1" xfId="80"/>
    <cellStyle name="HEADING2" xfId="81"/>
    <cellStyle name="Input [yellow]" xfId="82"/>
    <cellStyle name="Model" xfId="83"/>
    <cellStyle name="Normal - Style1" xfId="84"/>
    <cellStyle name="Normal_ SG&amp;A Bridge " xfId="85"/>
    <cellStyle name="Percent" xfId="86"/>
    <cellStyle name="Percent [2]" xfId="87"/>
    <cellStyle name="Percent_EBG Fcst &amp; BRM 2001_10_19" xfId="88"/>
    <cellStyle name="subhead" xfId="89"/>
    <cellStyle name="Total" xfId="90"/>
    <cellStyle name="고정소숫점" xfId="13"/>
    <cellStyle name="고정출력1" xfId="14"/>
    <cellStyle name="고정출력2" xfId="15"/>
    <cellStyle name="날짜" xfId="16"/>
    <cellStyle name="달러" xfId="17"/>
    <cellStyle name="뒤에 오는 하이퍼링크_PLDT" xfId="18"/>
    <cellStyle name="백분율 2" xfId="19"/>
    <cellStyle name="백분율 3" xfId="20"/>
    <cellStyle name="뷭?_BOOKSHIP" xfId="21"/>
    <cellStyle name="쉼표 [0]" xfId="1" builtinId="6"/>
    <cellStyle name="쉼표 [0] 2" xfId="22"/>
    <cellStyle name="쉼표 [0] 3" xfId="23"/>
    <cellStyle name="쉼표 [0] 3 2" xfId="24"/>
    <cellStyle name="쉼표 [0] 4" xfId="25"/>
    <cellStyle name="쉼표 [0] 5" xfId="26"/>
    <cellStyle name="쉼표 [0] 5 2" xfId="27"/>
    <cellStyle name="쉼표 [0] 6" xfId="28"/>
    <cellStyle name="쉼표 [0] 7" xfId="29"/>
    <cellStyle name="쉼표 [0] 8" xfId="30"/>
    <cellStyle name="스타일 1" xfId="31"/>
    <cellStyle name="안건회계법인" xfId="32"/>
    <cellStyle name="자리수" xfId="33"/>
    <cellStyle name="자리수0" xfId="34"/>
    <cellStyle name="지정되지 않음" xfId="35"/>
    <cellStyle name="콤마 [0]_ 94경비율" xfId="36"/>
    <cellStyle name="콤마_ 94경비율" xfId="37"/>
    <cellStyle name="통화 [0] 2" xfId="38"/>
    <cellStyle name="통화 [0] 3" xfId="39"/>
    <cellStyle name="퍼센트" xfId="40"/>
    <cellStyle name="표준" xfId="0" builtinId="0"/>
    <cellStyle name="표준 10" xfId="42"/>
    <cellStyle name="표준 11" xfId="113"/>
    <cellStyle name="표준 12" xfId="114"/>
    <cellStyle name="표준 13" xfId="97"/>
    <cellStyle name="표준 14" xfId="108"/>
    <cellStyle name="표준 16" xfId="121"/>
    <cellStyle name="표준 17" xfId="124"/>
    <cellStyle name="표준 18" xfId="126"/>
    <cellStyle name="표준 19" xfId="128"/>
    <cellStyle name="표준 2" xfId="3"/>
    <cellStyle name="표준 2 10" xfId="106"/>
    <cellStyle name="표준 2 11" xfId="98"/>
    <cellStyle name="표준 2 12" xfId="107"/>
    <cellStyle name="표준 2 13" xfId="120"/>
    <cellStyle name="표준 2 14" xfId="102"/>
    <cellStyle name="표준 2 15" xfId="125"/>
    <cellStyle name="표준 2 16" xfId="122"/>
    <cellStyle name="표준 2 17" xfId="129"/>
    <cellStyle name="표준 2 18" xfId="127"/>
    <cellStyle name="표준 2 19" xfId="132"/>
    <cellStyle name="표준 2 2" xfId="41"/>
    <cellStyle name="표준 2 20" xfId="131"/>
    <cellStyle name="표준 2 21" xfId="137"/>
    <cellStyle name="표준 2 22" xfId="135"/>
    <cellStyle name="표준 2 23" xfId="136"/>
    <cellStyle name="표준 2 3" xfId="43"/>
    <cellStyle name="표준 2 4" xfId="103"/>
    <cellStyle name="표준 2 5" xfId="101"/>
    <cellStyle name="표준 2 6" xfId="104"/>
    <cellStyle name="표준 2 7" xfId="100"/>
    <cellStyle name="표준 2 8" xfId="105"/>
    <cellStyle name="표준 2 9" xfId="99"/>
    <cellStyle name="표준 20" xfId="130"/>
    <cellStyle name="표준 21" xfId="123"/>
    <cellStyle name="표준 22" xfId="134"/>
    <cellStyle name="표준 23" xfId="133"/>
    <cellStyle name="표준 24" xfId="139"/>
    <cellStyle name="표준 25" xfId="138"/>
    <cellStyle name="표준 26" xfId="94"/>
    <cellStyle name="표준 27" xfId="116"/>
    <cellStyle name="표준 28" xfId="117"/>
    <cellStyle name="표준 29" xfId="111"/>
    <cellStyle name="표준 3" xfId="44"/>
    <cellStyle name="표준 4" xfId="45"/>
    <cellStyle name="표준 4 2" xfId="46"/>
    <cellStyle name="표준 5" xfId="47"/>
    <cellStyle name="표준 5 2" xfId="48"/>
    <cellStyle name="표준 6" xfId="49"/>
    <cellStyle name="표준 7" xfId="2"/>
    <cellStyle name="표준 7 10" xfId="109"/>
    <cellStyle name="표준 7 11" xfId="119"/>
    <cellStyle name="표준 7 12" xfId="93"/>
    <cellStyle name="표준 7 2" xfId="4"/>
    <cellStyle name="표준 7 3" xfId="92"/>
    <cellStyle name="표준 7 4" xfId="112"/>
    <cellStyle name="표준 7 5" xfId="115"/>
    <cellStyle name="표준 7 6" xfId="95"/>
    <cellStyle name="표준 7 7" xfId="110"/>
    <cellStyle name="표준 7 8" xfId="118"/>
    <cellStyle name="표준 7 9" xfId="96"/>
    <cellStyle name="표준 8" xfId="50"/>
    <cellStyle name="표준 9" xfId="5"/>
    <cellStyle name="표준 9 3" xfId="91"/>
    <cellStyle name="합산" xfId="51"/>
    <cellStyle name="화폐기호" xfId="52"/>
    <cellStyle name="화폐기호0"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view="pageBreakPreview" topLeftCell="A8" zoomScaleSheetLayoutView="100" workbookViewId="0">
      <selection activeCell="I12" sqref="I12:L12"/>
    </sheetView>
  </sheetViews>
  <sheetFormatPr defaultRowHeight="14.4"/>
  <cols>
    <col min="1" max="1" width="3.90625" style="6" customWidth="1"/>
    <col min="2" max="2" width="7" style="3" customWidth="1"/>
    <col min="3" max="3" width="9.1796875" style="3" customWidth="1"/>
    <col min="4" max="7" width="5.81640625" style="3" customWidth="1"/>
    <col min="8" max="8" width="5.90625" style="3" bestFit="1" customWidth="1"/>
    <col min="9" max="9" width="17.6328125" style="3" customWidth="1"/>
    <col min="10" max="10" width="9.1796875" style="3" customWidth="1"/>
    <col min="11" max="11" width="8" style="3" customWidth="1"/>
    <col min="12" max="12" width="15.36328125" style="3" customWidth="1"/>
    <col min="13" max="13" width="23" style="3" customWidth="1"/>
    <col min="14" max="14" width="4.54296875" style="3" customWidth="1"/>
    <col min="15" max="15" width="10.6328125" style="3" customWidth="1"/>
    <col min="16" max="22" width="4.54296875" customWidth="1"/>
  </cols>
  <sheetData>
    <row r="1" spans="1:21">
      <c r="A1" s="366" t="s">
        <v>13</v>
      </c>
      <c r="B1" s="366"/>
    </row>
    <row r="2" spans="1:21" ht="16.5" customHeight="1">
      <c r="A2" s="367" t="s">
        <v>161</v>
      </c>
      <c r="B2" s="367"/>
      <c r="C2" s="367"/>
      <c r="D2" s="367"/>
      <c r="E2" s="367"/>
      <c r="F2" s="367"/>
      <c r="G2" s="367"/>
      <c r="H2" s="367"/>
      <c r="I2" s="367"/>
      <c r="J2" s="367"/>
      <c r="K2" s="367"/>
      <c r="L2" s="367"/>
      <c r="M2" s="5"/>
      <c r="N2" s="5"/>
      <c r="O2" s="5"/>
      <c r="P2" s="4"/>
      <c r="Q2" s="4"/>
      <c r="R2" s="4"/>
      <c r="S2" s="4"/>
      <c r="T2" s="4"/>
      <c r="U2" s="4"/>
    </row>
    <row r="3" spans="1:21" ht="9.75" customHeight="1">
      <c r="A3" s="7"/>
      <c r="B3" s="5"/>
      <c r="C3" s="5"/>
      <c r="D3" s="5"/>
      <c r="E3" s="5"/>
      <c r="F3" s="5"/>
      <c r="G3" s="5"/>
      <c r="H3" s="5"/>
      <c r="I3" s="5"/>
      <c r="J3" s="5"/>
      <c r="K3" s="5"/>
      <c r="L3" s="5"/>
      <c r="M3" s="5"/>
      <c r="N3" s="5"/>
      <c r="O3" s="5"/>
      <c r="P3" s="4"/>
      <c r="Q3" s="4"/>
      <c r="R3" s="4"/>
      <c r="S3" s="4"/>
      <c r="T3" s="4"/>
      <c r="U3" s="4"/>
    </row>
    <row r="4" spans="1:21" ht="20.25" customHeight="1">
      <c r="A4" s="355" t="s">
        <v>139</v>
      </c>
      <c r="B4" s="355"/>
      <c r="C4" s="356" t="s">
        <v>278</v>
      </c>
      <c r="D4" s="356"/>
      <c r="E4" s="356"/>
      <c r="F4" s="370" t="s">
        <v>140</v>
      </c>
      <c r="G4" s="371"/>
      <c r="H4" s="372"/>
      <c r="I4" s="147" t="s">
        <v>172</v>
      </c>
      <c r="J4" s="130" t="s">
        <v>141</v>
      </c>
      <c r="K4" s="358" t="s">
        <v>142</v>
      </c>
      <c r="L4" s="360"/>
      <c r="M4" s="5"/>
      <c r="N4" s="5"/>
      <c r="O4" s="5"/>
      <c r="P4" s="4"/>
      <c r="Q4" s="4"/>
      <c r="R4" s="4"/>
      <c r="S4" s="4"/>
      <c r="T4" s="4"/>
      <c r="U4" s="4"/>
    </row>
    <row r="5" spans="1:21" ht="6.75" customHeight="1">
      <c r="A5" s="131"/>
      <c r="B5" s="131"/>
      <c r="C5" s="132"/>
      <c r="D5" s="132"/>
      <c r="E5" s="132"/>
      <c r="F5" s="131"/>
      <c r="G5" s="131"/>
      <c r="H5" s="131"/>
      <c r="I5" s="131"/>
      <c r="J5" s="131"/>
      <c r="K5" s="131"/>
      <c r="L5" s="132"/>
      <c r="M5" s="5"/>
      <c r="N5" s="5"/>
      <c r="O5" s="5"/>
      <c r="P5" s="4"/>
      <c r="Q5" s="4"/>
      <c r="R5" s="4"/>
      <c r="S5" s="4"/>
      <c r="T5" s="4"/>
      <c r="U5" s="4"/>
    </row>
    <row r="6" spans="1:21" ht="18" customHeight="1">
      <c r="A6" s="355" t="s">
        <v>143</v>
      </c>
      <c r="B6" s="355"/>
      <c r="C6" s="355" t="s">
        <v>15</v>
      </c>
      <c r="D6" s="355"/>
      <c r="E6" s="355"/>
      <c r="F6" s="355"/>
      <c r="G6" s="355" t="s">
        <v>16</v>
      </c>
      <c r="H6" s="355"/>
      <c r="I6" s="355"/>
      <c r="J6" s="368"/>
      <c r="K6" s="368"/>
      <c r="L6" s="369"/>
      <c r="M6" s="5"/>
      <c r="N6" s="5"/>
      <c r="O6" s="5"/>
      <c r="P6" s="4"/>
      <c r="Q6" s="4"/>
      <c r="R6" s="4"/>
      <c r="S6" s="4"/>
      <c r="T6" s="4"/>
      <c r="U6" s="4"/>
    </row>
    <row r="7" spans="1:21" ht="21.75" customHeight="1">
      <c r="A7" s="355" t="s">
        <v>144</v>
      </c>
      <c r="B7" s="355"/>
      <c r="C7" s="358" t="s">
        <v>282</v>
      </c>
      <c r="D7" s="359"/>
      <c r="E7" s="359"/>
      <c r="F7" s="360"/>
      <c r="G7" s="358" t="s">
        <v>138</v>
      </c>
      <c r="H7" s="359"/>
      <c r="I7" s="360"/>
      <c r="J7" s="373"/>
      <c r="K7" s="374"/>
      <c r="L7" s="374"/>
      <c r="M7" s="5"/>
      <c r="N7" s="5"/>
      <c r="O7" s="5"/>
      <c r="P7" s="4"/>
      <c r="Q7" s="4"/>
      <c r="R7" s="4"/>
      <c r="S7" s="4"/>
      <c r="T7" s="4"/>
      <c r="U7" s="4"/>
    </row>
    <row r="8" spans="1:21" ht="8.25" customHeight="1">
      <c r="A8" s="133"/>
      <c r="B8" s="133"/>
      <c r="C8" s="133"/>
      <c r="D8" s="133"/>
      <c r="E8" s="133"/>
      <c r="F8" s="133"/>
      <c r="G8" s="133"/>
      <c r="H8" s="133"/>
      <c r="I8" s="133"/>
      <c r="J8" s="133"/>
      <c r="K8" s="133"/>
      <c r="L8" s="133"/>
      <c r="M8" s="5"/>
      <c r="N8" s="5"/>
      <c r="O8" s="5"/>
      <c r="P8" s="4"/>
      <c r="Q8" s="4"/>
      <c r="R8" s="4"/>
      <c r="S8" s="4"/>
      <c r="T8" s="4"/>
      <c r="U8" s="4"/>
    </row>
    <row r="9" spans="1:21" ht="18.75" customHeight="1">
      <c r="A9" s="351" t="s">
        <v>145</v>
      </c>
      <c r="B9" s="351" t="s">
        <v>3</v>
      </c>
      <c r="C9" s="351" t="s">
        <v>0</v>
      </c>
      <c r="D9" s="351" t="s">
        <v>146</v>
      </c>
      <c r="E9" s="351"/>
      <c r="F9" s="357"/>
      <c r="G9" s="351" t="s">
        <v>147</v>
      </c>
      <c r="H9" s="352" t="s">
        <v>148</v>
      </c>
      <c r="I9" s="353"/>
      <c r="J9" s="353"/>
      <c r="K9" s="353"/>
      <c r="L9" s="354"/>
      <c r="M9" s="5"/>
      <c r="N9" s="5"/>
      <c r="O9" s="5"/>
      <c r="P9" s="4"/>
      <c r="Q9" s="4"/>
      <c r="R9" s="4"/>
      <c r="S9" s="4"/>
      <c r="T9" s="4"/>
      <c r="U9" s="4"/>
    </row>
    <row r="10" spans="1:21" ht="27.75" customHeight="1">
      <c r="A10" s="351"/>
      <c r="B10" s="351"/>
      <c r="C10" s="351"/>
      <c r="D10" s="134" t="s">
        <v>149</v>
      </c>
      <c r="E10" s="134" t="s">
        <v>150</v>
      </c>
      <c r="F10" s="135" t="s">
        <v>151</v>
      </c>
      <c r="G10" s="351"/>
      <c r="H10" s="136" t="s">
        <v>152</v>
      </c>
      <c r="I10" s="352" t="s">
        <v>153</v>
      </c>
      <c r="J10" s="353"/>
      <c r="K10" s="353"/>
      <c r="L10" s="354"/>
    </row>
    <row r="11" spans="1:21" ht="60" customHeight="1">
      <c r="A11" s="280">
        <f>(ROW()-9)/2</f>
        <v>1</v>
      </c>
      <c r="B11" s="138" t="s">
        <v>267</v>
      </c>
      <c r="C11" s="138" t="s">
        <v>279</v>
      </c>
      <c r="D11" s="139">
        <f ca="1">SUM(INDIRECT($C11&amp;"!L12"),INDIRECT($C11&amp;"!L15"),INDIRECT($C11&amp;"!L21"))</f>
        <v>0</v>
      </c>
      <c r="E11" s="139">
        <f ca="1">SUM(INDIRECT($C11&amp;"!L18"),INDIRECT($C11&amp;"!L22"))</f>
        <v>0</v>
      </c>
      <c r="F11" s="139">
        <f ca="1">D11+E11</f>
        <v>0</v>
      </c>
      <c r="G11" s="346" t="b">
        <f ca="1">IF(F11&gt;=100,"S",IF(F11:F11&gt;=90,"A",IF(F11&gt;=80,"B",IF(F11&gt;=70,"C",IF(F11&gt;=60,"D")))))</f>
        <v>0</v>
      </c>
      <c r="H11" s="140" t="s">
        <v>1</v>
      </c>
      <c r="I11" s="375"/>
      <c r="J11" s="376"/>
      <c r="K11" s="376"/>
      <c r="L11" s="376"/>
      <c r="M11" s="105"/>
    </row>
    <row r="12" spans="1:21" ht="60" customHeight="1">
      <c r="A12" s="141"/>
      <c r="B12" s="279"/>
      <c r="C12" s="279"/>
      <c r="D12" s="279"/>
      <c r="E12" s="279"/>
      <c r="F12" s="139">
        <f t="shared" ref="F12:F24" si="0">D12+E12</f>
        <v>0</v>
      </c>
      <c r="G12" s="347"/>
      <c r="H12" s="281" t="s">
        <v>2</v>
      </c>
      <c r="I12" s="350"/>
      <c r="J12" s="350"/>
      <c r="K12" s="350"/>
      <c r="L12" s="350"/>
      <c r="M12" s="106"/>
    </row>
    <row r="13" spans="1:21" ht="60" customHeight="1">
      <c r="A13" s="137">
        <f>(ROW()-9)/2</f>
        <v>2</v>
      </c>
      <c r="B13" s="138" t="s">
        <v>326</v>
      </c>
      <c r="C13" s="138" t="s">
        <v>280</v>
      </c>
      <c r="D13" s="139">
        <f ca="1">SUM(INDIRECT($C13&amp;"!L12"),INDIRECT($C13&amp;"!L15"),INDIRECT($C13&amp;"!L21"))</f>
        <v>30</v>
      </c>
      <c r="E13" s="139">
        <f ca="1">SUM(INDIRECT($C13&amp;"!L18"),INDIRECT($C13&amp;"!L22"))</f>
        <v>0</v>
      </c>
      <c r="F13" s="139">
        <f t="shared" ca="1" si="0"/>
        <v>30</v>
      </c>
      <c r="G13" s="346" t="b">
        <f t="shared" ref="G13" ca="1" si="1">IF(F13&gt;=100,"S",IF(F13:F13&gt;=90,"A",IF(F13&gt;=80,"B",IF(F13&gt;=70,"C",IF(F13&gt;=60,"D")))))</f>
        <v>0</v>
      </c>
      <c r="H13" s="140" t="s">
        <v>1</v>
      </c>
      <c r="I13" s="377"/>
      <c r="J13" s="376"/>
      <c r="K13" s="376"/>
      <c r="L13" s="376"/>
      <c r="M13" s="105"/>
    </row>
    <row r="14" spans="1:21" ht="60" customHeight="1">
      <c r="A14" s="141"/>
      <c r="B14" s="142"/>
      <c r="C14" s="142"/>
      <c r="D14" s="142"/>
      <c r="E14" s="142"/>
      <c r="F14" s="139">
        <f t="shared" si="0"/>
        <v>0</v>
      </c>
      <c r="G14" s="347"/>
      <c r="H14" s="143" t="s">
        <v>2</v>
      </c>
      <c r="I14" s="350"/>
      <c r="J14" s="350"/>
      <c r="K14" s="350"/>
      <c r="L14" s="350"/>
      <c r="M14" s="106"/>
    </row>
    <row r="15" spans="1:21" ht="60" customHeight="1">
      <c r="A15" s="137">
        <f>(ROW()-9)/2</f>
        <v>3</v>
      </c>
      <c r="B15" s="138" t="s">
        <v>327</v>
      </c>
      <c r="C15" s="138" t="s">
        <v>277</v>
      </c>
      <c r="D15" s="139">
        <f ca="1">SUM(INDIRECT($C15&amp;"!L12"),INDIRECT($C15&amp;"!L15"),INDIRECT($C15&amp;"!L21"))</f>
        <v>30</v>
      </c>
      <c r="E15" s="139">
        <f ca="1">SUM(INDIRECT($C15&amp;"!L18"),INDIRECT($C15&amp;"!L22"))</f>
        <v>0</v>
      </c>
      <c r="F15" s="139">
        <f t="shared" ca="1" si="0"/>
        <v>30</v>
      </c>
      <c r="G15" s="346" t="b">
        <f t="shared" ref="G15" ca="1" si="2">IF(F15&gt;=100,"S",IF(F15:F15&gt;=90,"A",IF(F15&gt;=80,"B",IF(F15&gt;=70,"C",IF(F15&gt;=60,"D")))))</f>
        <v>0</v>
      </c>
      <c r="H15" s="145" t="s">
        <v>1</v>
      </c>
      <c r="I15" s="348"/>
      <c r="J15" s="349"/>
      <c r="K15" s="349"/>
      <c r="L15" s="349"/>
      <c r="M15" s="105"/>
    </row>
    <row r="16" spans="1:21" ht="60" customHeight="1">
      <c r="A16" s="141"/>
      <c r="B16" s="142"/>
      <c r="C16" s="142"/>
      <c r="D16" s="142"/>
      <c r="E16" s="142"/>
      <c r="F16" s="139">
        <f t="shared" si="0"/>
        <v>0</v>
      </c>
      <c r="G16" s="347"/>
      <c r="H16" s="143" t="s">
        <v>2</v>
      </c>
      <c r="I16" s="350"/>
      <c r="J16" s="350"/>
      <c r="K16" s="350"/>
      <c r="L16" s="350"/>
      <c r="M16" s="106"/>
    </row>
    <row r="17" spans="1:13" ht="60" customHeight="1">
      <c r="A17" s="137">
        <f>(ROW()-9)/2</f>
        <v>4</v>
      </c>
      <c r="B17" s="138" t="s">
        <v>118</v>
      </c>
      <c r="C17" s="138" t="s">
        <v>281</v>
      </c>
      <c r="D17" s="139">
        <f ca="1">SUM(INDIRECT($C17&amp;"!L12"),INDIRECT($C17&amp;"!L15"),INDIRECT($C17&amp;"!L21"))</f>
        <v>30</v>
      </c>
      <c r="E17" s="139">
        <f ca="1">SUM(INDIRECT($C17&amp;"!L18"),INDIRECT($C17&amp;"!L22"))</f>
        <v>0</v>
      </c>
      <c r="F17" s="139">
        <f t="shared" ca="1" si="0"/>
        <v>30</v>
      </c>
      <c r="G17" s="346" t="b">
        <f t="shared" ref="G17" ca="1" si="3">IF(F17&gt;=100,"S",IF(F17:F17&gt;=90,"A",IF(F17&gt;=80,"B",IF(F17&gt;=70,"C",IF(F17&gt;=60,"D")))))</f>
        <v>0</v>
      </c>
      <c r="H17" s="145" t="s">
        <v>1</v>
      </c>
      <c r="I17" s="348"/>
      <c r="J17" s="349"/>
      <c r="K17" s="349"/>
      <c r="L17" s="349"/>
      <c r="M17" s="105"/>
    </row>
    <row r="18" spans="1:13" ht="60" customHeight="1">
      <c r="A18" s="141"/>
      <c r="B18" s="142"/>
      <c r="C18" s="142"/>
      <c r="D18" s="142"/>
      <c r="E18" s="142"/>
      <c r="F18" s="139">
        <f t="shared" si="0"/>
        <v>0</v>
      </c>
      <c r="G18" s="347"/>
      <c r="H18" s="144" t="s">
        <v>2</v>
      </c>
      <c r="I18" s="350"/>
      <c r="J18" s="350"/>
      <c r="K18" s="350"/>
      <c r="L18" s="350"/>
      <c r="M18" s="106"/>
    </row>
    <row r="19" spans="1:13" ht="60" customHeight="1">
      <c r="A19" s="137">
        <f>(ROW()-9)/2</f>
        <v>5</v>
      </c>
      <c r="B19" s="138" t="s">
        <v>328</v>
      </c>
      <c r="C19" s="138" t="s">
        <v>325</v>
      </c>
      <c r="D19" s="139">
        <f ca="1">SUM(INDIRECT($C19&amp;"!L12"),INDIRECT($C19&amp;"!L15"),INDIRECT($C19&amp;"!L21"))</f>
        <v>30</v>
      </c>
      <c r="E19" s="139">
        <f ca="1">SUM(INDIRECT($C19&amp;"!L18"),INDIRECT($C19&amp;"!L22"))</f>
        <v>0</v>
      </c>
      <c r="F19" s="139">
        <f t="shared" ca="1" si="0"/>
        <v>30</v>
      </c>
      <c r="G19" s="346" t="b">
        <f t="shared" ref="G19" ca="1" si="4">IF(F19&gt;=100,"S",IF(F19:F19&gt;=90,"A",IF(F19&gt;=80,"B",IF(F19&gt;=70,"C",IF(F19&gt;=60,"D")))))</f>
        <v>0</v>
      </c>
      <c r="H19" s="145" t="s">
        <v>1</v>
      </c>
      <c r="I19" s="348"/>
      <c r="J19" s="349"/>
      <c r="K19" s="349"/>
      <c r="L19" s="349"/>
      <c r="M19" s="106"/>
    </row>
    <row r="20" spans="1:13" ht="60" customHeight="1">
      <c r="A20" s="141"/>
      <c r="B20" s="142"/>
      <c r="C20" s="142"/>
      <c r="D20" s="142"/>
      <c r="E20" s="142"/>
      <c r="F20" s="139">
        <f t="shared" si="0"/>
        <v>0</v>
      </c>
      <c r="G20" s="347"/>
      <c r="H20" s="143" t="s">
        <v>2</v>
      </c>
      <c r="I20" s="350"/>
      <c r="J20" s="350"/>
      <c r="K20" s="350"/>
      <c r="L20" s="350"/>
      <c r="M20" s="106"/>
    </row>
    <row r="21" spans="1:13" ht="60" customHeight="1">
      <c r="A21" s="188">
        <f>(ROW()-9)/2</f>
        <v>6</v>
      </c>
      <c r="B21" s="138" t="s">
        <v>319</v>
      </c>
      <c r="C21" s="138" t="s">
        <v>303</v>
      </c>
      <c r="D21" s="139">
        <f ca="1">SUM(INDIRECT($C21&amp;"!L12"),INDIRECT($C21&amp;"!L15"),INDIRECT($C21&amp;"!L21"))</f>
        <v>30</v>
      </c>
      <c r="E21" s="139">
        <f ca="1">SUM(INDIRECT($C21&amp;"!L18"),INDIRECT($C21&amp;"!L22"))</f>
        <v>0</v>
      </c>
      <c r="F21" s="139">
        <f t="shared" ca="1" si="0"/>
        <v>30</v>
      </c>
      <c r="G21" s="346" t="b">
        <f t="shared" ref="G21" ca="1" si="5">IF(F21&gt;=100,"S",IF(F21:F21&gt;=90,"A",IF(F21&gt;=80,"B",IF(F21&gt;=70,"C",IF(F21&gt;=60,"D")))))</f>
        <v>0</v>
      </c>
      <c r="H21" s="145" t="s">
        <v>1</v>
      </c>
      <c r="I21" s="348"/>
      <c r="J21" s="349"/>
      <c r="K21" s="349"/>
      <c r="L21" s="349"/>
      <c r="M21" s="106"/>
    </row>
    <row r="22" spans="1:13" ht="60" customHeight="1">
      <c r="A22" s="141"/>
      <c r="B22" s="190"/>
      <c r="C22" s="190"/>
      <c r="D22" s="190"/>
      <c r="E22" s="190"/>
      <c r="F22" s="139">
        <f t="shared" si="0"/>
        <v>0</v>
      </c>
      <c r="G22" s="347"/>
      <c r="H22" s="189" t="s">
        <v>2</v>
      </c>
      <c r="I22" s="350"/>
      <c r="J22" s="350"/>
      <c r="K22" s="350"/>
      <c r="L22" s="350"/>
      <c r="M22" s="106"/>
    </row>
    <row r="23" spans="1:13" ht="60" customHeight="1">
      <c r="A23" s="333">
        <f>(ROW()-9)/2</f>
        <v>7</v>
      </c>
      <c r="B23" s="331" t="s">
        <v>302</v>
      </c>
      <c r="C23" s="331" t="s">
        <v>312</v>
      </c>
      <c r="D23" s="139">
        <f ca="1">SUM(INDIRECT($C23&amp;"!L12"),INDIRECT($C23&amp;"!L15"),INDIRECT($C23&amp;"!L21"))</f>
        <v>23.15</v>
      </c>
      <c r="E23" s="139">
        <f ca="1">SUM(INDIRECT($C23&amp;"!L18"),INDIRECT($C23&amp;"!L22"))</f>
        <v>0</v>
      </c>
      <c r="F23" s="139">
        <f t="shared" ca="1" si="0"/>
        <v>23.15</v>
      </c>
      <c r="G23" s="346" t="b">
        <f t="shared" ref="G23" ca="1" si="6">IF(F23&gt;=100,"S",IF(F23:F23&gt;=90,"A",IF(F23&gt;=80,"B",IF(F23&gt;=70,"C",IF(F23&gt;=60,"D")))))</f>
        <v>0</v>
      </c>
      <c r="H23" s="145" t="s">
        <v>1</v>
      </c>
      <c r="I23" s="348"/>
      <c r="J23" s="349"/>
      <c r="K23" s="349"/>
      <c r="L23" s="349"/>
      <c r="M23" s="106"/>
    </row>
    <row r="24" spans="1:13" ht="60" customHeight="1">
      <c r="A24" s="141"/>
      <c r="B24" s="332"/>
      <c r="C24" s="332"/>
      <c r="D24" s="332"/>
      <c r="E24" s="332"/>
      <c r="F24" s="139">
        <f t="shared" si="0"/>
        <v>0</v>
      </c>
      <c r="G24" s="347"/>
      <c r="H24" s="330" t="s">
        <v>2</v>
      </c>
      <c r="I24" s="350"/>
      <c r="J24" s="350"/>
      <c r="K24" s="350"/>
      <c r="L24" s="350"/>
      <c r="M24" s="106"/>
    </row>
    <row r="25" spans="1:13" ht="60" customHeight="1">
      <c r="A25" s="295">
        <f>(ROW()-9)/2</f>
        <v>8</v>
      </c>
      <c r="B25" s="298" t="s">
        <v>302</v>
      </c>
      <c r="C25" s="298" t="s">
        <v>320</v>
      </c>
      <c r="D25" s="139">
        <f ca="1">SUM(INDIRECT($C25&amp;"!L12"),INDIRECT($C25&amp;"!L15"),INDIRECT($C25&amp;"!L21"))</f>
        <v>23.15</v>
      </c>
      <c r="E25" s="139">
        <f ca="1">SUM(INDIRECT($C25&amp;"!L18"),INDIRECT($C25&amp;"!L22"))</f>
        <v>0</v>
      </c>
      <c r="F25" s="139">
        <f t="shared" ref="F25:F26" ca="1" si="7">D25+E25</f>
        <v>23.15</v>
      </c>
      <c r="G25" s="346" t="b">
        <f t="shared" ref="G25" ca="1" si="8">IF(F25&gt;=100,"S",IF(F25:F25&gt;=90,"A",IF(F25&gt;=80,"B",IF(F25&gt;=70,"C",IF(F25&gt;=60,"D")))))</f>
        <v>0</v>
      </c>
      <c r="H25" s="145" t="s">
        <v>1</v>
      </c>
      <c r="I25" s="348"/>
      <c r="J25" s="349"/>
      <c r="K25" s="349"/>
      <c r="L25" s="349"/>
      <c r="M25" s="106"/>
    </row>
    <row r="26" spans="1:13" ht="60" customHeight="1">
      <c r="A26" s="141"/>
      <c r="B26" s="297"/>
      <c r="C26" s="297"/>
      <c r="D26" s="297"/>
      <c r="E26" s="297"/>
      <c r="F26" s="139">
        <f t="shared" si="7"/>
        <v>0</v>
      </c>
      <c r="G26" s="347"/>
      <c r="H26" s="296" t="s">
        <v>2</v>
      </c>
      <c r="I26" s="350"/>
      <c r="J26" s="350"/>
      <c r="K26" s="350"/>
      <c r="L26" s="350"/>
      <c r="M26" s="106"/>
    </row>
    <row r="27" spans="1:13" ht="30" customHeight="1">
      <c r="A27" s="352" t="s">
        <v>151</v>
      </c>
      <c r="B27" s="353"/>
      <c r="C27" s="353"/>
      <c r="D27" s="353"/>
      <c r="E27" s="353"/>
      <c r="F27" s="353"/>
      <c r="G27" s="353"/>
      <c r="H27" s="354"/>
      <c r="I27" s="351"/>
      <c r="J27" s="351"/>
      <c r="K27" s="351"/>
      <c r="L27" s="351"/>
    </row>
    <row r="28" spans="1:13" ht="6" customHeight="1">
      <c r="A28" s="146"/>
      <c r="B28" s="146"/>
      <c r="C28" s="146"/>
      <c r="D28" s="146"/>
      <c r="E28" s="146"/>
      <c r="F28" s="146"/>
      <c r="G28" s="146"/>
      <c r="H28" s="146"/>
      <c r="I28" s="146"/>
      <c r="J28" s="146"/>
      <c r="K28" s="146"/>
      <c r="L28" s="146"/>
    </row>
    <row r="29" spans="1:13" ht="20.25" customHeight="1">
      <c r="A29" s="362" t="s">
        <v>154</v>
      </c>
      <c r="B29" s="362"/>
      <c r="C29" s="362"/>
      <c r="D29" s="362"/>
      <c r="E29" s="362"/>
      <c r="F29" s="362"/>
      <c r="G29" s="362"/>
      <c r="H29" s="362"/>
      <c r="I29" s="362"/>
      <c r="J29" s="362"/>
      <c r="K29" s="362"/>
      <c r="L29" s="362"/>
    </row>
    <row r="30" spans="1:13" ht="21" customHeight="1">
      <c r="A30" s="361" t="s">
        <v>147</v>
      </c>
      <c r="B30" s="361"/>
      <c r="C30" s="361" t="s">
        <v>8</v>
      </c>
      <c r="D30" s="361"/>
      <c r="E30" s="363" t="s">
        <v>9</v>
      </c>
      <c r="F30" s="364"/>
      <c r="G30" s="364"/>
      <c r="H30" s="365"/>
      <c r="I30" s="129" t="s">
        <v>10</v>
      </c>
      <c r="J30" s="361" t="s">
        <v>11</v>
      </c>
      <c r="K30" s="361"/>
      <c r="L30" s="129" t="s">
        <v>12</v>
      </c>
    </row>
    <row r="31" spans="1:13" ht="21.75" customHeight="1">
      <c r="A31" s="361" t="s">
        <v>155</v>
      </c>
      <c r="B31" s="361"/>
      <c r="C31" s="361" t="s">
        <v>156</v>
      </c>
      <c r="D31" s="361"/>
      <c r="E31" s="363" t="s">
        <v>157</v>
      </c>
      <c r="F31" s="364"/>
      <c r="G31" s="364"/>
      <c r="H31" s="365"/>
      <c r="I31" s="129" t="s">
        <v>158</v>
      </c>
      <c r="J31" s="361" t="s">
        <v>159</v>
      </c>
      <c r="K31" s="361"/>
      <c r="L31" s="129" t="s">
        <v>160</v>
      </c>
    </row>
  </sheetData>
  <mergeCells count="56">
    <mergeCell ref="I16:L16"/>
    <mergeCell ref="G23:G24"/>
    <mergeCell ref="I23:L23"/>
    <mergeCell ref="I24:L24"/>
    <mergeCell ref="A1:B1"/>
    <mergeCell ref="K4:L4"/>
    <mergeCell ref="A2:L2"/>
    <mergeCell ref="A9:A10"/>
    <mergeCell ref="B9:B10"/>
    <mergeCell ref="A7:B7"/>
    <mergeCell ref="J6:L6"/>
    <mergeCell ref="C7:F7"/>
    <mergeCell ref="F4:H4"/>
    <mergeCell ref="H9:L9"/>
    <mergeCell ref="C9:C10"/>
    <mergeCell ref="C6:F6"/>
    <mergeCell ref="G6:I6"/>
    <mergeCell ref="J7:L7"/>
    <mergeCell ref="I10:L10"/>
    <mergeCell ref="G9:G10"/>
    <mergeCell ref="G19:G20"/>
    <mergeCell ref="A31:B31"/>
    <mergeCell ref="A29:L29"/>
    <mergeCell ref="E31:H31"/>
    <mergeCell ref="J30:K30"/>
    <mergeCell ref="J31:K31"/>
    <mergeCell ref="C30:D30"/>
    <mergeCell ref="C31:D31"/>
    <mergeCell ref="A30:B30"/>
    <mergeCell ref="E30:H30"/>
    <mergeCell ref="G21:G22"/>
    <mergeCell ref="I21:L21"/>
    <mergeCell ref="I22:L22"/>
    <mergeCell ref="I19:L19"/>
    <mergeCell ref="I20:L20"/>
    <mergeCell ref="I17:L17"/>
    <mergeCell ref="I18:L18"/>
    <mergeCell ref="A4:B4"/>
    <mergeCell ref="C4:E4"/>
    <mergeCell ref="D9:F9"/>
    <mergeCell ref="A6:B6"/>
    <mergeCell ref="G7:I7"/>
    <mergeCell ref="G17:G18"/>
    <mergeCell ref="I11:L11"/>
    <mergeCell ref="I12:L12"/>
    <mergeCell ref="G11:G12"/>
    <mergeCell ref="G13:G14"/>
    <mergeCell ref="G15:G16"/>
    <mergeCell ref="I13:L13"/>
    <mergeCell ref="I14:L14"/>
    <mergeCell ref="I15:L15"/>
    <mergeCell ref="G25:G26"/>
    <mergeCell ref="I25:L25"/>
    <mergeCell ref="I26:L26"/>
    <mergeCell ref="I27:L27"/>
    <mergeCell ref="A27:H27"/>
  </mergeCells>
  <phoneticPr fontId="3" type="noConversion"/>
  <printOptions horizontalCentered="1" verticalCentered="1"/>
  <pageMargins left="0.31496062992125984" right="0.31496062992125984" top="0.35433070866141736" bottom="0.35433070866141736" header="0.31496062992125984" footer="0.31496062992125984"/>
  <pageSetup paperSize="9" scale="83" orientation="portrait" r:id="rId1"/>
  <headerFooter>
    <oddFooter>&amp;R&amp;"HY견고딕,보통"&amp;10(주)아스템즈</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view="pageBreakPreview" topLeftCell="A7" zoomScaleSheetLayoutView="100" workbookViewId="0">
      <selection activeCell="F24" sqref="F24"/>
    </sheetView>
  </sheetViews>
  <sheetFormatPr defaultRowHeight="14.4"/>
  <cols>
    <col min="1" max="1" width="10.453125" style="8" customWidth="1"/>
    <col min="2" max="6" width="11.6328125" style="8" customWidth="1"/>
    <col min="7" max="7" width="13.36328125" customWidth="1"/>
  </cols>
  <sheetData>
    <row r="1" spans="1:14">
      <c r="A1" s="20" t="s">
        <v>14</v>
      </c>
      <c r="B1" s="3"/>
      <c r="C1" s="3"/>
      <c r="D1" s="3"/>
      <c r="E1" s="3"/>
      <c r="F1" s="3"/>
      <c r="G1" s="2"/>
      <c r="H1" s="1"/>
      <c r="I1" s="1"/>
      <c r="J1" s="1"/>
      <c r="K1" s="1"/>
      <c r="L1" s="1"/>
      <c r="M1" s="1"/>
      <c r="N1" s="1"/>
    </row>
    <row r="2" spans="1:14" ht="18.75" customHeight="1">
      <c r="A2" s="662" t="s">
        <v>4</v>
      </c>
      <c r="B2" s="662"/>
      <c r="C2" s="662"/>
      <c r="D2" s="662"/>
      <c r="E2" s="662"/>
      <c r="F2" s="662"/>
      <c r="G2" s="662"/>
      <c r="H2" s="1"/>
      <c r="I2" s="1"/>
      <c r="J2" s="1"/>
      <c r="K2" s="1"/>
      <c r="L2" s="1"/>
      <c r="M2" s="1"/>
      <c r="N2" s="1"/>
    </row>
    <row r="4" spans="1:14" s="9" customFormat="1" ht="18" customHeight="1">
      <c r="A4" s="661" t="s">
        <v>5</v>
      </c>
      <c r="B4" s="661" t="s">
        <v>6</v>
      </c>
      <c r="C4" s="661"/>
      <c r="D4" s="661"/>
      <c r="E4" s="661"/>
      <c r="F4" s="661"/>
      <c r="G4" s="661" t="s">
        <v>7</v>
      </c>
    </row>
    <row r="5" spans="1:14" s="9" customFormat="1" ht="18" customHeight="1">
      <c r="A5" s="661"/>
      <c r="B5" s="18" t="s">
        <v>8</v>
      </c>
      <c r="C5" s="18" t="s">
        <v>9</v>
      </c>
      <c r="D5" s="18" t="s">
        <v>10</v>
      </c>
      <c r="E5" s="18" t="s">
        <v>11</v>
      </c>
      <c r="F5" s="18" t="s">
        <v>12</v>
      </c>
      <c r="G5" s="661"/>
    </row>
    <row r="6" spans="1:14" s="9" customFormat="1" ht="18" customHeight="1">
      <c r="A6" s="661"/>
      <c r="B6" s="14">
        <v>0.05</v>
      </c>
      <c r="C6" s="14">
        <v>0.15</v>
      </c>
      <c r="D6" s="14">
        <v>0.4</v>
      </c>
      <c r="E6" s="14">
        <v>0.3</v>
      </c>
      <c r="F6" s="14">
        <v>0.1</v>
      </c>
      <c r="G6" s="661"/>
    </row>
    <row r="7" spans="1:14" s="9" customFormat="1" ht="20.100000000000001" customHeight="1">
      <c r="A7" s="15">
        <v>1</v>
      </c>
      <c r="B7" s="10"/>
      <c r="C7" s="10"/>
      <c r="D7" s="10">
        <v>1</v>
      </c>
      <c r="E7" s="10"/>
      <c r="F7" s="10"/>
      <c r="G7" s="10"/>
    </row>
    <row r="8" spans="1:14" s="9" customFormat="1" ht="20.100000000000001" customHeight="1">
      <c r="A8" s="16">
        <v>2</v>
      </c>
      <c r="B8" s="13"/>
      <c r="C8" s="13"/>
      <c r="D8" s="13">
        <v>1</v>
      </c>
      <c r="E8" s="13">
        <v>1</v>
      </c>
      <c r="F8" s="13"/>
      <c r="G8" s="11"/>
    </row>
    <row r="9" spans="1:14" s="9" customFormat="1" ht="20.100000000000001" customHeight="1">
      <c r="A9" s="16">
        <v>3</v>
      </c>
      <c r="B9" s="13"/>
      <c r="C9" s="13">
        <v>1</v>
      </c>
      <c r="D9" s="13">
        <v>1</v>
      </c>
      <c r="E9" s="13">
        <v>1</v>
      </c>
      <c r="F9" s="13"/>
      <c r="G9" s="11"/>
    </row>
    <row r="10" spans="1:14" s="9" customFormat="1" ht="20.100000000000001" customHeight="1">
      <c r="A10" s="16">
        <v>4</v>
      </c>
      <c r="B10" s="13"/>
      <c r="C10" s="13">
        <v>1</v>
      </c>
      <c r="D10" s="13">
        <v>2</v>
      </c>
      <c r="E10" s="13">
        <v>1</v>
      </c>
      <c r="F10" s="13"/>
      <c r="G10" s="11"/>
    </row>
    <row r="11" spans="1:14" s="9" customFormat="1" ht="20.100000000000001" customHeight="1">
      <c r="A11" s="16">
        <v>5</v>
      </c>
      <c r="B11" s="13"/>
      <c r="C11" s="13">
        <v>1</v>
      </c>
      <c r="D11" s="13">
        <v>2</v>
      </c>
      <c r="E11" s="13">
        <v>2</v>
      </c>
      <c r="F11" s="13"/>
      <c r="G11" s="11"/>
    </row>
    <row r="12" spans="1:14" s="9" customFormat="1" ht="20.100000000000001" customHeight="1">
      <c r="A12" s="16">
        <v>6</v>
      </c>
      <c r="B12" s="13"/>
      <c r="C12" s="13">
        <v>1</v>
      </c>
      <c r="D12" s="13">
        <v>2</v>
      </c>
      <c r="E12" s="13">
        <v>2</v>
      </c>
      <c r="F12" s="13">
        <v>1</v>
      </c>
      <c r="G12" s="11"/>
    </row>
    <row r="13" spans="1:14" s="9" customFormat="1" ht="20.100000000000001" customHeight="1">
      <c r="A13" s="16">
        <v>7</v>
      </c>
      <c r="B13" s="13"/>
      <c r="C13" s="13">
        <v>1</v>
      </c>
      <c r="D13" s="13">
        <v>3</v>
      </c>
      <c r="E13" s="13">
        <v>2</v>
      </c>
      <c r="F13" s="13">
        <v>1</v>
      </c>
      <c r="G13" s="11"/>
    </row>
    <row r="14" spans="1:14" s="9" customFormat="1" ht="20.100000000000001" customHeight="1">
      <c r="A14" s="16">
        <v>8</v>
      </c>
      <c r="B14" s="13"/>
      <c r="C14" s="13">
        <v>1</v>
      </c>
      <c r="D14" s="13">
        <v>3</v>
      </c>
      <c r="E14" s="13">
        <v>3</v>
      </c>
      <c r="F14" s="13">
        <v>1</v>
      </c>
      <c r="G14" s="11"/>
    </row>
    <row r="15" spans="1:14" s="9" customFormat="1" ht="20.100000000000001" customHeight="1">
      <c r="A15" s="16">
        <v>9</v>
      </c>
      <c r="B15" s="13"/>
      <c r="C15" s="13">
        <v>1</v>
      </c>
      <c r="D15" s="13">
        <v>4</v>
      </c>
      <c r="E15" s="13">
        <v>3</v>
      </c>
      <c r="F15" s="13">
        <v>1</v>
      </c>
      <c r="G15" s="11"/>
    </row>
    <row r="16" spans="1:14" s="9" customFormat="1" ht="20.100000000000001" customHeight="1">
      <c r="A16" s="16">
        <v>10</v>
      </c>
      <c r="B16" s="13"/>
      <c r="C16" s="13">
        <v>2</v>
      </c>
      <c r="D16" s="13">
        <v>4</v>
      </c>
      <c r="E16" s="13">
        <f>A16*$E$6</f>
        <v>3</v>
      </c>
      <c r="F16" s="13">
        <f>A16*$F$6</f>
        <v>1</v>
      </c>
      <c r="G16" s="11"/>
    </row>
    <row r="17" spans="1:7" s="9" customFormat="1" ht="20.100000000000001" customHeight="1">
      <c r="A17" s="16">
        <v>11</v>
      </c>
      <c r="B17" s="13">
        <v>1</v>
      </c>
      <c r="C17" s="13">
        <v>2</v>
      </c>
      <c r="D17" s="13">
        <v>4</v>
      </c>
      <c r="E17" s="13">
        <v>3</v>
      </c>
      <c r="F17" s="13">
        <v>1</v>
      </c>
      <c r="G17" s="11"/>
    </row>
    <row r="18" spans="1:7" s="9" customFormat="1" ht="20.100000000000001" customHeight="1">
      <c r="A18" s="16">
        <v>12</v>
      </c>
      <c r="B18" s="13">
        <v>1</v>
      </c>
      <c r="C18" s="13">
        <v>2</v>
      </c>
      <c r="D18" s="13">
        <v>5</v>
      </c>
      <c r="E18" s="13">
        <v>3</v>
      </c>
      <c r="F18" s="13">
        <v>1</v>
      </c>
      <c r="G18" s="11"/>
    </row>
    <row r="19" spans="1:7" s="9" customFormat="1" ht="20.100000000000001" customHeight="1">
      <c r="A19" s="16">
        <v>13</v>
      </c>
      <c r="B19" s="13">
        <v>1</v>
      </c>
      <c r="C19" s="13">
        <v>2</v>
      </c>
      <c r="D19" s="13">
        <v>5</v>
      </c>
      <c r="E19" s="13">
        <v>4</v>
      </c>
      <c r="F19" s="13">
        <v>1</v>
      </c>
      <c r="G19" s="11"/>
    </row>
    <row r="20" spans="1:7" s="9" customFormat="1" ht="20.100000000000001" customHeight="1">
      <c r="A20" s="16">
        <v>14</v>
      </c>
      <c r="B20" s="13">
        <v>1</v>
      </c>
      <c r="C20" s="13">
        <v>2</v>
      </c>
      <c r="D20" s="13">
        <v>6</v>
      </c>
      <c r="E20" s="13">
        <v>4</v>
      </c>
      <c r="F20" s="13">
        <v>1</v>
      </c>
      <c r="G20" s="11"/>
    </row>
    <row r="21" spans="1:7" s="9" customFormat="1" ht="20.100000000000001" customHeight="1">
      <c r="A21" s="16">
        <v>15</v>
      </c>
      <c r="B21" s="13">
        <v>1</v>
      </c>
      <c r="C21" s="13">
        <v>2</v>
      </c>
      <c r="D21" s="13">
        <v>6</v>
      </c>
      <c r="E21" s="13">
        <v>5</v>
      </c>
      <c r="F21" s="13">
        <v>1</v>
      </c>
      <c r="G21" s="11"/>
    </row>
    <row r="22" spans="1:7" s="9" customFormat="1" ht="20.100000000000001" customHeight="1">
      <c r="A22" s="16">
        <v>16</v>
      </c>
      <c r="B22" s="13">
        <v>1</v>
      </c>
      <c r="C22" s="13">
        <v>2</v>
      </c>
      <c r="D22" s="13">
        <v>6</v>
      </c>
      <c r="E22" s="13">
        <v>5</v>
      </c>
      <c r="F22" s="13">
        <v>2</v>
      </c>
      <c r="G22" s="11"/>
    </row>
    <row r="23" spans="1:7" s="9" customFormat="1" ht="20.100000000000001" customHeight="1">
      <c r="A23" s="16">
        <v>17</v>
      </c>
      <c r="B23" s="13">
        <v>1</v>
      </c>
      <c r="C23" s="13">
        <v>2</v>
      </c>
      <c r="D23" s="13">
        <v>7</v>
      </c>
      <c r="E23" s="13">
        <v>5</v>
      </c>
      <c r="F23" s="13">
        <v>2</v>
      </c>
      <c r="G23" s="11"/>
    </row>
    <row r="24" spans="1:7" s="9" customFormat="1" ht="20.100000000000001" customHeight="1">
      <c r="A24" s="16">
        <v>18</v>
      </c>
      <c r="B24" s="13">
        <v>1</v>
      </c>
      <c r="C24" s="13">
        <v>3</v>
      </c>
      <c r="D24" s="13">
        <v>7</v>
      </c>
      <c r="E24" s="13">
        <v>5</v>
      </c>
      <c r="F24" s="13">
        <v>2</v>
      </c>
      <c r="G24" s="11"/>
    </row>
    <row r="25" spans="1:7" s="9" customFormat="1" ht="20.100000000000001" customHeight="1">
      <c r="A25" s="16">
        <v>19</v>
      </c>
      <c r="B25" s="11">
        <v>1</v>
      </c>
      <c r="C25" s="11">
        <v>3</v>
      </c>
      <c r="D25" s="11">
        <v>7</v>
      </c>
      <c r="E25" s="11">
        <v>6</v>
      </c>
      <c r="F25" s="11">
        <v>2</v>
      </c>
      <c r="G25" s="11"/>
    </row>
    <row r="26" spans="1:7" s="9" customFormat="1" ht="20.100000000000001" customHeight="1">
      <c r="A26" s="16">
        <v>20</v>
      </c>
      <c r="B26" s="11">
        <f>A26*$B$6</f>
        <v>1</v>
      </c>
      <c r="C26" s="11">
        <f>A26*$C$6</f>
        <v>3</v>
      </c>
      <c r="D26" s="11">
        <v>8</v>
      </c>
      <c r="E26" s="11">
        <f>A26*$E$6</f>
        <v>6</v>
      </c>
      <c r="F26" s="11">
        <f>A26*$F$6</f>
        <v>2</v>
      </c>
      <c r="G26" s="11"/>
    </row>
    <row r="27" spans="1:7" s="9" customFormat="1" ht="20.100000000000001" customHeight="1">
      <c r="A27" s="16">
        <v>21</v>
      </c>
      <c r="B27" s="11">
        <v>1</v>
      </c>
      <c r="C27" s="11">
        <v>3</v>
      </c>
      <c r="D27" s="11">
        <v>9</v>
      </c>
      <c r="E27" s="11">
        <v>6</v>
      </c>
      <c r="F27" s="11">
        <v>2</v>
      </c>
      <c r="G27" s="11"/>
    </row>
    <row r="28" spans="1:7" s="9" customFormat="1" ht="20.100000000000001" customHeight="1">
      <c r="A28" s="16">
        <v>22</v>
      </c>
      <c r="B28" s="11">
        <v>1</v>
      </c>
      <c r="C28" s="11">
        <v>3</v>
      </c>
      <c r="D28" s="11">
        <v>9</v>
      </c>
      <c r="E28" s="11">
        <v>7</v>
      </c>
      <c r="F28" s="11">
        <v>2</v>
      </c>
      <c r="G28" s="11"/>
    </row>
    <row r="29" spans="1:7" s="9" customFormat="1" ht="20.100000000000001" customHeight="1">
      <c r="A29" s="16">
        <v>23</v>
      </c>
      <c r="B29" s="11">
        <v>1</v>
      </c>
      <c r="C29" s="11">
        <v>4</v>
      </c>
      <c r="D29" s="11">
        <v>9</v>
      </c>
      <c r="E29" s="11">
        <v>7</v>
      </c>
      <c r="F29" s="11">
        <v>2</v>
      </c>
      <c r="G29" s="11"/>
    </row>
    <row r="30" spans="1:7" s="9" customFormat="1" ht="20.100000000000001" customHeight="1">
      <c r="A30" s="16">
        <v>24</v>
      </c>
      <c r="B30" s="11">
        <v>1</v>
      </c>
      <c r="C30" s="11">
        <v>4</v>
      </c>
      <c r="D30" s="11">
        <v>10</v>
      </c>
      <c r="E30" s="11">
        <v>7</v>
      </c>
      <c r="F30" s="11">
        <v>2</v>
      </c>
      <c r="G30" s="11"/>
    </row>
    <row r="31" spans="1:7" s="9" customFormat="1" ht="20.100000000000001" customHeight="1">
      <c r="A31" s="16">
        <v>25</v>
      </c>
      <c r="B31" s="11">
        <v>1</v>
      </c>
      <c r="C31" s="11">
        <v>4</v>
      </c>
      <c r="D31" s="11">
        <v>10</v>
      </c>
      <c r="E31" s="11">
        <v>8</v>
      </c>
      <c r="F31" s="11">
        <v>2</v>
      </c>
      <c r="G31" s="11"/>
    </row>
    <row r="32" spans="1:7" s="9" customFormat="1" ht="20.100000000000001" customHeight="1">
      <c r="A32" s="16">
        <v>26</v>
      </c>
      <c r="B32" s="11">
        <v>1</v>
      </c>
      <c r="C32" s="11">
        <v>4</v>
      </c>
      <c r="D32" s="11">
        <v>10</v>
      </c>
      <c r="E32" s="11">
        <v>8</v>
      </c>
      <c r="F32" s="11">
        <v>3</v>
      </c>
      <c r="G32" s="11"/>
    </row>
    <row r="33" spans="1:7" s="9" customFormat="1" ht="20.100000000000001" customHeight="1">
      <c r="A33" s="16">
        <v>27</v>
      </c>
      <c r="B33" s="11">
        <v>1</v>
      </c>
      <c r="C33" s="11">
        <v>4</v>
      </c>
      <c r="D33" s="11">
        <v>11</v>
      </c>
      <c r="E33" s="11">
        <v>8</v>
      </c>
      <c r="F33" s="11">
        <v>3</v>
      </c>
      <c r="G33" s="11"/>
    </row>
    <row r="34" spans="1:7" s="9" customFormat="1" ht="20.100000000000001" customHeight="1">
      <c r="A34" s="16">
        <v>28</v>
      </c>
      <c r="B34" s="11">
        <v>1</v>
      </c>
      <c r="C34" s="11">
        <v>4</v>
      </c>
      <c r="D34" s="11">
        <v>11</v>
      </c>
      <c r="E34" s="11">
        <v>9</v>
      </c>
      <c r="F34" s="11">
        <v>3</v>
      </c>
      <c r="G34" s="11"/>
    </row>
    <row r="35" spans="1:7" s="9" customFormat="1" ht="20.100000000000001" customHeight="1">
      <c r="A35" s="16">
        <v>29</v>
      </c>
      <c r="B35" s="11">
        <v>2</v>
      </c>
      <c r="C35" s="11">
        <v>4</v>
      </c>
      <c r="D35" s="11">
        <v>11</v>
      </c>
      <c r="E35" s="11">
        <v>9</v>
      </c>
      <c r="F35" s="11">
        <v>3</v>
      </c>
      <c r="G35" s="11"/>
    </row>
    <row r="36" spans="1:7" s="9" customFormat="1" ht="20.100000000000001" customHeight="1">
      <c r="A36" s="17">
        <v>30</v>
      </c>
      <c r="B36" s="12">
        <v>2</v>
      </c>
      <c r="C36" s="12">
        <v>4</v>
      </c>
      <c r="D36" s="12">
        <f>A36*$D$6</f>
        <v>12</v>
      </c>
      <c r="E36" s="12">
        <f>A36*$E$6</f>
        <v>9</v>
      </c>
      <c r="F36" s="12">
        <f>A36*$F$6</f>
        <v>3</v>
      </c>
      <c r="G36" s="19"/>
    </row>
  </sheetData>
  <mergeCells count="4">
    <mergeCell ref="A4:A6"/>
    <mergeCell ref="B4:F4"/>
    <mergeCell ref="G4:G6"/>
    <mergeCell ref="A2:G2"/>
  </mergeCells>
  <phoneticPr fontId="3" type="noConversion"/>
  <pageMargins left="0.7" right="0.7" top="0.75" bottom="0.75" header="0.3" footer="0.3"/>
  <pageSetup paperSize="9" orientation="portrait" r:id="rId1"/>
  <headerFooter>
    <oddFooter>&amp;R&amp;"HY견고딕,보통"&amp;9(주)아스템즈</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42"/>
  <sheetViews>
    <sheetView workbookViewId="0">
      <pane xSplit="1" ySplit="2" topLeftCell="B3" activePane="bottomRight" state="frozen"/>
      <selection pane="topRight" activeCell="B1" sqref="B1"/>
      <selection pane="bottomLeft" activeCell="A3" sqref="A3"/>
      <selection pane="bottomRight" activeCell="D35" sqref="D35"/>
    </sheetView>
  </sheetViews>
  <sheetFormatPr defaultRowHeight="14.4"/>
  <cols>
    <col min="1" max="1" width="9" style="8"/>
    <col min="2" max="2" width="2.81640625" style="8" customWidth="1"/>
    <col min="3" max="3" width="37" bestFit="1" customWidth="1"/>
    <col min="4" max="4" width="22.26953125" customWidth="1"/>
    <col min="5" max="8" width="9.453125" customWidth="1"/>
    <col min="9" max="11" width="42.54296875" customWidth="1"/>
  </cols>
  <sheetData>
    <row r="1" spans="1:11" ht="31.8" thickBot="1">
      <c r="A1" s="110" t="s">
        <v>5</v>
      </c>
      <c r="B1" s="110" t="s">
        <v>121</v>
      </c>
      <c r="C1" s="110" t="s">
        <v>122</v>
      </c>
      <c r="D1" s="110" t="s">
        <v>43</v>
      </c>
      <c r="E1" s="110" t="s">
        <v>44</v>
      </c>
      <c r="F1" s="110" t="s">
        <v>126</v>
      </c>
      <c r="G1" s="110" t="s">
        <v>124</v>
      </c>
      <c r="H1" s="110" t="s">
        <v>127</v>
      </c>
      <c r="I1" s="110" t="s">
        <v>119</v>
      </c>
      <c r="J1" s="123" t="s">
        <v>120</v>
      </c>
      <c r="K1" s="669" t="s">
        <v>137</v>
      </c>
    </row>
    <row r="2" spans="1:11" ht="15" thickBot="1">
      <c r="A2" s="666" t="s">
        <v>136</v>
      </c>
      <c r="B2" s="667"/>
      <c r="C2" s="112" t="s">
        <v>128</v>
      </c>
      <c r="D2" s="112" t="s">
        <v>129</v>
      </c>
      <c r="E2" s="112" t="s">
        <v>130</v>
      </c>
      <c r="F2" s="112" t="s">
        <v>131</v>
      </c>
      <c r="G2" s="112" t="s">
        <v>132</v>
      </c>
      <c r="H2" s="112" t="s">
        <v>133</v>
      </c>
      <c r="I2" s="113" t="s">
        <v>134</v>
      </c>
      <c r="J2" s="124" t="s">
        <v>135</v>
      </c>
      <c r="K2" s="669"/>
    </row>
    <row r="3" spans="1:11" s="25" customFormat="1" ht="15.6">
      <c r="A3" s="114" t="s">
        <v>279</v>
      </c>
      <c r="B3" s="115">
        <v>1</v>
      </c>
      <c r="C3" s="116" t="str">
        <f t="shared" ref="C3:D3" ca="1" si="0">IF(INDIRECT($A3&amp;"!"&amp;C$2&amp;(28+$B3))=0,"",INDIRECT($A3&amp;"!"&amp;C$2&amp;(28+$B3)))</f>
        <v>신세계푸드 차세대 시스템 구축</v>
      </c>
      <c r="D3" s="115" t="str">
        <f t="shared" ca="1" si="0"/>
        <v>2023.01.01 ~ 2023.03.17</v>
      </c>
      <c r="E3" s="117" t="str">
        <f t="shared" ref="D3:J7" ca="1" si="1">IF(INDIRECT($A3&amp;"!"&amp;E$2&amp;(28+$B3))=0,"",INDIRECT($A3&amp;"!"&amp;E$2&amp;(28+$B3)))</f>
        <v/>
      </c>
      <c r="F3" s="117" t="str">
        <f t="shared" ca="1" si="1"/>
        <v/>
      </c>
      <c r="G3" s="117" t="str">
        <f ca="1">IF(INDIRECT($A3&amp;"!"&amp;G$2&amp;(28+$B3))=0,"",INDIRECT($A3&amp;"!"&amp;G$2&amp;(28+$B3)))</f>
        <v/>
      </c>
      <c r="H3" s="111" t="str">
        <f t="shared" ca="1" si="1"/>
        <v/>
      </c>
      <c r="I3" s="118" t="str">
        <f ca="1">IF(INDIRECT($A3&amp;"!"&amp;I$2&amp;(28+$B3))=0,"",INDIRECT($A3&amp;"!"&amp;I$2&amp;(28+$B3)))</f>
        <v/>
      </c>
      <c r="J3" s="118" t="str">
        <f ca="1">IF(INDIRECT($A3&amp;"!"&amp;J$2&amp;(28+$B3))=0,"",INDIRECT($A3&amp;"!"&amp;J$2&amp;(28+$B3)))</f>
        <v/>
      </c>
      <c r="K3" s="668"/>
    </row>
    <row r="4" spans="1:11" s="25" customFormat="1" ht="15.6">
      <c r="A4" s="328" t="s">
        <v>279</v>
      </c>
      <c r="B4" s="108">
        <v>2</v>
      </c>
      <c r="C4" s="109" t="str">
        <f t="shared" ref="C4:C7" ca="1" si="2">IF(INDIRECT($A4&amp;"!"&amp;C$2&amp;(28+$B4))=0,"",INDIRECT($A4&amp;"!"&amp;C$2&amp;(28+$B4)))</f>
        <v>농협차세대 유통,경제시스템 구축</v>
      </c>
      <c r="D4" s="108" t="str">
        <f t="shared" ca="1" si="1"/>
        <v>2022.04.03 ~ 2022.06.09</v>
      </c>
      <c r="E4" s="111" t="str">
        <f t="shared" ca="1" si="1"/>
        <v/>
      </c>
      <c r="F4" s="111" t="str">
        <f t="shared" ca="1" si="1"/>
        <v/>
      </c>
      <c r="G4" s="111" t="str">
        <f t="shared" ca="1" si="1"/>
        <v/>
      </c>
      <c r="H4" s="111" t="str">
        <f t="shared" ca="1" si="1"/>
        <v/>
      </c>
      <c r="I4" s="107" t="str">
        <f t="shared" ca="1" si="1"/>
        <v/>
      </c>
      <c r="J4" s="107" t="str">
        <f t="shared" ca="1" si="1"/>
        <v/>
      </c>
      <c r="K4" s="664"/>
    </row>
    <row r="5" spans="1:11" s="25" customFormat="1" ht="15.6">
      <c r="A5" s="328" t="s">
        <v>279</v>
      </c>
      <c r="B5" s="108">
        <v>3</v>
      </c>
      <c r="C5" s="109" t="str">
        <f t="shared" ca="1" si="2"/>
        <v/>
      </c>
      <c r="D5" s="108" t="str">
        <f t="shared" ca="1" si="1"/>
        <v/>
      </c>
      <c r="E5" s="111" t="str">
        <f t="shared" ca="1" si="1"/>
        <v/>
      </c>
      <c r="F5" s="111" t="str">
        <f t="shared" ca="1" si="1"/>
        <v/>
      </c>
      <c r="G5" s="111" t="str">
        <f t="shared" ca="1" si="1"/>
        <v/>
      </c>
      <c r="H5" s="111" t="str">
        <f t="shared" ca="1" si="1"/>
        <v/>
      </c>
      <c r="I5" s="107" t="str">
        <f t="shared" ca="1" si="1"/>
        <v/>
      </c>
      <c r="J5" s="107" t="str">
        <f t="shared" ca="1" si="1"/>
        <v/>
      </c>
      <c r="K5" s="665"/>
    </row>
    <row r="6" spans="1:11" s="25" customFormat="1" ht="15.6">
      <c r="A6" s="328" t="s">
        <v>279</v>
      </c>
      <c r="B6" s="108">
        <v>4</v>
      </c>
      <c r="C6" s="109" t="str">
        <f t="shared" ca="1" si="2"/>
        <v/>
      </c>
      <c r="D6" s="108" t="str">
        <f t="shared" ca="1" si="1"/>
        <v/>
      </c>
      <c r="E6" s="111" t="str">
        <f t="shared" ca="1" si="1"/>
        <v/>
      </c>
      <c r="F6" s="111" t="str">
        <f t="shared" ca="1" si="1"/>
        <v/>
      </c>
      <c r="G6" s="111" t="str">
        <f t="shared" ca="1" si="1"/>
        <v/>
      </c>
      <c r="H6" s="111" t="str">
        <f t="shared" ca="1" si="1"/>
        <v/>
      </c>
      <c r="I6" s="107" t="str">
        <f t="shared" ca="1" si="1"/>
        <v/>
      </c>
      <c r="J6" s="107" t="str">
        <f t="shared" ca="1" si="1"/>
        <v/>
      </c>
      <c r="K6" s="665"/>
    </row>
    <row r="7" spans="1:11" s="25" customFormat="1" ht="15.6">
      <c r="A7" s="328" t="s">
        <v>279</v>
      </c>
      <c r="B7" s="108">
        <v>5</v>
      </c>
      <c r="C7" s="109" t="str">
        <f t="shared" ca="1" si="2"/>
        <v/>
      </c>
      <c r="D7" s="108" t="str">
        <f t="shared" ca="1" si="1"/>
        <v/>
      </c>
      <c r="E7" s="111" t="str">
        <f t="shared" ca="1" si="1"/>
        <v/>
      </c>
      <c r="F7" s="111" t="str">
        <f t="shared" ca="1" si="1"/>
        <v/>
      </c>
      <c r="G7" s="111" t="str">
        <f t="shared" ca="1" si="1"/>
        <v/>
      </c>
      <c r="H7" s="111" t="str">
        <f t="shared" ca="1" si="1"/>
        <v/>
      </c>
      <c r="I7" s="107" t="str">
        <f t="shared" ca="1" si="1"/>
        <v/>
      </c>
      <c r="J7" s="107" t="str">
        <f t="shared" ca="1" si="1"/>
        <v/>
      </c>
      <c r="K7" s="665"/>
    </row>
    <row r="8" spans="1:11" s="25" customFormat="1" ht="15.6">
      <c r="A8" s="328" t="s">
        <v>280</v>
      </c>
      <c r="B8" s="108">
        <v>1</v>
      </c>
      <c r="C8" s="109" t="str">
        <f ca="1">IF(INDIRECT($A8&amp;"!"&amp;C$2&amp;(28+$B8))=0,"",INDIRECT($A8&amp;"!"&amp;C$2&amp;(28+$B8)))</f>
        <v>농협차세대 유통,경제시스템 구축</v>
      </c>
      <c r="D8" s="108" t="str">
        <f t="shared" ref="D8:J23" ca="1" si="3">IF(INDIRECT($A8&amp;"!"&amp;D$2&amp;(28+$B8))=0,"",INDIRECT($A8&amp;"!"&amp;D$2&amp;(28+$B8)))</f>
        <v>2023.01.01 ~ 2023.06.30</v>
      </c>
      <c r="E8" s="111">
        <f t="shared" ca="1" si="3"/>
        <v>6</v>
      </c>
      <c r="F8" s="111">
        <f t="shared" ca="1" si="3"/>
        <v>6</v>
      </c>
      <c r="G8" s="111" t="str">
        <f ca="1">IF(INDIRECT($A8&amp;"!"&amp;G$2&amp;(28+$B8))=0,"",INDIRECT($A8&amp;"!"&amp;G$2&amp;(28+$B8)))</f>
        <v/>
      </c>
      <c r="H8" s="111" t="str">
        <f ca="1">IF(INDIRECT($A8&amp;"!"&amp;H$2&amp;(28+$B8))=0,"",INDIRECT($A8&amp;"!"&amp;H$2&amp;(28+$B8)))</f>
        <v/>
      </c>
      <c r="I8" s="107" t="str">
        <f t="shared" ca="1" si="3"/>
        <v/>
      </c>
      <c r="J8" s="107" t="str">
        <f t="shared" ca="1" si="3"/>
        <v/>
      </c>
      <c r="K8" s="664"/>
    </row>
    <row r="9" spans="1:11" s="25" customFormat="1" ht="15.6">
      <c r="A9" s="328" t="s">
        <v>280</v>
      </c>
      <c r="B9" s="108">
        <v>2</v>
      </c>
      <c r="C9" s="109" t="str">
        <f t="shared" ref="C9:J24" ca="1" si="4">IF(INDIRECT($A9&amp;"!"&amp;C$2&amp;(28+$B9))=0,"",INDIRECT($A9&amp;"!"&amp;C$2&amp;(28+$B9)))</f>
        <v/>
      </c>
      <c r="D9" s="108" t="str">
        <f t="shared" ca="1" si="3"/>
        <v/>
      </c>
      <c r="E9" s="111" t="str">
        <f t="shared" ca="1" si="3"/>
        <v/>
      </c>
      <c r="F9" s="111" t="str">
        <f t="shared" ca="1" si="3"/>
        <v/>
      </c>
      <c r="G9" s="111" t="str">
        <f t="shared" ca="1" si="3"/>
        <v/>
      </c>
      <c r="H9" s="111" t="str">
        <f t="shared" ca="1" si="3"/>
        <v/>
      </c>
      <c r="I9" s="107" t="str">
        <f t="shared" ca="1" si="3"/>
        <v/>
      </c>
      <c r="J9" s="107" t="str">
        <f t="shared" ca="1" si="3"/>
        <v/>
      </c>
      <c r="K9" s="664"/>
    </row>
    <row r="10" spans="1:11" s="25" customFormat="1" ht="15.6">
      <c r="A10" s="328" t="s">
        <v>280</v>
      </c>
      <c r="B10" s="108">
        <v>3</v>
      </c>
      <c r="C10" s="109" t="str">
        <f t="shared" ca="1" si="4"/>
        <v/>
      </c>
      <c r="D10" s="108" t="str">
        <f t="shared" ca="1" si="3"/>
        <v/>
      </c>
      <c r="E10" s="111" t="str">
        <f t="shared" ca="1" si="3"/>
        <v/>
      </c>
      <c r="F10" s="111" t="str">
        <f t="shared" ca="1" si="3"/>
        <v/>
      </c>
      <c r="G10" s="111" t="str">
        <f t="shared" ca="1" si="3"/>
        <v/>
      </c>
      <c r="H10" s="111" t="str">
        <f t="shared" ca="1" si="3"/>
        <v/>
      </c>
      <c r="I10" s="107" t="str">
        <f t="shared" ca="1" si="3"/>
        <v/>
      </c>
      <c r="J10" s="107" t="str">
        <f t="shared" ca="1" si="3"/>
        <v/>
      </c>
      <c r="K10" s="665"/>
    </row>
    <row r="11" spans="1:11" s="25" customFormat="1" ht="15.6">
      <c r="A11" s="328" t="s">
        <v>280</v>
      </c>
      <c r="B11" s="108">
        <v>4</v>
      </c>
      <c r="C11" s="109" t="str">
        <f t="shared" ca="1" si="4"/>
        <v/>
      </c>
      <c r="D11" s="108" t="str">
        <f t="shared" ca="1" si="3"/>
        <v/>
      </c>
      <c r="E11" s="111" t="str">
        <f t="shared" ca="1" si="3"/>
        <v/>
      </c>
      <c r="F11" s="111" t="str">
        <f t="shared" ca="1" si="3"/>
        <v/>
      </c>
      <c r="G11" s="111" t="str">
        <f t="shared" ca="1" si="3"/>
        <v/>
      </c>
      <c r="H11" s="111" t="str">
        <f t="shared" ca="1" si="3"/>
        <v/>
      </c>
      <c r="I11" s="107" t="str">
        <f t="shared" ca="1" si="3"/>
        <v/>
      </c>
      <c r="J11" s="107" t="str">
        <f t="shared" ca="1" si="3"/>
        <v/>
      </c>
      <c r="K11" s="665"/>
    </row>
    <row r="12" spans="1:11" s="25" customFormat="1" ht="15.6">
      <c r="A12" s="328" t="s">
        <v>280</v>
      </c>
      <c r="B12" s="108">
        <v>5</v>
      </c>
      <c r="C12" s="109" t="str">
        <f t="shared" ca="1" si="4"/>
        <v/>
      </c>
      <c r="D12" s="108" t="str">
        <f t="shared" ca="1" si="3"/>
        <v/>
      </c>
      <c r="E12" s="111" t="str">
        <f t="shared" ca="1" si="3"/>
        <v/>
      </c>
      <c r="F12" s="111" t="str">
        <f t="shared" ca="1" si="3"/>
        <v/>
      </c>
      <c r="G12" s="111" t="str">
        <f t="shared" ca="1" si="3"/>
        <v/>
      </c>
      <c r="H12" s="111" t="str">
        <f t="shared" ca="1" si="3"/>
        <v/>
      </c>
      <c r="I12" s="107" t="str">
        <f t="shared" ca="1" si="3"/>
        <v/>
      </c>
      <c r="J12" s="107" t="str">
        <f t="shared" ca="1" si="3"/>
        <v/>
      </c>
      <c r="K12" s="665"/>
    </row>
    <row r="13" spans="1:11" ht="15.6">
      <c r="A13" s="328" t="s">
        <v>277</v>
      </c>
      <c r="B13" s="108">
        <v>1</v>
      </c>
      <c r="C13" s="109" t="str">
        <f t="shared" ca="1" si="4"/>
        <v>오셜록 POS&amp;KIOSK 개발</v>
      </c>
      <c r="D13" s="108" t="str">
        <f t="shared" ca="1" si="4"/>
        <v>2023.01.01 ~ 2023.06.30</v>
      </c>
      <c r="E13" s="111">
        <f t="shared" ca="1" si="4"/>
        <v>6</v>
      </c>
      <c r="F13" s="111">
        <f t="shared" ref="C13:J17" ca="1" si="5">IF(INDIRECT($A13&amp;"!"&amp;F$2&amp;(28+$B13))=0,"",INDIRECT($A13&amp;"!"&amp;F$2&amp;(28+$B13)))</f>
        <v>6</v>
      </c>
      <c r="G13" s="111" t="str">
        <f t="shared" ca="1" si="5"/>
        <v/>
      </c>
      <c r="H13" s="111" t="str">
        <f t="shared" ca="1" si="3"/>
        <v/>
      </c>
      <c r="I13" s="107" t="str">
        <f ca="1">IF(INDIRECT($A13&amp;"!"&amp;I$2&amp;(28+$B13))=0,"",INDIRECT($A13&amp;"!"&amp;I$2&amp;(28+$B13)))</f>
        <v/>
      </c>
      <c r="J13" s="107" t="str">
        <f t="shared" ca="1" si="5"/>
        <v/>
      </c>
      <c r="K13" s="663"/>
    </row>
    <row r="14" spans="1:11" ht="15.6">
      <c r="A14" s="328" t="s">
        <v>277</v>
      </c>
      <c r="B14" s="108">
        <v>2</v>
      </c>
      <c r="C14" s="109" t="str">
        <f t="shared" ca="1" si="5"/>
        <v/>
      </c>
      <c r="D14" s="108" t="str">
        <f t="shared" ca="1" si="5"/>
        <v/>
      </c>
      <c r="E14" s="111" t="str">
        <f t="shared" ca="1" si="5"/>
        <v/>
      </c>
      <c r="F14" s="111" t="str">
        <f t="shared" ca="1" si="5"/>
        <v/>
      </c>
      <c r="G14" s="111" t="str">
        <f t="shared" ca="1" si="5"/>
        <v/>
      </c>
      <c r="H14" s="111" t="str">
        <f t="shared" ca="1" si="3"/>
        <v/>
      </c>
      <c r="I14" s="107" t="str">
        <f t="shared" ca="1" si="5"/>
        <v/>
      </c>
      <c r="J14" s="107" t="str">
        <f t="shared" ca="1" si="5"/>
        <v/>
      </c>
      <c r="K14" s="664"/>
    </row>
    <row r="15" spans="1:11" ht="15.6">
      <c r="A15" s="328" t="s">
        <v>277</v>
      </c>
      <c r="B15" s="108">
        <v>3</v>
      </c>
      <c r="C15" s="109" t="str">
        <f t="shared" ca="1" si="5"/>
        <v/>
      </c>
      <c r="D15" s="108" t="str">
        <f t="shared" ca="1" si="5"/>
        <v/>
      </c>
      <c r="E15" s="111" t="str">
        <f t="shared" ca="1" si="5"/>
        <v/>
      </c>
      <c r="F15" s="111" t="str">
        <f t="shared" ca="1" si="5"/>
        <v/>
      </c>
      <c r="G15" s="111" t="str">
        <f t="shared" ca="1" si="5"/>
        <v/>
      </c>
      <c r="H15" s="111" t="str">
        <f t="shared" ca="1" si="3"/>
        <v/>
      </c>
      <c r="I15" s="107" t="str">
        <f t="shared" ca="1" si="5"/>
        <v/>
      </c>
      <c r="J15" s="107" t="str">
        <f t="shared" ca="1" si="5"/>
        <v/>
      </c>
      <c r="K15" s="665"/>
    </row>
    <row r="16" spans="1:11" ht="15.6">
      <c r="A16" s="328" t="s">
        <v>277</v>
      </c>
      <c r="B16" s="108">
        <v>4</v>
      </c>
      <c r="C16" s="109" t="str">
        <f t="shared" ca="1" si="5"/>
        <v/>
      </c>
      <c r="D16" s="108" t="str">
        <f t="shared" ca="1" si="5"/>
        <v/>
      </c>
      <c r="E16" s="111" t="str">
        <f t="shared" ca="1" si="5"/>
        <v/>
      </c>
      <c r="F16" s="111" t="str">
        <f t="shared" ca="1" si="5"/>
        <v/>
      </c>
      <c r="G16" s="111" t="str">
        <f t="shared" ca="1" si="5"/>
        <v/>
      </c>
      <c r="H16" s="111" t="str">
        <f t="shared" ca="1" si="3"/>
        <v/>
      </c>
      <c r="I16" s="107" t="str">
        <f t="shared" ca="1" si="5"/>
        <v/>
      </c>
      <c r="J16" s="107" t="str">
        <f t="shared" ca="1" si="5"/>
        <v/>
      </c>
      <c r="K16" s="665"/>
    </row>
    <row r="17" spans="1:11" ht="15.6">
      <c r="A17" s="328" t="s">
        <v>277</v>
      </c>
      <c r="B17" s="108">
        <v>5</v>
      </c>
      <c r="C17" s="109" t="str">
        <f t="shared" ca="1" si="5"/>
        <v/>
      </c>
      <c r="D17" s="108" t="str">
        <f t="shared" ca="1" si="5"/>
        <v/>
      </c>
      <c r="E17" s="111" t="str">
        <f t="shared" ca="1" si="5"/>
        <v/>
      </c>
      <c r="F17" s="111" t="str">
        <f t="shared" ca="1" si="5"/>
        <v/>
      </c>
      <c r="G17" s="111" t="str">
        <f t="shared" ca="1" si="5"/>
        <v/>
      </c>
      <c r="H17" s="111" t="str">
        <f t="shared" ca="1" si="3"/>
        <v/>
      </c>
      <c r="I17" s="107" t="str">
        <f t="shared" ca="1" si="5"/>
        <v/>
      </c>
      <c r="J17" s="107" t="str">
        <f t="shared" ca="1" si="5"/>
        <v/>
      </c>
      <c r="K17" s="665"/>
    </row>
    <row r="18" spans="1:11" ht="15.6">
      <c r="A18" s="329" t="s">
        <v>321</v>
      </c>
      <c r="B18" s="108">
        <v>1</v>
      </c>
      <c r="C18" s="109" t="str">
        <f t="shared" ca="1" si="4"/>
        <v>오셜록 POS&amp;KIOSK 개발</v>
      </c>
      <c r="D18" s="108" t="str">
        <f t="shared" ca="1" si="4"/>
        <v>2023.01.01 ~ 2023.06.30</v>
      </c>
      <c r="E18" s="111">
        <f t="shared" ca="1" si="4"/>
        <v>6</v>
      </c>
      <c r="F18" s="111">
        <f t="shared" ca="1" si="4"/>
        <v>6</v>
      </c>
      <c r="G18" s="111" t="str">
        <f t="shared" ca="1" si="4"/>
        <v/>
      </c>
      <c r="H18" s="111" t="str">
        <f t="shared" ca="1" si="3"/>
        <v/>
      </c>
      <c r="I18" s="107" t="str">
        <f t="shared" ca="1" si="4"/>
        <v/>
      </c>
      <c r="J18" s="107" t="str">
        <f t="shared" ca="1" si="4"/>
        <v/>
      </c>
      <c r="K18" s="663"/>
    </row>
    <row r="19" spans="1:11" ht="15.6">
      <c r="A19" s="329" t="s">
        <v>321</v>
      </c>
      <c r="B19" s="108">
        <v>2</v>
      </c>
      <c r="C19" s="109" t="str">
        <f t="shared" ca="1" si="4"/>
        <v/>
      </c>
      <c r="D19" s="108" t="str">
        <f t="shared" ca="1" si="4"/>
        <v/>
      </c>
      <c r="E19" s="111"/>
      <c r="F19" s="111" t="str">
        <f t="shared" ca="1" si="4"/>
        <v/>
      </c>
      <c r="G19" s="111" t="str">
        <f t="shared" ca="1" si="4"/>
        <v/>
      </c>
      <c r="H19" s="111" t="str">
        <f t="shared" ca="1" si="3"/>
        <v/>
      </c>
      <c r="I19" s="107" t="str">
        <f t="shared" ca="1" si="4"/>
        <v/>
      </c>
      <c r="J19" s="107" t="str">
        <f t="shared" ca="1" si="4"/>
        <v/>
      </c>
      <c r="K19" s="664"/>
    </row>
    <row r="20" spans="1:11" ht="15.6">
      <c r="A20" s="329" t="s">
        <v>321</v>
      </c>
      <c r="B20" s="108">
        <v>3</v>
      </c>
      <c r="C20" s="109" t="str">
        <f t="shared" ca="1" si="4"/>
        <v/>
      </c>
      <c r="D20" s="108" t="str">
        <f t="shared" ca="1" si="4"/>
        <v/>
      </c>
      <c r="E20" s="111" t="str">
        <f t="shared" ca="1" si="4"/>
        <v/>
      </c>
      <c r="F20" s="111" t="str">
        <f t="shared" ca="1" si="4"/>
        <v/>
      </c>
      <c r="G20" s="111" t="str">
        <f t="shared" ca="1" si="4"/>
        <v/>
      </c>
      <c r="H20" s="111" t="str">
        <f t="shared" ca="1" si="3"/>
        <v/>
      </c>
      <c r="I20" s="107" t="str">
        <f t="shared" ca="1" si="4"/>
        <v/>
      </c>
      <c r="J20" s="107" t="str">
        <f t="shared" ca="1" si="4"/>
        <v/>
      </c>
      <c r="K20" s="665"/>
    </row>
    <row r="21" spans="1:11" ht="15.6">
      <c r="A21" s="329" t="s">
        <v>321</v>
      </c>
      <c r="B21" s="108">
        <v>4</v>
      </c>
      <c r="C21" s="109" t="str">
        <f t="shared" ca="1" si="4"/>
        <v/>
      </c>
      <c r="D21" s="108" t="str">
        <f t="shared" ca="1" si="4"/>
        <v/>
      </c>
      <c r="E21" s="111" t="str">
        <f t="shared" ca="1" si="4"/>
        <v/>
      </c>
      <c r="F21" s="111" t="str">
        <f t="shared" ca="1" si="4"/>
        <v/>
      </c>
      <c r="G21" s="111" t="str">
        <f t="shared" ca="1" si="4"/>
        <v/>
      </c>
      <c r="H21" s="111" t="str">
        <f t="shared" ca="1" si="3"/>
        <v/>
      </c>
      <c r="I21" s="107" t="str">
        <f t="shared" ca="1" si="4"/>
        <v/>
      </c>
      <c r="J21" s="107" t="str">
        <f t="shared" ca="1" si="4"/>
        <v/>
      </c>
      <c r="K21" s="665"/>
    </row>
    <row r="22" spans="1:11" ht="15.6">
      <c r="A22" s="329" t="s">
        <v>321</v>
      </c>
      <c r="B22" s="108">
        <v>5</v>
      </c>
      <c r="C22" s="109" t="str">
        <f t="shared" ca="1" si="4"/>
        <v/>
      </c>
      <c r="D22" s="108" t="str">
        <f t="shared" ca="1" si="4"/>
        <v/>
      </c>
      <c r="E22" s="111" t="str">
        <f t="shared" ca="1" si="4"/>
        <v/>
      </c>
      <c r="F22" s="111" t="str">
        <f t="shared" ca="1" si="4"/>
        <v/>
      </c>
      <c r="G22" s="111" t="str">
        <f t="shared" ca="1" si="4"/>
        <v/>
      </c>
      <c r="H22" s="111" t="str">
        <f t="shared" ca="1" si="3"/>
        <v/>
      </c>
      <c r="I22" s="107" t="str">
        <f t="shared" ca="1" si="4"/>
        <v/>
      </c>
      <c r="J22" s="107" t="str">
        <f t="shared" ca="1" si="4"/>
        <v/>
      </c>
      <c r="K22" s="665"/>
    </row>
    <row r="23" spans="1:11" ht="15.6">
      <c r="A23" s="329" t="s">
        <v>322</v>
      </c>
      <c r="B23" s="108">
        <v>1</v>
      </c>
      <c r="C23" s="109" t="str">
        <f t="shared" ca="1" si="4"/>
        <v>현대자동차 전시장 운영 IT시스템 유지보수</v>
      </c>
      <c r="D23" s="108" t="str">
        <f t="shared" ca="1" si="4"/>
        <v>2023.06.01 ~ 2023.06.30</v>
      </c>
      <c r="E23" s="111">
        <f t="shared" ca="1" si="4"/>
        <v>6</v>
      </c>
      <c r="F23" s="111">
        <f t="shared" ca="1" si="4"/>
        <v>6</v>
      </c>
      <c r="G23" s="111" t="str">
        <f t="shared" ca="1" si="4"/>
        <v/>
      </c>
      <c r="H23" s="111" t="str">
        <f t="shared" ca="1" si="3"/>
        <v/>
      </c>
      <c r="I23" s="107" t="str">
        <f t="shared" ca="1" si="4"/>
        <v/>
      </c>
      <c r="J23" s="107" t="str">
        <f t="shared" ca="1" si="4"/>
        <v/>
      </c>
      <c r="K23" s="663"/>
    </row>
    <row r="24" spans="1:11" ht="15.6">
      <c r="A24" s="329" t="s">
        <v>322</v>
      </c>
      <c r="B24" s="108">
        <v>2</v>
      </c>
      <c r="C24" s="109" t="str">
        <f t="shared" ca="1" si="4"/>
        <v/>
      </c>
      <c r="D24" s="108" t="str">
        <f t="shared" ca="1" si="4"/>
        <v/>
      </c>
      <c r="E24" s="111" t="str">
        <f t="shared" ca="1" si="4"/>
        <v/>
      </c>
      <c r="F24" s="111" t="str">
        <f t="shared" ca="1" si="4"/>
        <v/>
      </c>
      <c r="G24" s="111" t="str">
        <f t="shared" ca="1" si="4"/>
        <v/>
      </c>
      <c r="H24" s="111" t="str">
        <f t="shared" ca="1" si="4"/>
        <v/>
      </c>
      <c r="I24" s="107" t="str">
        <f t="shared" ca="1" si="4"/>
        <v/>
      </c>
      <c r="J24" s="107" t="str">
        <f t="shared" ca="1" si="4"/>
        <v/>
      </c>
      <c r="K24" s="664"/>
    </row>
    <row r="25" spans="1:11" ht="15.6">
      <c r="A25" s="329" t="s">
        <v>322</v>
      </c>
      <c r="B25" s="108">
        <v>3</v>
      </c>
      <c r="C25" s="109" t="str">
        <f t="shared" ref="C25:J42" ca="1" si="6">IF(INDIRECT($A25&amp;"!"&amp;C$2&amp;(28+$B25))=0,"",INDIRECT($A25&amp;"!"&amp;C$2&amp;(28+$B25)))</f>
        <v/>
      </c>
      <c r="D25" s="108" t="str">
        <f t="shared" ca="1" si="6"/>
        <v/>
      </c>
      <c r="E25" s="111" t="str">
        <f t="shared" ca="1" si="6"/>
        <v/>
      </c>
      <c r="F25" s="111" t="str">
        <f t="shared" ca="1" si="6"/>
        <v/>
      </c>
      <c r="G25" s="111" t="str">
        <f t="shared" ca="1" si="6"/>
        <v/>
      </c>
      <c r="H25" s="111" t="str">
        <f t="shared" ca="1" si="6"/>
        <v/>
      </c>
      <c r="I25" s="107" t="str">
        <f t="shared" ca="1" si="6"/>
        <v/>
      </c>
      <c r="J25" s="107" t="str">
        <f t="shared" ca="1" si="6"/>
        <v/>
      </c>
      <c r="K25" s="665"/>
    </row>
    <row r="26" spans="1:11" ht="15.6">
      <c r="A26" s="329" t="s">
        <v>322</v>
      </c>
      <c r="B26" s="108">
        <v>4</v>
      </c>
      <c r="C26" s="109" t="str">
        <f t="shared" ca="1" si="6"/>
        <v/>
      </c>
      <c r="D26" s="108" t="str">
        <f t="shared" ca="1" si="6"/>
        <v/>
      </c>
      <c r="E26" s="111" t="str">
        <f t="shared" ca="1" si="6"/>
        <v/>
      </c>
      <c r="F26" s="111" t="str">
        <f t="shared" ca="1" si="6"/>
        <v/>
      </c>
      <c r="G26" s="111" t="str">
        <f t="shared" ca="1" si="6"/>
        <v/>
      </c>
      <c r="H26" s="111" t="str">
        <f t="shared" ca="1" si="6"/>
        <v/>
      </c>
      <c r="I26" s="107" t="str">
        <f t="shared" ca="1" si="6"/>
        <v/>
      </c>
      <c r="J26" s="107" t="str">
        <f t="shared" ca="1" si="6"/>
        <v/>
      </c>
      <c r="K26" s="665"/>
    </row>
    <row r="27" spans="1:11" ht="15.6">
      <c r="A27" s="329" t="s">
        <v>322</v>
      </c>
      <c r="B27" s="108">
        <v>5</v>
      </c>
      <c r="C27" s="109" t="str">
        <f t="shared" ca="1" si="6"/>
        <v/>
      </c>
      <c r="D27" s="108" t="str">
        <f t="shared" ca="1" si="6"/>
        <v/>
      </c>
      <c r="E27" s="111" t="str">
        <f t="shared" ca="1" si="6"/>
        <v/>
      </c>
      <c r="F27" s="111" t="str">
        <f t="shared" ca="1" si="6"/>
        <v/>
      </c>
      <c r="G27" s="111" t="str">
        <f t="shared" ca="1" si="6"/>
        <v/>
      </c>
      <c r="H27" s="111" t="str">
        <f t="shared" ca="1" si="6"/>
        <v/>
      </c>
      <c r="I27" s="107" t="str">
        <f t="shared" ca="1" si="6"/>
        <v/>
      </c>
      <c r="J27" s="107" t="str">
        <f t="shared" ca="1" si="6"/>
        <v/>
      </c>
      <c r="K27" s="665"/>
    </row>
    <row r="28" spans="1:11" ht="15.6">
      <c r="A28" s="329" t="s">
        <v>323</v>
      </c>
      <c r="B28" s="108">
        <v>1</v>
      </c>
      <c r="C28" s="109" t="str">
        <f t="shared" ca="1" si="6"/>
        <v>기아 DCS 2.0 IT 시스템 구축</v>
      </c>
      <c r="D28" s="108" t="str">
        <f t="shared" ca="1" si="6"/>
        <v>2023.01.01 ~ 2023.01.31</v>
      </c>
      <c r="E28" s="111">
        <f t="shared" ca="1" si="6"/>
        <v>1</v>
      </c>
      <c r="F28" s="111">
        <f t="shared" ca="1" si="6"/>
        <v>1</v>
      </c>
      <c r="G28" s="111" t="str">
        <f t="shared" ca="1" si="6"/>
        <v/>
      </c>
      <c r="H28" s="111" t="str">
        <f t="shared" ca="1" si="6"/>
        <v/>
      </c>
      <c r="I28" s="107" t="str">
        <f t="shared" ca="1" si="6"/>
        <v/>
      </c>
      <c r="J28" s="107" t="str">
        <f t="shared" ca="1" si="6"/>
        <v/>
      </c>
      <c r="K28" s="663"/>
    </row>
    <row r="29" spans="1:11" ht="15.6">
      <c r="A29" s="329" t="s">
        <v>323</v>
      </c>
      <c r="B29" s="108">
        <v>2</v>
      </c>
      <c r="C29" s="109" t="str">
        <f t="shared" ca="1" si="6"/>
        <v>오셜록 POS&amp;KIOSK 개발</v>
      </c>
      <c r="D29" s="108" t="str">
        <f t="shared" ca="1" si="6"/>
        <v>2023.02.01 ~ 2023.06.15</v>
      </c>
      <c r="E29" s="111">
        <f t="shared" ca="1" si="6"/>
        <v>4.5</v>
      </c>
      <c r="F29" s="111">
        <f t="shared" ca="1" si="6"/>
        <v>4.5</v>
      </c>
      <c r="G29" s="111" t="str">
        <f t="shared" ca="1" si="6"/>
        <v/>
      </c>
      <c r="H29" s="111" t="str">
        <f t="shared" ca="1" si="6"/>
        <v/>
      </c>
      <c r="I29" s="107" t="str">
        <f t="shared" ca="1" si="6"/>
        <v/>
      </c>
      <c r="J29" s="107" t="str">
        <f t="shared" ca="1" si="6"/>
        <v/>
      </c>
      <c r="K29" s="664"/>
    </row>
    <row r="30" spans="1:11" ht="15.6">
      <c r="A30" s="329" t="s">
        <v>323</v>
      </c>
      <c r="B30" s="108">
        <v>3</v>
      </c>
      <c r="C30" s="109" t="str">
        <f t="shared" ca="1" si="6"/>
        <v>KIA 대형 복합거점 사전 기획 프로젝트</v>
      </c>
      <c r="D30" s="108" t="str">
        <f t="shared" ca="1" si="6"/>
        <v>2023.06.19 ~ 2023.06.30</v>
      </c>
      <c r="E30" s="111">
        <f t="shared" ca="1" si="6"/>
        <v>0.5</v>
      </c>
      <c r="F30" s="111">
        <f t="shared" ca="1" si="6"/>
        <v>0.5</v>
      </c>
      <c r="G30" s="111" t="str">
        <f t="shared" ca="1" si="6"/>
        <v/>
      </c>
      <c r="H30" s="111" t="str">
        <f t="shared" ca="1" si="6"/>
        <v/>
      </c>
      <c r="I30" s="107" t="str">
        <f t="shared" ca="1" si="6"/>
        <v/>
      </c>
      <c r="J30" s="107" t="str">
        <f t="shared" ca="1" si="6"/>
        <v/>
      </c>
      <c r="K30" s="665"/>
    </row>
    <row r="31" spans="1:11" ht="15.6">
      <c r="A31" s="329" t="s">
        <v>323</v>
      </c>
      <c r="B31" s="108">
        <v>4</v>
      </c>
      <c r="C31" s="109" t="str">
        <f t="shared" ca="1" si="6"/>
        <v/>
      </c>
      <c r="D31" s="108" t="str">
        <f t="shared" ca="1" si="6"/>
        <v/>
      </c>
      <c r="E31" s="111" t="str">
        <f t="shared" ca="1" si="6"/>
        <v/>
      </c>
      <c r="F31" s="111" t="str">
        <f t="shared" ca="1" si="6"/>
        <v/>
      </c>
      <c r="G31" s="111" t="str">
        <f t="shared" ca="1" si="6"/>
        <v/>
      </c>
      <c r="H31" s="111" t="str">
        <f t="shared" ca="1" si="6"/>
        <v/>
      </c>
      <c r="I31" s="107" t="str">
        <f t="shared" ca="1" si="6"/>
        <v/>
      </c>
      <c r="J31" s="107" t="str">
        <f t="shared" ca="1" si="6"/>
        <v/>
      </c>
      <c r="K31" s="665"/>
    </row>
    <row r="32" spans="1:11" ht="15.6">
      <c r="A32" s="329" t="s">
        <v>323</v>
      </c>
      <c r="B32" s="108">
        <v>5</v>
      </c>
      <c r="C32" s="109" t="str">
        <f t="shared" ca="1" si="6"/>
        <v/>
      </c>
      <c r="D32" s="108" t="str">
        <f t="shared" ca="1" si="6"/>
        <v/>
      </c>
      <c r="E32" s="111" t="str">
        <f t="shared" ca="1" si="6"/>
        <v/>
      </c>
      <c r="F32" s="111" t="str">
        <f t="shared" ca="1" si="6"/>
        <v/>
      </c>
      <c r="G32" s="111" t="str">
        <f t="shared" ca="1" si="6"/>
        <v/>
      </c>
      <c r="H32" s="111" t="str">
        <f t="shared" ca="1" si="6"/>
        <v/>
      </c>
      <c r="I32" s="107" t="str">
        <f t="shared" ca="1" si="6"/>
        <v/>
      </c>
      <c r="J32" s="107" t="str">
        <f t="shared" ca="1" si="6"/>
        <v/>
      </c>
      <c r="K32" s="665"/>
    </row>
    <row r="33" spans="1:11" ht="15.6">
      <c r="A33" s="329" t="s">
        <v>312</v>
      </c>
      <c r="B33" s="108">
        <v>1</v>
      </c>
      <c r="C33" s="109" t="str">
        <f t="shared" ca="1" si="6"/>
        <v>잇츠굿 통합시스템 구축</v>
      </c>
      <c r="D33" s="108" t="str">
        <f t="shared" ca="1" si="6"/>
        <v>2023.06.07 ~ 2023.06.30</v>
      </c>
      <c r="E33" s="111">
        <f t="shared" ca="1" si="6"/>
        <v>0.86</v>
      </c>
      <c r="F33" s="111">
        <f t="shared" ca="1" si="6"/>
        <v>0.86</v>
      </c>
      <c r="G33" s="111" t="str">
        <f t="shared" ca="1" si="6"/>
        <v/>
      </c>
      <c r="H33" s="111" t="str">
        <f t="shared" ca="1" si="6"/>
        <v/>
      </c>
      <c r="I33" s="107" t="str">
        <f t="shared" ca="1" si="6"/>
        <v/>
      </c>
      <c r="J33" s="107" t="str">
        <f t="shared" ca="1" si="6"/>
        <v/>
      </c>
      <c r="K33" s="663"/>
    </row>
    <row r="34" spans="1:11" ht="15.6">
      <c r="A34" s="329" t="s">
        <v>312</v>
      </c>
      <c r="B34" s="108">
        <v>2</v>
      </c>
      <c r="C34" s="109" t="str">
        <f t="shared" ca="1" si="6"/>
        <v/>
      </c>
      <c r="D34" s="108" t="str">
        <f t="shared" ca="1" si="6"/>
        <v/>
      </c>
      <c r="E34" s="111" t="str">
        <f t="shared" ca="1" si="6"/>
        <v/>
      </c>
      <c r="F34" s="111" t="str">
        <f t="shared" ca="1" si="6"/>
        <v/>
      </c>
      <c r="G34" s="111" t="str">
        <f t="shared" ca="1" si="6"/>
        <v/>
      </c>
      <c r="H34" s="111" t="str">
        <f t="shared" ca="1" si="6"/>
        <v/>
      </c>
      <c r="I34" s="107" t="str">
        <f t="shared" ca="1" si="6"/>
        <v/>
      </c>
      <c r="J34" s="107" t="str">
        <f t="shared" ca="1" si="6"/>
        <v/>
      </c>
      <c r="K34" s="664"/>
    </row>
    <row r="35" spans="1:11" ht="15.6">
      <c r="A35" s="329" t="s">
        <v>312</v>
      </c>
      <c r="B35" s="108">
        <v>3</v>
      </c>
      <c r="C35" s="109" t="str">
        <f t="shared" ca="1" si="6"/>
        <v/>
      </c>
      <c r="D35" s="108" t="str">
        <f t="shared" ca="1" si="6"/>
        <v/>
      </c>
      <c r="E35" s="111" t="str">
        <f t="shared" ca="1" si="6"/>
        <v/>
      </c>
      <c r="F35" s="111" t="str">
        <f t="shared" ca="1" si="6"/>
        <v/>
      </c>
      <c r="G35" s="111" t="str">
        <f t="shared" ca="1" si="6"/>
        <v/>
      </c>
      <c r="H35" s="111" t="str">
        <f t="shared" ca="1" si="6"/>
        <v/>
      </c>
      <c r="I35" s="107" t="str">
        <f t="shared" ca="1" si="6"/>
        <v/>
      </c>
      <c r="J35" s="107" t="str">
        <f t="shared" ca="1" si="6"/>
        <v/>
      </c>
      <c r="K35" s="665"/>
    </row>
    <row r="36" spans="1:11" ht="15.6">
      <c r="A36" s="329" t="s">
        <v>312</v>
      </c>
      <c r="B36" s="108">
        <v>4</v>
      </c>
      <c r="C36" s="109" t="str">
        <f t="shared" ca="1" si="6"/>
        <v/>
      </c>
      <c r="D36" s="108" t="str">
        <f t="shared" ca="1" si="6"/>
        <v/>
      </c>
      <c r="E36" s="111" t="str">
        <f t="shared" ca="1" si="6"/>
        <v/>
      </c>
      <c r="F36" s="111" t="str">
        <f t="shared" ca="1" si="6"/>
        <v/>
      </c>
      <c r="G36" s="111" t="str">
        <f t="shared" ca="1" si="6"/>
        <v/>
      </c>
      <c r="H36" s="111" t="str">
        <f t="shared" ca="1" si="6"/>
        <v/>
      </c>
      <c r="I36" s="107" t="str">
        <f t="shared" ca="1" si="6"/>
        <v/>
      </c>
      <c r="J36" s="107" t="str">
        <f t="shared" ca="1" si="6"/>
        <v/>
      </c>
      <c r="K36" s="665"/>
    </row>
    <row r="37" spans="1:11" ht="15.6">
      <c r="A37" s="329" t="s">
        <v>312</v>
      </c>
      <c r="B37" s="108">
        <v>5</v>
      </c>
      <c r="C37" s="109" t="str">
        <f t="shared" ca="1" si="6"/>
        <v/>
      </c>
      <c r="D37" s="108" t="str">
        <f t="shared" ca="1" si="6"/>
        <v/>
      </c>
      <c r="E37" s="111" t="str">
        <f t="shared" ca="1" si="6"/>
        <v/>
      </c>
      <c r="F37" s="111" t="str">
        <f t="shared" ca="1" si="6"/>
        <v/>
      </c>
      <c r="G37" s="111" t="str">
        <f t="shared" ca="1" si="6"/>
        <v/>
      </c>
      <c r="H37" s="111" t="str">
        <f t="shared" ca="1" si="6"/>
        <v/>
      </c>
      <c r="I37" s="107" t="str">
        <f t="shared" ca="1" si="6"/>
        <v/>
      </c>
      <c r="J37" s="107" t="str">
        <f t="shared" ca="1" si="6"/>
        <v/>
      </c>
      <c r="K37" s="665"/>
    </row>
    <row r="38" spans="1:11" ht="15.6">
      <c r="A38" s="329" t="s">
        <v>324</v>
      </c>
      <c r="B38" s="108">
        <v>1</v>
      </c>
      <c r="C38" s="109" t="str">
        <f t="shared" ca="1" si="6"/>
        <v>잇츠굿 통합시스템 구축</v>
      </c>
      <c r="D38" s="108" t="str">
        <f t="shared" ca="1" si="6"/>
        <v>2023.06.07 ~ 2023.06.30</v>
      </c>
      <c r="E38" s="111">
        <f t="shared" ca="1" si="6"/>
        <v>0.86</v>
      </c>
      <c r="F38" s="111">
        <f t="shared" ca="1" si="6"/>
        <v>0.86</v>
      </c>
      <c r="G38" s="111" t="str">
        <f t="shared" ca="1" si="6"/>
        <v/>
      </c>
      <c r="H38" s="111" t="str">
        <f t="shared" ca="1" si="6"/>
        <v/>
      </c>
      <c r="I38" s="107" t="str">
        <f t="shared" ca="1" si="6"/>
        <v/>
      </c>
      <c r="J38" s="107" t="str">
        <f t="shared" ca="1" si="6"/>
        <v/>
      </c>
      <c r="K38" s="673"/>
    </row>
    <row r="39" spans="1:11" ht="15.6">
      <c r="A39" s="329" t="s">
        <v>324</v>
      </c>
      <c r="B39" s="108">
        <v>2</v>
      </c>
      <c r="C39" s="109" t="str">
        <f t="shared" ca="1" si="6"/>
        <v/>
      </c>
      <c r="D39" s="108" t="str">
        <f t="shared" ca="1" si="6"/>
        <v/>
      </c>
      <c r="E39" s="111" t="str">
        <f t="shared" ca="1" si="6"/>
        <v/>
      </c>
      <c r="F39" s="111" t="str">
        <f t="shared" ca="1" si="6"/>
        <v/>
      </c>
      <c r="G39" s="111" t="str">
        <f t="shared" ca="1" si="6"/>
        <v/>
      </c>
      <c r="H39" s="111" t="str">
        <f t="shared" ca="1" si="6"/>
        <v/>
      </c>
      <c r="I39" s="107" t="str">
        <f t="shared" ca="1" si="6"/>
        <v/>
      </c>
      <c r="J39" s="107" t="str">
        <f t="shared" ca="1" si="6"/>
        <v/>
      </c>
      <c r="K39" s="674"/>
    </row>
    <row r="40" spans="1:11" ht="15.6">
      <c r="A40" s="329" t="s">
        <v>324</v>
      </c>
      <c r="B40" s="108">
        <v>3</v>
      </c>
      <c r="C40" s="109" t="str">
        <f t="shared" ca="1" si="6"/>
        <v/>
      </c>
      <c r="D40" s="108" t="str">
        <f t="shared" ca="1" si="6"/>
        <v/>
      </c>
      <c r="E40" s="111" t="str">
        <f t="shared" ca="1" si="6"/>
        <v/>
      </c>
      <c r="F40" s="111" t="str">
        <f t="shared" ca="1" si="6"/>
        <v/>
      </c>
      <c r="G40" s="111" t="str">
        <f t="shared" ca="1" si="6"/>
        <v/>
      </c>
      <c r="H40" s="111" t="str">
        <f t="shared" ca="1" si="6"/>
        <v/>
      </c>
      <c r="I40" s="107" t="str">
        <f t="shared" ca="1" si="6"/>
        <v/>
      </c>
      <c r="J40" s="107" t="str">
        <f t="shared" ca="1" si="6"/>
        <v/>
      </c>
      <c r="K40" s="674"/>
    </row>
    <row r="41" spans="1:11" ht="15.6">
      <c r="A41" s="329" t="s">
        <v>324</v>
      </c>
      <c r="B41" s="108">
        <v>4</v>
      </c>
      <c r="C41" s="109" t="str">
        <f t="shared" ca="1" si="6"/>
        <v/>
      </c>
      <c r="D41" s="108" t="str">
        <f t="shared" ca="1" si="6"/>
        <v/>
      </c>
      <c r="E41" s="111" t="str">
        <f t="shared" ca="1" si="6"/>
        <v/>
      </c>
      <c r="F41" s="111" t="str">
        <f t="shared" ca="1" si="6"/>
        <v/>
      </c>
      <c r="G41" s="111" t="str">
        <f t="shared" ca="1" si="6"/>
        <v/>
      </c>
      <c r="H41" s="111" t="str">
        <f t="shared" ca="1" si="6"/>
        <v/>
      </c>
      <c r="I41" s="107" t="str">
        <f t="shared" ca="1" si="6"/>
        <v/>
      </c>
      <c r="J41" s="107" t="str">
        <f t="shared" ca="1" si="6"/>
        <v/>
      </c>
      <c r="K41" s="674"/>
    </row>
    <row r="42" spans="1:11" ht="16.2" thickBot="1">
      <c r="A42" s="329" t="s">
        <v>324</v>
      </c>
      <c r="B42" s="120">
        <v>5</v>
      </c>
      <c r="C42" s="119" t="str">
        <f t="shared" ca="1" si="6"/>
        <v/>
      </c>
      <c r="D42" s="120" t="str">
        <f t="shared" ca="1" si="6"/>
        <v/>
      </c>
      <c r="E42" s="121" t="str">
        <f t="shared" ca="1" si="6"/>
        <v/>
      </c>
      <c r="F42" s="121" t="str">
        <f t="shared" ca="1" si="6"/>
        <v/>
      </c>
      <c r="G42" s="121" t="str">
        <f t="shared" ca="1" si="6"/>
        <v/>
      </c>
      <c r="H42" s="121" t="str">
        <f t="shared" ca="1" si="6"/>
        <v/>
      </c>
      <c r="I42" s="122" t="str">
        <f t="shared" ca="1" si="6"/>
        <v/>
      </c>
      <c r="J42" s="122" t="str">
        <f t="shared" ca="1" si="6"/>
        <v/>
      </c>
      <c r="K42" s="675"/>
    </row>
  </sheetData>
  <autoFilter ref="A1:J22"/>
  <mergeCells count="10">
    <mergeCell ref="K38:K42"/>
    <mergeCell ref="A2:B2"/>
    <mergeCell ref="K8:K12"/>
    <mergeCell ref="K3:K7"/>
    <mergeCell ref="K23:K27"/>
    <mergeCell ref="K28:K32"/>
    <mergeCell ref="K18:K22"/>
    <mergeCell ref="K13:K17"/>
    <mergeCell ref="K1:K2"/>
    <mergeCell ref="K33:K37"/>
  </mergeCells>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O31"/>
  <sheetViews>
    <sheetView tabSelected="1" workbookViewId="0">
      <selection activeCell="E2" sqref="E2"/>
    </sheetView>
  </sheetViews>
  <sheetFormatPr defaultRowHeight="14.4"/>
  <cols>
    <col min="3" max="3" width="36.6328125" bestFit="1" customWidth="1"/>
    <col min="14" max="14" width="122" customWidth="1"/>
  </cols>
  <sheetData>
    <row r="1" spans="2:15" ht="22.8">
      <c r="B1" s="126" t="s">
        <v>64</v>
      </c>
      <c r="C1" s="126" t="s">
        <v>65</v>
      </c>
      <c r="D1" s="127" t="s">
        <v>57</v>
      </c>
      <c r="E1" s="293" t="s">
        <v>279</v>
      </c>
      <c r="F1" s="125" t="s">
        <v>280</v>
      </c>
      <c r="G1" s="125" t="s">
        <v>277</v>
      </c>
      <c r="H1" s="125" t="s">
        <v>281</v>
      </c>
      <c r="I1" s="148" t="s">
        <v>325</v>
      </c>
      <c r="J1" s="191" t="s">
        <v>303</v>
      </c>
      <c r="K1" s="310" t="s">
        <v>312</v>
      </c>
      <c r="L1" s="345" t="s">
        <v>320</v>
      </c>
      <c r="M1" ph="1"/>
      <c r="N1" ph="1"/>
      <c r="O1" ph="1"/>
    </row>
    <row r="2" spans="2:15">
      <c r="B2" s="606" t="s">
        <v>69</v>
      </c>
      <c r="C2" s="613" t="s">
        <v>70</v>
      </c>
      <c r="D2" s="67" t="s">
        <v>71</v>
      </c>
      <c r="E2" s="85">
        <f ca="1">IF(INDIRECT(E$1&amp;"!M"&amp;(ROW() + 60)) = 0, "", INDIRECT(E$1&amp;"!M"&amp;(ROW() + 60)))</f>
        <v>4</v>
      </c>
      <c r="F2" s="85" t="str">
        <f ca="1">IF(INDIRECT(F$1&amp;"!M"&amp;(ROW() + 60)) = 0, "", INDIRECT(F$1&amp;"!M"&amp;(ROW() + 60)))</f>
        <v/>
      </c>
      <c r="G2" s="85" t="str">
        <f t="shared" ref="G2:L2" ca="1" si="0">IF(INDIRECT(G$1&amp;"!M"&amp;(ROW() + 60)) = 0, "", INDIRECT(G$1&amp;"!M"&amp;(ROW() + 60)))</f>
        <v/>
      </c>
      <c r="H2" s="85" t="str">
        <f t="shared" ca="1" si="0"/>
        <v/>
      </c>
      <c r="I2" s="85" t="str">
        <f t="shared" ca="1" si="0"/>
        <v/>
      </c>
      <c r="J2" s="85" t="str">
        <f t="shared" ca="1" si="0"/>
        <v/>
      </c>
      <c r="K2" s="85" t="str">
        <f t="shared" ca="1" si="0"/>
        <v/>
      </c>
      <c r="L2" s="85" t="str">
        <f t="shared" ca="1" si="0"/>
        <v/>
      </c>
      <c r="M2" s="24"/>
      <c r="N2" s="484" t="s">
        <v>72</v>
      </c>
    </row>
    <row r="3" spans="2:15">
      <c r="B3" s="606"/>
      <c r="C3" s="616"/>
      <c r="D3" s="68" t="s">
        <v>1</v>
      </c>
      <c r="E3" s="55" t="str">
        <f t="shared" ref="E3:L28" ca="1" si="1">IF(INDIRECT(E$1&amp;"!M"&amp;(ROW() + 60)) = 0, "", INDIRECT(E$1&amp;"!M"&amp;(ROW() + 60)))</f>
        <v/>
      </c>
      <c r="F3" s="55" t="str">
        <f t="shared" ca="1" si="1"/>
        <v/>
      </c>
      <c r="G3" s="55" t="str">
        <f t="shared" ca="1" si="1"/>
        <v/>
      </c>
      <c r="H3" s="55" t="str">
        <f t="shared" ca="1" si="1"/>
        <v/>
      </c>
      <c r="I3" s="55" t="str">
        <f t="shared" ca="1" si="1"/>
        <v/>
      </c>
      <c r="J3" s="55" t="str">
        <f t="shared" ca="1" si="1"/>
        <v/>
      </c>
      <c r="K3" s="55" t="str">
        <f t="shared" ca="1" si="1"/>
        <v/>
      </c>
      <c r="L3" s="55" t="str">
        <f t="shared" ca="1" si="1"/>
        <v/>
      </c>
      <c r="M3" s="24"/>
      <c r="N3" s="484"/>
    </row>
    <row r="4" spans="2:15">
      <c r="B4" s="606"/>
      <c r="C4" s="616"/>
      <c r="D4" s="69" t="s">
        <v>2</v>
      </c>
      <c r="E4" s="56" t="str">
        <f t="shared" ca="1" si="1"/>
        <v/>
      </c>
      <c r="F4" s="56" t="str">
        <f t="shared" ca="1" si="1"/>
        <v/>
      </c>
      <c r="G4" s="56" t="str">
        <f t="shared" ca="1" si="1"/>
        <v/>
      </c>
      <c r="H4" s="56" t="str">
        <f t="shared" ca="1" si="1"/>
        <v/>
      </c>
      <c r="I4" s="56" t="str">
        <f t="shared" ca="1" si="1"/>
        <v/>
      </c>
      <c r="J4" s="56" t="str">
        <f t="shared" ca="1" si="1"/>
        <v/>
      </c>
      <c r="K4" s="56" t="str">
        <f t="shared" ca="1" si="1"/>
        <v/>
      </c>
      <c r="L4" s="56" t="str">
        <f t="shared" ca="1" si="1"/>
        <v/>
      </c>
      <c r="M4" s="24"/>
      <c r="N4" s="484"/>
    </row>
    <row r="5" spans="2:15">
      <c r="B5" s="606"/>
      <c r="C5" s="613" t="s">
        <v>73</v>
      </c>
      <c r="D5" s="68" t="s">
        <v>71</v>
      </c>
      <c r="E5" s="85">
        <f t="shared" ca="1" si="1"/>
        <v>4</v>
      </c>
      <c r="F5" s="85" t="str">
        <f t="shared" ca="1" si="1"/>
        <v/>
      </c>
      <c r="G5" s="85" t="str">
        <f t="shared" ca="1" si="1"/>
        <v/>
      </c>
      <c r="H5" s="85" t="str">
        <f t="shared" ca="1" si="1"/>
        <v/>
      </c>
      <c r="I5" s="85" t="str">
        <f t="shared" ca="1" si="1"/>
        <v/>
      </c>
      <c r="J5" s="85" t="str">
        <f t="shared" ca="1" si="1"/>
        <v/>
      </c>
      <c r="K5" s="85" t="str">
        <f t="shared" ca="1" si="1"/>
        <v/>
      </c>
      <c r="L5" s="85" t="str">
        <f t="shared" ca="1" si="1"/>
        <v/>
      </c>
      <c r="M5" s="24"/>
      <c r="N5" s="484" t="s">
        <v>74</v>
      </c>
    </row>
    <row r="6" spans="2:15">
      <c r="B6" s="606"/>
      <c r="C6" s="616"/>
      <c r="D6" s="68" t="s">
        <v>1</v>
      </c>
      <c r="E6" s="55" t="str">
        <f t="shared" ca="1" si="1"/>
        <v/>
      </c>
      <c r="F6" s="55" t="str">
        <f t="shared" ca="1" si="1"/>
        <v/>
      </c>
      <c r="G6" s="55" t="str">
        <f t="shared" ca="1" si="1"/>
        <v/>
      </c>
      <c r="H6" s="55" t="str">
        <f t="shared" ca="1" si="1"/>
        <v/>
      </c>
      <c r="I6" s="55" t="str">
        <f t="shared" ca="1" si="1"/>
        <v/>
      </c>
      <c r="J6" s="55" t="str">
        <f t="shared" ca="1" si="1"/>
        <v/>
      </c>
      <c r="K6" s="55" t="str">
        <f t="shared" ca="1" si="1"/>
        <v/>
      </c>
      <c r="L6" s="55" t="str">
        <f t="shared" ca="1" si="1"/>
        <v/>
      </c>
      <c r="M6" s="24"/>
      <c r="N6" s="484"/>
    </row>
    <row r="7" spans="2:15">
      <c r="B7" s="606"/>
      <c r="C7" s="616"/>
      <c r="D7" s="69" t="s">
        <v>2</v>
      </c>
      <c r="E7" s="56" t="str">
        <f t="shared" ca="1" si="1"/>
        <v/>
      </c>
      <c r="F7" s="56" t="str">
        <f t="shared" ca="1" si="1"/>
        <v/>
      </c>
      <c r="G7" s="56" t="str">
        <f t="shared" ca="1" si="1"/>
        <v/>
      </c>
      <c r="H7" s="56" t="str">
        <f t="shared" ca="1" si="1"/>
        <v/>
      </c>
      <c r="I7" s="56" t="str">
        <f t="shared" ca="1" si="1"/>
        <v/>
      </c>
      <c r="J7" s="56" t="str">
        <f t="shared" ca="1" si="1"/>
        <v/>
      </c>
      <c r="K7" s="56" t="str">
        <f t="shared" ca="1" si="1"/>
        <v/>
      </c>
      <c r="L7" s="56" t="str">
        <f t="shared" ca="1" si="1"/>
        <v/>
      </c>
      <c r="M7" s="24"/>
      <c r="N7" s="484"/>
    </row>
    <row r="8" spans="2:15">
      <c r="B8" s="606" t="s">
        <v>75</v>
      </c>
      <c r="C8" s="613" t="s">
        <v>76</v>
      </c>
      <c r="D8" s="67" t="s">
        <v>71</v>
      </c>
      <c r="E8" s="85">
        <f t="shared" ca="1" si="1"/>
        <v>4</v>
      </c>
      <c r="F8" s="85" t="str">
        <f t="shared" ca="1" si="1"/>
        <v/>
      </c>
      <c r="G8" s="85" t="str">
        <f t="shared" ca="1" si="1"/>
        <v/>
      </c>
      <c r="H8" s="85" t="str">
        <f t="shared" ca="1" si="1"/>
        <v/>
      </c>
      <c r="I8" s="85" t="str">
        <f t="shared" ca="1" si="1"/>
        <v/>
      </c>
      <c r="J8" s="85" t="str">
        <f t="shared" ca="1" si="1"/>
        <v/>
      </c>
      <c r="K8" s="85" t="str">
        <f t="shared" ca="1" si="1"/>
        <v/>
      </c>
      <c r="L8" s="85" t="str">
        <f t="shared" ca="1" si="1"/>
        <v/>
      </c>
      <c r="M8" s="24"/>
      <c r="N8" s="484" t="s">
        <v>77</v>
      </c>
    </row>
    <row r="9" spans="2:15">
      <c r="B9" s="606"/>
      <c r="C9" s="616"/>
      <c r="D9" s="68" t="s">
        <v>1</v>
      </c>
      <c r="E9" s="55" t="str">
        <f t="shared" ca="1" si="1"/>
        <v/>
      </c>
      <c r="F9" s="55" t="str">
        <f t="shared" ca="1" si="1"/>
        <v/>
      </c>
      <c r="G9" s="55" t="str">
        <f t="shared" ca="1" si="1"/>
        <v/>
      </c>
      <c r="H9" s="55" t="str">
        <f t="shared" ca="1" si="1"/>
        <v/>
      </c>
      <c r="I9" s="55" t="str">
        <f t="shared" ca="1" si="1"/>
        <v/>
      </c>
      <c r="J9" s="55" t="str">
        <f t="shared" ca="1" si="1"/>
        <v/>
      </c>
      <c r="K9" s="55" t="str">
        <f t="shared" ca="1" si="1"/>
        <v/>
      </c>
      <c r="L9" s="55" t="str">
        <f t="shared" ca="1" si="1"/>
        <v/>
      </c>
      <c r="M9" s="24"/>
      <c r="N9" s="484"/>
    </row>
    <row r="10" spans="2:15">
      <c r="B10" s="606"/>
      <c r="C10" s="616"/>
      <c r="D10" s="69" t="s">
        <v>2</v>
      </c>
      <c r="E10" s="56" t="str">
        <f t="shared" ca="1" si="1"/>
        <v/>
      </c>
      <c r="F10" s="56" t="str">
        <f t="shared" ca="1" si="1"/>
        <v/>
      </c>
      <c r="G10" s="56" t="str">
        <f t="shared" ca="1" si="1"/>
        <v/>
      </c>
      <c r="H10" s="56" t="str">
        <f t="shared" ca="1" si="1"/>
        <v/>
      </c>
      <c r="I10" s="56" t="str">
        <f t="shared" ca="1" si="1"/>
        <v/>
      </c>
      <c r="J10" s="56" t="str">
        <f t="shared" ca="1" si="1"/>
        <v/>
      </c>
      <c r="K10" s="56" t="str">
        <f t="shared" ca="1" si="1"/>
        <v/>
      </c>
      <c r="L10" s="56" t="str">
        <f t="shared" ca="1" si="1"/>
        <v/>
      </c>
      <c r="M10" s="24"/>
      <c r="N10" s="484"/>
    </row>
    <row r="11" spans="2:15">
      <c r="B11" s="606"/>
      <c r="C11" s="613" t="s">
        <v>78</v>
      </c>
      <c r="D11" s="68" t="s">
        <v>71</v>
      </c>
      <c r="E11" s="85">
        <f t="shared" ca="1" si="1"/>
        <v>5</v>
      </c>
      <c r="F11" s="85" t="str">
        <f t="shared" ca="1" si="1"/>
        <v/>
      </c>
      <c r="G11" s="85" t="str">
        <f t="shared" ca="1" si="1"/>
        <v/>
      </c>
      <c r="H11" s="85" t="str">
        <f t="shared" ca="1" si="1"/>
        <v/>
      </c>
      <c r="I11" s="85" t="str">
        <f t="shared" ca="1" si="1"/>
        <v/>
      </c>
      <c r="J11" s="85" t="str">
        <f t="shared" ca="1" si="1"/>
        <v/>
      </c>
      <c r="K11" s="85" t="str">
        <f t="shared" ca="1" si="1"/>
        <v/>
      </c>
      <c r="L11" s="85" t="str">
        <f t="shared" ca="1" si="1"/>
        <v/>
      </c>
      <c r="M11" s="24"/>
      <c r="N11" s="484" t="s">
        <v>79</v>
      </c>
    </row>
    <row r="12" spans="2:15">
      <c r="B12" s="606"/>
      <c r="C12" s="616"/>
      <c r="D12" s="68" t="s">
        <v>1</v>
      </c>
      <c r="E12" s="55" t="str">
        <f t="shared" ca="1" si="1"/>
        <v/>
      </c>
      <c r="F12" s="55" t="str">
        <f t="shared" ca="1" si="1"/>
        <v/>
      </c>
      <c r="G12" s="55" t="str">
        <f t="shared" ca="1" si="1"/>
        <v/>
      </c>
      <c r="H12" s="55" t="str">
        <f t="shared" ca="1" si="1"/>
        <v/>
      </c>
      <c r="I12" s="55" t="str">
        <f t="shared" ca="1" si="1"/>
        <v/>
      </c>
      <c r="J12" s="55" t="str">
        <f t="shared" ca="1" si="1"/>
        <v/>
      </c>
      <c r="K12" s="55" t="str">
        <f t="shared" ca="1" si="1"/>
        <v/>
      </c>
      <c r="L12" s="55" t="str">
        <f t="shared" ca="1" si="1"/>
        <v/>
      </c>
      <c r="M12" s="24"/>
      <c r="N12" s="484"/>
    </row>
    <row r="13" spans="2:15">
      <c r="B13" s="606"/>
      <c r="C13" s="616"/>
      <c r="D13" s="69" t="s">
        <v>2</v>
      </c>
      <c r="E13" s="56" t="str">
        <f t="shared" ca="1" si="1"/>
        <v/>
      </c>
      <c r="F13" s="56" t="str">
        <f t="shared" ca="1" si="1"/>
        <v/>
      </c>
      <c r="G13" s="56" t="str">
        <f t="shared" ca="1" si="1"/>
        <v/>
      </c>
      <c r="H13" s="56" t="str">
        <f t="shared" ca="1" si="1"/>
        <v/>
      </c>
      <c r="I13" s="56" t="str">
        <f t="shared" ca="1" si="1"/>
        <v/>
      </c>
      <c r="J13" s="56" t="str">
        <f t="shared" ca="1" si="1"/>
        <v/>
      </c>
      <c r="K13" s="56" t="str">
        <f t="shared" ca="1" si="1"/>
        <v/>
      </c>
      <c r="L13" s="56" t="str">
        <f t="shared" ca="1" si="1"/>
        <v/>
      </c>
      <c r="M13" s="24"/>
      <c r="N13" s="484"/>
    </row>
    <row r="14" spans="2:15">
      <c r="B14" s="606"/>
      <c r="C14" s="613" t="s">
        <v>80</v>
      </c>
      <c r="D14" s="68" t="s">
        <v>71</v>
      </c>
      <c r="E14" s="85">
        <f t="shared" ca="1" si="1"/>
        <v>4</v>
      </c>
      <c r="F14" s="85" t="str">
        <f t="shared" ca="1" si="1"/>
        <v/>
      </c>
      <c r="G14" s="85" t="str">
        <f t="shared" ca="1" si="1"/>
        <v/>
      </c>
      <c r="H14" s="85" t="str">
        <f t="shared" ca="1" si="1"/>
        <v/>
      </c>
      <c r="I14" s="85" t="str">
        <f t="shared" ca="1" si="1"/>
        <v/>
      </c>
      <c r="J14" s="85" t="str">
        <f t="shared" ca="1" si="1"/>
        <v/>
      </c>
      <c r="K14" s="85" t="str">
        <f t="shared" ca="1" si="1"/>
        <v/>
      </c>
      <c r="L14" s="85" t="str">
        <f t="shared" ca="1" si="1"/>
        <v/>
      </c>
      <c r="M14" s="24"/>
      <c r="N14" s="484" t="s">
        <v>81</v>
      </c>
    </row>
    <row r="15" spans="2:15">
      <c r="B15" s="606"/>
      <c r="C15" s="630"/>
      <c r="D15" s="68" t="s">
        <v>1</v>
      </c>
      <c r="E15" s="55" t="str">
        <f t="shared" ca="1" si="1"/>
        <v/>
      </c>
      <c r="F15" s="55" t="str">
        <f t="shared" ca="1" si="1"/>
        <v/>
      </c>
      <c r="G15" s="55" t="str">
        <f t="shared" ca="1" si="1"/>
        <v/>
      </c>
      <c r="H15" s="55" t="str">
        <f t="shared" ca="1" si="1"/>
        <v/>
      </c>
      <c r="I15" s="55" t="str">
        <f t="shared" ca="1" si="1"/>
        <v/>
      </c>
      <c r="J15" s="55" t="str">
        <f t="shared" ca="1" si="1"/>
        <v/>
      </c>
      <c r="K15" s="55" t="str">
        <f t="shared" ca="1" si="1"/>
        <v/>
      </c>
      <c r="L15" s="55" t="str">
        <f t="shared" ca="1" si="1"/>
        <v/>
      </c>
      <c r="M15" s="24"/>
      <c r="N15" s="484"/>
    </row>
    <row r="16" spans="2:15">
      <c r="B16" s="606"/>
      <c r="C16" s="630"/>
      <c r="D16" s="69" t="s">
        <v>2</v>
      </c>
      <c r="E16" s="56" t="str">
        <f t="shared" ca="1" si="1"/>
        <v/>
      </c>
      <c r="F16" s="56" t="str">
        <f t="shared" ca="1" si="1"/>
        <v/>
      </c>
      <c r="G16" s="56" t="str">
        <f t="shared" ca="1" si="1"/>
        <v/>
      </c>
      <c r="H16" s="56" t="str">
        <f t="shared" ca="1" si="1"/>
        <v/>
      </c>
      <c r="I16" s="56" t="str">
        <f t="shared" ca="1" si="1"/>
        <v/>
      </c>
      <c r="J16" s="56" t="str">
        <f t="shared" ca="1" si="1"/>
        <v/>
      </c>
      <c r="K16" s="56" t="str">
        <f t="shared" ca="1" si="1"/>
        <v/>
      </c>
      <c r="L16" s="56" t="str">
        <f t="shared" ca="1" si="1"/>
        <v/>
      </c>
      <c r="M16" s="24"/>
      <c r="N16" s="484"/>
    </row>
    <row r="17" spans="2:14">
      <c r="B17" s="641" t="s">
        <v>82</v>
      </c>
      <c r="C17" s="632" t="s">
        <v>83</v>
      </c>
      <c r="D17" s="66" t="s">
        <v>71</v>
      </c>
      <c r="E17" s="86">
        <f t="shared" ca="1" si="1"/>
        <v>4</v>
      </c>
      <c r="F17" s="86" t="str">
        <f t="shared" ca="1" si="1"/>
        <v/>
      </c>
      <c r="G17" s="86" t="str">
        <f t="shared" ca="1" si="1"/>
        <v/>
      </c>
      <c r="H17" s="86" t="str">
        <f t="shared" ca="1" si="1"/>
        <v/>
      </c>
      <c r="I17" s="86" t="str">
        <f t="shared" ca="1" si="1"/>
        <v/>
      </c>
      <c r="J17" s="86" t="str">
        <f t="shared" ca="1" si="1"/>
        <v/>
      </c>
      <c r="K17" s="86" t="str">
        <f t="shared" ca="1" si="1"/>
        <v/>
      </c>
      <c r="L17" s="86" t="str">
        <f t="shared" ca="1" si="1"/>
        <v/>
      </c>
      <c r="M17" s="24"/>
      <c r="N17" s="484" t="s">
        <v>84</v>
      </c>
    </row>
    <row r="18" spans="2:14">
      <c r="B18" s="641"/>
      <c r="C18" s="635"/>
      <c r="D18" s="68" t="s">
        <v>1</v>
      </c>
      <c r="E18" s="55" t="str">
        <f t="shared" ca="1" si="1"/>
        <v/>
      </c>
      <c r="F18" s="55" t="str">
        <f t="shared" ca="1" si="1"/>
        <v/>
      </c>
      <c r="G18" s="55" t="str">
        <f t="shared" ca="1" si="1"/>
        <v/>
      </c>
      <c r="H18" s="55" t="str">
        <f t="shared" ca="1" si="1"/>
        <v/>
      </c>
      <c r="I18" s="55" t="str">
        <f t="shared" ca="1" si="1"/>
        <v/>
      </c>
      <c r="J18" s="55" t="str">
        <f t="shared" ca="1" si="1"/>
        <v/>
      </c>
      <c r="K18" s="55" t="str">
        <f t="shared" ca="1" si="1"/>
        <v/>
      </c>
      <c r="L18" s="55" t="str">
        <f t="shared" ca="1" si="1"/>
        <v/>
      </c>
      <c r="M18" s="24"/>
      <c r="N18" s="484"/>
    </row>
    <row r="19" spans="2:14">
      <c r="B19" s="641"/>
      <c r="C19" s="636"/>
      <c r="D19" s="69" t="s">
        <v>2</v>
      </c>
      <c r="E19" s="56" t="str">
        <f t="shared" ca="1" si="1"/>
        <v/>
      </c>
      <c r="F19" s="56" t="str">
        <f t="shared" ca="1" si="1"/>
        <v/>
      </c>
      <c r="G19" s="56" t="str">
        <f t="shared" ca="1" si="1"/>
        <v/>
      </c>
      <c r="H19" s="56" t="str">
        <f t="shared" ca="1" si="1"/>
        <v/>
      </c>
      <c r="I19" s="56" t="str">
        <f t="shared" ca="1" si="1"/>
        <v/>
      </c>
      <c r="J19" s="56" t="str">
        <f t="shared" ca="1" si="1"/>
        <v/>
      </c>
      <c r="K19" s="56" t="str">
        <f t="shared" ca="1" si="1"/>
        <v/>
      </c>
      <c r="L19" s="56" t="str">
        <f t="shared" ca="1" si="1"/>
        <v/>
      </c>
      <c r="M19" s="24"/>
      <c r="N19" s="484"/>
    </row>
    <row r="20" spans="2:14">
      <c r="B20" s="641"/>
      <c r="C20" s="632" t="s">
        <v>85</v>
      </c>
      <c r="D20" s="66" t="s">
        <v>71</v>
      </c>
      <c r="E20" s="86">
        <f t="shared" ca="1" si="1"/>
        <v>4</v>
      </c>
      <c r="F20" s="86" t="str">
        <f t="shared" ca="1" si="1"/>
        <v/>
      </c>
      <c r="G20" s="86" t="str">
        <f t="shared" ca="1" si="1"/>
        <v/>
      </c>
      <c r="H20" s="86" t="str">
        <f t="shared" ca="1" si="1"/>
        <v/>
      </c>
      <c r="I20" s="86" t="str">
        <f t="shared" ca="1" si="1"/>
        <v/>
      </c>
      <c r="J20" s="86" t="str">
        <f t="shared" ca="1" si="1"/>
        <v/>
      </c>
      <c r="K20" s="86" t="str">
        <f t="shared" ca="1" si="1"/>
        <v/>
      </c>
      <c r="L20" s="86" t="str">
        <f t="shared" ca="1" si="1"/>
        <v/>
      </c>
      <c r="M20" s="24"/>
      <c r="N20" s="484" t="s">
        <v>86</v>
      </c>
    </row>
    <row r="21" spans="2:14">
      <c r="B21" s="641"/>
      <c r="C21" s="635"/>
      <c r="D21" s="68" t="s">
        <v>1</v>
      </c>
      <c r="E21" s="55" t="str">
        <f t="shared" ca="1" si="1"/>
        <v/>
      </c>
      <c r="F21" s="55" t="str">
        <f t="shared" ca="1" si="1"/>
        <v/>
      </c>
      <c r="G21" s="55" t="str">
        <f t="shared" ca="1" si="1"/>
        <v/>
      </c>
      <c r="H21" s="55" t="str">
        <f t="shared" ca="1" si="1"/>
        <v/>
      </c>
      <c r="I21" s="55" t="str">
        <f t="shared" ca="1" si="1"/>
        <v/>
      </c>
      <c r="J21" s="55" t="str">
        <f t="shared" ca="1" si="1"/>
        <v/>
      </c>
      <c r="K21" s="55" t="str">
        <f t="shared" ca="1" si="1"/>
        <v/>
      </c>
      <c r="L21" s="55" t="str">
        <f t="shared" ca="1" si="1"/>
        <v/>
      </c>
      <c r="M21" s="24"/>
      <c r="N21" s="484"/>
    </row>
    <row r="22" spans="2:14">
      <c r="B22" s="641"/>
      <c r="C22" s="636"/>
      <c r="D22" s="69" t="s">
        <v>2</v>
      </c>
      <c r="E22" s="56" t="str">
        <f t="shared" ca="1" si="1"/>
        <v/>
      </c>
      <c r="F22" s="56" t="str">
        <f t="shared" ca="1" si="1"/>
        <v/>
      </c>
      <c r="G22" s="56" t="str">
        <f t="shared" ca="1" si="1"/>
        <v/>
      </c>
      <c r="H22" s="56" t="str">
        <f t="shared" ca="1" si="1"/>
        <v/>
      </c>
      <c r="I22" s="56" t="str">
        <f t="shared" ca="1" si="1"/>
        <v/>
      </c>
      <c r="J22" s="56" t="str">
        <f t="shared" ca="1" si="1"/>
        <v/>
      </c>
      <c r="K22" s="56" t="str">
        <f t="shared" ca="1" si="1"/>
        <v/>
      </c>
      <c r="L22" s="56" t="str">
        <f t="shared" ca="1" si="1"/>
        <v/>
      </c>
      <c r="M22" s="24"/>
      <c r="N22" s="484"/>
    </row>
    <row r="23" spans="2:14">
      <c r="B23" s="641"/>
      <c r="C23" s="632" t="s">
        <v>87</v>
      </c>
      <c r="D23" s="66" t="s">
        <v>71</v>
      </c>
      <c r="E23" s="86">
        <f t="shared" ca="1" si="1"/>
        <v>4</v>
      </c>
      <c r="F23" s="86" t="str">
        <f t="shared" ca="1" si="1"/>
        <v/>
      </c>
      <c r="G23" s="86" t="str">
        <f t="shared" ca="1" si="1"/>
        <v/>
      </c>
      <c r="H23" s="86" t="str">
        <f t="shared" ca="1" si="1"/>
        <v/>
      </c>
      <c r="I23" s="86" t="str">
        <f t="shared" ca="1" si="1"/>
        <v/>
      </c>
      <c r="J23" s="86" t="str">
        <f t="shared" ca="1" si="1"/>
        <v/>
      </c>
      <c r="K23" s="86" t="str">
        <f t="shared" ca="1" si="1"/>
        <v/>
      </c>
      <c r="L23" s="86" t="str">
        <f t="shared" ca="1" si="1"/>
        <v/>
      </c>
      <c r="M23" s="24"/>
      <c r="N23" s="484" t="s">
        <v>88</v>
      </c>
    </row>
    <row r="24" spans="2:14">
      <c r="B24" s="641"/>
      <c r="C24" s="635"/>
      <c r="D24" s="68" t="s">
        <v>1</v>
      </c>
      <c r="E24" s="55" t="str">
        <f t="shared" ca="1" si="1"/>
        <v/>
      </c>
      <c r="F24" s="55" t="str">
        <f t="shared" ca="1" si="1"/>
        <v/>
      </c>
      <c r="G24" s="55" t="str">
        <f t="shared" ca="1" si="1"/>
        <v/>
      </c>
      <c r="H24" s="55" t="str">
        <f t="shared" ca="1" si="1"/>
        <v/>
      </c>
      <c r="I24" s="55" t="str">
        <f t="shared" ca="1" si="1"/>
        <v/>
      </c>
      <c r="J24" s="55" t="str">
        <f t="shared" ca="1" si="1"/>
        <v/>
      </c>
      <c r="K24" s="55" t="str">
        <f t="shared" ca="1" si="1"/>
        <v/>
      </c>
      <c r="L24" s="55" t="str">
        <f t="shared" ca="1" si="1"/>
        <v/>
      </c>
      <c r="M24" s="24"/>
      <c r="N24" s="484"/>
    </row>
    <row r="25" spans="2:14">
      <c r="B25" s="641"/>
      <c r="C25" s="636"/>
      <c r="D25" s="69" t="s">
        <v>2</v>
      </c>
      <c r="E25" s="56" t="str">
        <f t="shared" ca="1" si="1"/>
        <v/>
      </c>
      <c r="F25" s="56" t="str">
        <f t="shared" ca="1" si="1"/>
        <v/>
      </c>
      <c r="G25" s="56" t="str">
        <f t="shared" ca="1" si="1"/>
        <v/>
      </c>
      <c r="H25" s="56" t="str">
        <f t="shared" ca="1" si="1"/>
        <v/>
      </c>
      <c r="I25" s="56" t="str">
        <f t="shared" ca="1" si="1"/>
        <v/>
      </c>
      <c r="J25" s="56" t="str">
        <f t="shared" ca="1" si="1"/>
        <v/>
      </c>
      <c r="K25" s="56" t="str">
        <f t="shared" ca="1" si="1"/>
        <v/>
      </c>
      <c r="L25" s="56" t="str">
        <f t="shared" ca="1" si="1"/>
        <v/>
      </c>
      <c r="M25" s="24"/>
      <c r="N25" s="484"/>
    </row>
    <row r="26" spans="2:14">
      <c r="B26" s="641"/>
      <c r="C26" s="632" t="s">
        <v>89</v>
      </c>
      <c r="D26" s="67" t="s">
        <v>71</v>
      </c>
      <c r="E26" s="85">
        <f t="shared" ca="1" si="1"/>
        <v>4</v>
      </c>
      <c r="F26" s="85" t="str">
        <f t="shared" ca="1" si="1"/>
        <v/>
      </c>
      <c r="G26" s="85" t="str">
        <f t="shared" ca="1" si="1"/>
        <v/>
      </c>
      <c r="H26" s="85" t="str">
        <f t="shared" ca="1" si="1"/>
        <v/>
      </c>
      <c r="I26" s="85" t="str">
        <f t="shared" ca="1" si="1"/>
        <v/>
      </c>
      <c r="J26" s="85" t="str">
        <f t="shared" ca="1" si="1"/>
        <v/>
      </c>
      <c r="K26" s="85" t="str">
        <f t="shared" ca="1" si="1"/>
        <v/>
      </c>
      <c r="L26" s="85" t="str">
        <f t="shared" ca="1" si="1"/>
        <v/>
      </c>
      <c r="M26" s="24"/>
      <c r="N26" s="484" t="s">
        <v>90</v>
      </c>
    </row>
    <row r="27" spans="2:14">
      <c r="B27" s="641"/>
      <c r="C27" s="635"/>
      <c r="D27" s="68" t="s">
        <v>1</v>
      </c>
      <c r="E27" s="55" t="str">
        <f t="shared" ca="1" si="1"/>
        <v/>
      </c>
      <c r="F27" s="55" t="str">
        <f t="shared" ca="1" si="1"/>
        <v/>
      </c>
      <c r="G27" s="55" t="str">
        <f t="shared" ca="1" si="1"/>
        <v/>
      </c>
      <c r="H27" s="55" t="str">
        <f t="shared" ca="1" si="1"/>
        <v/>
      </c>
      <c r="I27" s="55" t="str">
        <f t="shared" ca="1" si="1"/>
        <v/>
      </c>
      <c r="J27" s="55" t="str">
        <f t="shared" ca="1" si="1"/>
        <v/>
      </c>
      <c r="K27" s="55" t="str">
        <f t="shared" ca="1" si="1"/>
        <v/>
      </c>
      <c r="L27" s="55" t="str">
        <f t="shared" ca="1" si="1"/>
        <v/>
      </c>
      <c r="M27" s="24"/>
      <c r="N27" s="484"/>
    </row>
    <row r="28" spans="2:14">
      <c r="B28" s="642"/>
      <c r="C28" s="636"/>
      <c r="D28" s="69" t="s">
        <v>2</v>
      </c>
      <c r="E28" s="128" t="str">
        <f t="shared" ca="1" si="1"/>
        <v/>
      </c>
      <c r="F28" s="128" t="str">
        <f t="shared" ca="1" si="1"/>
        <v/>
      </c>
      <c r="G28" s="128" t="str">
        <f t="shared" ca="1" si="1"/>
        <v/>
      </c>
      <c r="H28" s="128" t="str">
        <f t="shared" ca="1" si="1"/>
        <v/>
      </c>
      <c r="I28" s="128" t="str">
        <f t="shared" ca="1" si="1"/>
        <v/>
      </c>
      <c r="J28" s="128" t="str">
        <f t="shared" ca="1" si="1"/>
        <v/>
      </c>
      <c r="K28" s="128" t="str">
        <f t="shared" ca="1" si="1"/>
        <v/>
      </c>
      <c r="L28" s="128" t="str">
        <f t="shared" ca="1" si="1"/>
        <v/>
      </c>
      <c r="M28" s="24"/>
      <c r="N28" s="484"/>
    </row>
    <row r="29" spans="2:14">
      <c r="B29" s="593" t="s">
        <v>91</v>
      </c>
      <c r="C29" s="593" t="s">
        <v>62</v>
      </c>
      <c r="D29" s="67" t="s">
        <v>71</v>
      </c>
      <c r="E29" s="66">
        <f ca="1">IFERROR(E2+E5+E8+E11+E14+E17+E20+E23+E26, "")</f>
        <v>37</v>
      </c>
      <c r="F29" s="66" t="str">
        <f ca="1">IFERROR(F2+F5+F8+F11+F14+F17+F20+F23+F26, "")</f>
        <v/>
      </c>
      <c r="G29" s="66" t="str">
        <f t="shared" ref="G29:H29" ca="1" si="2">IFERROR(G2+G5+G8+G11+G14+G17+G20+G23+G26, "")</f>
        <v/>
      </c>
      <c r="H29" s="66" t="str">
        <f t="shared" ca="1" si="2"/>
        <v/>
      </c>
      <c r="I29" s="66" t="str">
        <f t="shared" ref="I29:J29" ca="1" si="3">IFERROR(I2+I5+I8+I11+I14+I17+I20+I23+I26, "")</f>
        <v/>
      </c>
      <c r="J29" s="66" t="str">
        <f t="shared" ca="1" si="3"/>
        <v/>
      </c>
      <c r="K29" s="66" t="str">
        <f t="shared" ref="K29:L29" ca="1" si="4">IFERROR(K2+K5+K8+K11+K14+K17+K20+K23+K26, "")</f>
        <v/>
      </c>
      <c r="L29" s="66" t="str">
        <f t="shared" ca="1" si="4"/>
        <v/>
      </c>
    </row>
    <row r="30" spans="2:14">
      <c r="B30" s="593"/>
      <c r="C30" s="593"/>
      <c r="D30" s="68" t="s">
        <v>1</v>
      </c>
      <c r="E30" s="68" t="str">
        <f t="shared" ref="E30" ca="1" si="5">IFERROR(E3+E6+E9+E12+E15+E18+E21+E24+E27, "")</f>
        <v/>
      </c>
      <c r="F30" s="68" t="str">
        <f t="shared" ref="F30:H31" ca="1" si="6">IFERROR(F3+F6+F9+F12+F15+F18+F21+F24+F27, "")</f>
        <v/>
      </c>
      <c r="G30" s="68" t="str">
        <f t="shared" ca="1" si="6"/>
        <v/>
      </c>
      <c r="H30" s="68" t="str">
        <f t="shared" ca="1" si="6"/>
        <v/>
      </c>
      <c r="I30" s="68" t="str">
        <f t="shared" ref="I30:J30" ca="1" si="7">IFERROR(I3+I6+I9+I12+I15+I18+I21+I24+I27, "")</f>
        <v/>
      </c>
      <c r="J30" s="68" t="str">
        <f t="shared" ca="1" si="7"/>
        <v/>
      </c>
      <c r="K30" s="68" t="str">
        <f t="shared" ref="K30:L30" ca="1" si="8">IFERROR(K3+K6+K9+K12+K15+K18+K21+K24+K27, "")</f>
        <v/>
      </c>
      <c r="L30" s="68" t="str">
        <f t="shared" ca="1" si="8"/>
        <v/>
      </c>
    </row>
    <row r="31" spans="2:14">
      <c r="B31" s="593"/>
      <c r="C31" s="593"/>
      <c r="D31" s="69" t="s">
        <v>2</v>
      </c>
      <c r="E31" s="69" t="str">
        <f t="shared" ref="E31" ca="1" si="9">IFERROR(E4+E7+E10+E13+E16+E19+E22+E25+E28, "")</f>
        <v/>
      </c>
      <c r="F31" s="69" t="str">
        <f t="shared" ca="1" si="6"/>
        <v/>
      </c>
      <c r="G31" s="69" t="str">
        <f t="shared" ca="1" si="6"/>
        <v/>
      </c>
      <c r="H31" s="69" t="str">
        <f t="shared" ca="1" si="6"/>
        <v/>
      </c>
      <c r="I31" s="69" t="str">
        <f t="shared" ref="I31:J31" ca="1" si="10">IFERROR(I4+I7+I10+I13+I16+I19+I22+I25+I28, "")</f>
        <v/>
      </c>
      <c r="J31" s="69" t="str">
        <f t="shared" ca="1" si="10"/>
        <v/>
      </c>
      <c r="K31" s="69" t="str">
        <f t="shared" ref="K31:L31" ca="1" si="11">IFERROR(K4+K7+K10+K13+K16+K19+K22+K25+K28, "")</f>
        <v/>
      </c>
      <c r="L31" s="69" t="str">
        <f t="shared" ca="1" si="11"/>
        <v/>
      </c>
    </row>
  </sheetData>
  <mergeCells count="23">
    <mergeCell ref="B8:B16"/>
    <mergeCell ref="C8:C10"/>
    <mergeCell ref="C11:C13"/>
    <mergeCell ref="C14:C16"/>
    <mergeCell ref="B2:B7"/>
    <mergeCell ref="C2:C4"/>
    <mergeCell ref="C5:C7"/>
    <mergeCell ref="N23:N25"/>
    <mergeCell ref="N26:N28"/>
    <mergeCell ref="B29:B31"/>
    <mergeCell ref="C29:C31"/>
    <mergeCell ref="N2:N4"/>
    <mergeCell ref="N5:N7"/>
    <mergeCell ref="N8:N10"/>
    <mergeCell ref="N11:N13"/>
    <mergeCell ref="N14:N16"/>
    <mergeCell ref="N17:N19"/>
    <mergeCell ref="N20:N22"/>
    <mergeCell ref="B17:B28"/>
    <mergeCell ref="C17:C19"/>
    <mergeCell ref="C20:C22"/>
    <mergeCell ref="C23:C25"/>
    <mergeCell ref="C26:C28"/>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70" zoomScaleSheetLayoutView="100" workbookViewId="0">
      <selection activeCell="M84" sqref="M84"/>
    </sheetView>
  </sheetViews>
  <sheetFormatPr defaultColWidth="8.90625" defaultRowHeight="14.4"/>
  <cols>
    <col min="1" max="1" width="8.54296875" style="285" customWidth="1"/>
    <col min="2" max="2" width="7.54296875" style="285" customWidth="1"/>
    <col min="3" max="4" width="5.90625" style="285" customWidth="1"/>
    <col min="5" max="5" width="5.1796875" style="285" customWidth="1"/>
    <col min="6" max="6" width="5.453125" style="285" customWidth="1"/>
    <col min="7" max="7" width="5.1796875" style="285" customWidth="1"/>
    <col min="8" max="9" width="4.54296875" style="285" customWidth="1"/>
    <col min="10" max="14" width="8.54296875" style="285"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7" t="s">
        <v>173</v>
      </c>
      <c r="B2" s="388"/>
      <c r="C2" s="388"/>
      <c r="D2" s="388"/>
      <c r="E2" s="388"/>
      <c r="F2" s="388"/>
      <c r="G2" s="388"/>
      <c r="H2" s="388"/>
      <c r="I2" s="388"/>
      <c r="J2" s="388"/>
      <c r="K2" s="388"/>
      <c r="L2" s="388"/>
      <c r="M2" s="388"/>
      <c r="N2" s="388"/>
    </row>
    <row r="3" spans="1:18" ht="8.1" customHeight="1"/>
    <row r="4" spans="1:18" ht="18.75" customHeight="1">
      <c r="A4" s="282" t="s">
        <v>174</v>
      </c>
      <c r="B4" s="389" t="s">
        <v>275</v>
      </c>
      <c r="C4" s="389"/>
      <c r="D4" s="389"/>
      <c r="E4" s="379" t="s">
        <v>175</v>
      </c>
      <c r="F4" s="379"/>
      <c r="G4" s="389" t="s">
        <v>271</v>
      </c>
      <c r="H4" s="389"/>
      <c r="I4" s="380" t="s">
        <v>176</v>
      </c>
      <c r="J4" s="382"/>
      <c r="K4" s="283" t="s">
        <v>270</v>
      </c>
      <c r="L4" s="282" t="s">
        <v>177</v>
      </c>
      <c r="M4" s="389" t="s">
        <v>272</v>
      </c>
      <c r="N4" s="389"/>
    </row>
    <row r="5" spans="1:18" s="31" customFormat="1" ht="4.5" customHeight="1">
      <c r="A5" s="284"/>
      <c r="B5" s="284"/>
      <c r="C5" s="284"/>
      <c r="D5" s="284"/>
      <c r="E5" s="284"/>
      <c r="F5" s="284"/>
      <c r="G5" s="284"/>
      <c r="H5" s="284"/>
      <c r="I5" s="284"/>
      <c r="J5" s="284"/>
      <c r="K5" s="197"/>
      <c r="L5"/>
      <c r="M5"/>
      <c r="N5"/>
      <c r="O5" s="30"/>
      <c r="P5" s="30"/>
      <c r="Q5" s="30"/>
      <c r="R5" s="30"/>
    </row>
    <row r="6" spans="1:18" ht="18.75" customHeight="1">
      <c r="A6" s="378" t="s">
        <v>178</v>
      </c>
      <c r="B6" s="380" t="s">
        <v>179</v>
      </c>
      <c r="C6" s="381"/>
      <c r="D6" s="381"/>
      <c r="E6" s="382"/>
      <c r="F6" s="380" t="s">
        <v>180</v>
      </c>
      <c r="G6" s="381"/>
      <c r="H6" s="381"/>
      <c r="I6" s="381"/>
      <c r="J6" s="382"/>
    </row>
    <row r="7" spans="1:18" ht="18" customHeight="1">
      <c r="A7" s="379"/>
      <c r="B7" s="383" t="s">
        <v>269</v>
      </c>
      <c r="C7" s="384"/>
      <c r="D7" s="384"/>
      <c r="E7" s="385"/>
      <c r="F7" s="383" t="s">
        <v>181</v>
      </c>
      <c r="G7" s="384"/>
      <c r="H7" s="384"/>
      <c r="I7" s="384"/>
      <c r="J7" s="385"/>
    </row>
    <row r="8" spans="1:18" ht="8.1" customHeight="1"/>
    <row r="9" spans="1:18" ht="16.5" customHeight="1">
      <c r="A9" s="386" t="s">
        <v>182</v>
      </c>
      <c r="B9" s="386"/>
      <c r="C9" s="386"/>
      <c r="D9" s="386"/>
      <c r="E9" s="386"/>
      <c r="F9" s="386"/>
      <c r="G9" s="386"/>
      <c r="H9" s="386"/>
      <c r="I9" s="386"/>
      <c r="J9" s="386"/>
      <c r="K9" s="386"/>
      <c r="L9" s="386"/>
      <c r="M9" s="386"/>
      <c r="N9" s="386"/>
      <c r="O9" s="30"/>
    </row>
    <row r="10" spans="1:18" ht="16.5" customHeight="1">
      <c r="A10" s="390" t="s">
        <v>183</v>
      </c>
      <c r="B10" s="391"/>
      <c r="C10" s="391"/>
      <c r="D10" s="391"/>
      <c r="E10" s="392"/>
      <c r="F10" s="390" t="s">
        <v>184</v>
      </c>
      <c r="G10" s="391"/>
      <c r="H10" s="390" t="s">
        <v>185</v>
      </c>
      <c r="I10" s="392"/>
      <c r="J10" s="286" t="s">
        <v>186</v>
      </c>
      <c r="K10" s="201" t="s">
        <v>187</v>
      </c>
      <c r="L10" s="287" t="s">
        <v>188</v>
      </c>
      <c r="M10" s="393" t="s">
        <v>189</v>
      </c>
      <c r="N10" s="394"/>
    </row>
    <row r="11" spans="1:18" ht="15" customHeight="1">
      <c r="A11" s="395" t="s">
        <v>190</v>
      </c>
      <c r="B11" s="396"/>
      <c r="C11" s="396"/>
      <c r="D11" s="396"/>
      <c r="E11" s="203">
        <v>0.3</v>
      </c>
      <c r="F11" s="204"/>
      <c r="G11" s="204"/>
      <c r="H11" s="204"/>
      <c r="I11" s="204"/>
      <c r="J11" s="204"/>
      <c r="K11" s="204"/>
      <c r="L11" s="204"/>
      <c r="M11" s="204"/>
      <c r="N11" s="205"/>
      <c r="P11" s="397" t="s">
        <v>29</v>
      </c>
    </row>
    <row r="12" spans="1:18" ht="15" customHeight="1">
      <c r="A12" s="398" t="s">
        <v>191</v>
      </c>
      <c r="B12" s="399"/>
      <c r="C12" s="399"/>
      <c r="D12" s="399"/>
      <c r="E12" s="400"/>
      <c r="F12" s="401">
        <v>30</v>
      </c>
      <c r="G12" s="401"/>
      <c r="H12" s="401">
        <v>6</v>
      </c>
      <c r="I12" s="401"/>
      <c r="J12" s="206">
        <f>L34</f>
        <v>0</v>
      </c>
      <c r="K12" s="207">
        <f>$J$12*$F$12/$H$12</f>
        <v>0</v>
      </c>
      <c r="L12" s="403">
        <f>IF(SUM(K12:K13)&gt;30, 30, SUM(K12:K13))</f>
        <v>0</v>
      </c>
      <c r="M12" s="407" t="s">
        <v>192</v>
      </c>
      <c r="N12" s="408"/>
      <c r="P12" s="397"/>
      <c r="Q12" s="36"/>
    </row>
    <row r="13" spans="1:18" ht="15" customHeight="1">
      <c r="A13" s="411" t="s">
        <v>193</v>
      </c>
      <c r="B13" s="412"/>
      <c r="C13" s="412"/>
      <c r="D13" s="412"/>
      <c r="E13" s="413"/>
      <c r="F13" s="402"/>
      <c r="G13" s="402"/>
      <c r="H13" s="402"/>
      <c r="I13" s="402"/>
      <c r="J13" s="208">
        <f>N45</f>
        <v>0</v>
      </c>
      <c r="K13" s="209">
        <f>$J$13*$F$12/$H$12</f>
        <v>0</v>
      </c>
      <c r="L13" s="404"/>
      <c r="M13" s="409"/>
      <c r="N13" s="410"/>
      <c r="P13" s="397"/>
      <c r="Q13" s="36"/>
    </row>
    <row r="14" spans="1:18" ht="15" customHeight="1">
      <c r="A14" s="395" t="s">
        <v>194</v>
      </c>
      <c r="B14" s="396"/>
      <c r="C14" s="396"/>
      <c r="D14" s="396"/>
      <c r="E14" s="203">
        <v>0.5</v>
      </c>
      <c r="F14" s="204"/>
      <c r="G14" s="204"/>
      <c r="H14" s="204"/>
      <c r="I14" s="204"/>
      <c r="J14" s="204"/>
      <c r="K14" s="204"/>
      <c r="L14" s="204"/>
      <c r="M14" s="204"/>
      <c r="N14" s="205"/>
      <c r="P14" s="36"/>
      <c r="Q14" s="36"/>
    </row>
    <row r="15" spans="1:18" ht="15" customHeight="1">
      <c r="A15" s="398" t="s">
        <v>195</v>
      </c>
      <c r="B15" s="399"/>
      <c r="C15" s="399"/>
      <c r="D15" s="399"/>
      <c r="E15" s="400"/>
      <c r="F15" s="406">
        <v>20</v>
      </c>
      <c r="G15" s="406"/>
      <c r="H15" s="406">
        <v>20</v>
      </c>
      <c r="I15" s="406"/>
      <c r="J15" s="210">
        <f>M34</f>
        <v>0</v>
      </c>
      <c r="K15" s="207">
        <f>J15/H15*F15</f>
        <v>0</v>
      </c>
      <c r="L15" s="403">
        <f>SUM(K15:K16)</f>
        <v>0</v>
      </c>
      <c r="M15" s="414"/>
      <c r="N15" s="415"/>
      <c r="P15" s="36"/>
      <c r="Q15" s="36"/>
    </row>
    <row r="16" spans="1:18" ht="15" customHeight="1">
      <c r="A16" s="411" t="s">
        <v>196</v>
      </c>
      <c r="B16" s="412"/>
      <c r="C16" s="412"/>
      <c r="D16" s="412"/>
      <c r="E16" s="413"/>
      <c r="F16" s="405">
        <v>30</v>
      </c>
      <c r="G16" s="405"/>
      <c r="H16" s="405">
        <v>30</v>
      </c>
      <c r="I16" s="405"/>
      <c r="J16" s="211">
        <f>N34</f>
        <v>0</v>
      </c>
      <c r="K16" s="209">
        <f>J16/H16*F16</f>
        <v>0</v>
      </c>
      <c r="L16" s="404"/>
      <c r="M16" s="416"/>
      <c r="N16" s="417"/>
    </row>
    <row r="17" spans="1:16" ht="15" customHeight="1">
      <c r="A17" s="395" t="s">
        <v>197</v>
      </c>
      <c r="B17" s="396"/>
      <c r="C17" s="396"/>
      <c r="D17" s="396"/>
      <c r="E17" s="203">
        <v>0.2</v>
      </c>
      <c r="F17" s="204"/>
      <c r="G17" s="204"/>
      <c r="H17" s="204"/>
      <c r="I17" s="204"/>
      <c r="J17" s="204"/>
      <c r="K17" s="204"/>
      <c r="L17" s="204"/>
      <c r="M17" s="204"/>
      <c r="N17" s="205"/>
    </row>
    <row r="18" spans="1:16" ht="15" customHeight="1">
      <c r="A18" s="398" t="s">
        <v>198</v>
      </c>
      <c r="B18" s="399"/>
      <c r="C18" s="399"/>
      <c r="D18" s="399"/>
      <c r="E18" s="212"/>
      <c r="F18" s="406"/>
      <c r="G18" s="406"/>
      <c r="H18" s="406"/>
      <c r="I18" s="406"/>
      <c r="J18" s="213">
        <f>B57+N57</f>
        <v>0</v>
      </c>
      <c r="K18" s="207">
        <f>J18</f>
        <v>0</v>
      </c>
      <c r="L18" s="403">
        <f>K18+K19</f>
        <v>0</v>
      </c>
      <c r="M18" s="418"/>
      <c r="N18" s="419"/>
    </row>
    <row r="19" spans="1:16" ht="15" customHeight="1">
      <c r="A19" s="411" t="s">
        <v>199</v>
      </c>
      <c r="B19" s="412"/>
      <c r="C19" s="412"/>
      <c r="D19" s="412"/>
      <c r="E19" s="214"/>
      <c r="F19" s="405">
        <v>20</v>
      </c>
      <c r="G19" s="405"/>
      <c r="H19" s="405">
        <v>45</v>
      </c>
      <c r="I19" s="405"/>
      <c r="J19" s="215">
        <f>M89</f>
        <v>0</v>
      </c>
      <c r="K19" s="209">
        <f>J19*F19/H19</f>
        <v>0</v>
      </c>
      <c r="L19" s="404"/>
      <c r="M19" s="422"/>
      <c r="N19" s="423"/>
    </row>
    <row r="20" spans="1:16" ht="15" customHeight="1">
      <c r="A20" s="395" t="s">
        <v>200</v>
      </c>
      <c r="B20" s="396"/>
      <c r="C20" s="396"/>
      <c r="D20" s="396"/>
      <c r="E20" s="396"/>
      <c r="F20" s="204"/>
      <c r="G20" s="204"/>
      <c r="H20" s="204"/>
      <c r="I20" s="204"/>
      <c r="J20" s="204"/>
      <c r="K20" s="204"/>
      <c r="L20" s="204"/>
      <c r="M20" s="204"/>
      <c r="N20" s="205"/>
    </row>
    <row r="21" spans="1:16" ht="15" customHeight="1">
      <c r="A21" s="398" t="s">
        <v>201</v>
      </c>
      <c r="B21" s="399"/>
      <c r="C21" s="399"/>
      <c r="D21" s="399"/>
      <c r="E21" s="400"/>
      <c r="F21" s="406"/>
      <c r="G21" s="406"/>
      <c r="H21" s="406"/>
      <c r="I21" s="406"/>
      <c r="J21" s="216">
        <f>K12+K13-L12</f>
        <v>0</v>
      </c>
      <c r="K21" s="207">
        <f>J21</f>
        <v>0</v>
      </c>
      <c r="L21" s="217">
        <f>K21</f>
        <v>0</v>
      </c>
      <c r="M21" s="418"/>
      <c r="N21" s="419"/>
    </row>
    <row r="22" spans="1:16" ht="15" customHeight="1">
      <c r="A22" s="411" t="s">
        <v>202</v>
      </c>
      <c r="B22" s="412"/>
      <c r="C22" s="412"/>
      <c r="D22" s="412"/>
      <c r="E22" s="413"/>
      <c r="F22" s="405">
        <v>0</v>
      </c>
      <c r="G22" s="405"/>
      <c r="H22" s="405">
        <v>0</v>
      </c>
      <c r="I22" s="405"/>
      <c r="J22" s="218">
        <v>0</v>
      </c>
      <c r="K22" s="209">
        <f>IF(ABS(J22)&gt;20, IF(J22&gt;0, 20, -20), J22)</f>
        <v>0</v>
      </c>
      <c r="L22" s="219">
        <f>K22</f>
        <v>0</v>
      </c>
      <c r="M22" s="420"/>
      <c r="N22" s="421"/>
      <c r="P22" s="45" t="s">
        <v>107</v>
      </c>
    </row>
    <row r="23" spans="1:16" ht="16.5" customHeight="1">
      <c r="A23" s="390" t="s">
        <v>203</v>
      </c>
      <c r="B23" s="391"/>
      <c r="C23" s="391"/>
      <c r="D23" s="391"/>
      <c r="E23" s="391"/>
      <c r="F23" s="391"/>
      <c r="G23" s="391"/>
      <c r="H23" s="391"/>
      <c r="I23" s="391"/>
      <c r="J23" s="391"/>
      <c r="K23" s="391"/>
      <c r="L23" s="220">
        <f>IF(SUM(L12,L15,L18,L19,L21,L22) &gt; 100, 100, SUM(L12,L15,L18,L19,L21,L22))</f>
        <v>0</v>
      </c>
      <c r="M23" s="390"/>
      <c r="N23" s="392"/>
    </row>
    <row r="24" spans="1:16" ht="8.1" customHeight="1"/>
    <row r="25" spans="1:16" ht="16.5" customHeight="1">
      <c r="A25" s="221" t="s">
        <v>204</v>
      </c>
    </row>
    <row r="26" spans="1:16" ht="16.5" customHeight="1">
      <c r="A26" s="430" t="s">
        <v>205</v>
      </c>
      <c r="B26" s="430"/>
      <c r="C26" s="430"/>
      <c r="D26" s="430"/>
      <c r="E26" s="430"/>
      <c r="F26" s="430"/>
      <c r="G26" s="430"/>
      <c r="H26" s="430"/>
      <c r="I26" s="430"/>
      <c r="J26" s="430"/>
      <c r="K26" s="430"/>
      <c r="L26" s="430"/>
      <c r="M26" s="430"/>
      <c r="N26" s="430"/>
      <c r="O26" s="30"/>
    </row>
    <row r="27" spans="1:16" ht="16.5" customHeight="1">
      <c r="A27" s="390" t="s">
        <v>206</v>
      </c>
      <c r="B27" s="391"/>
      <c r="C27" s="391"/>
      <c r="D27" s="391"/>
      <c r="E27" s="391"/>
      <c r="F27" s="391"/>
      <c r="G27" s="391"/>
      <c r="H27" s="391"/>
      <c r="I27" s="391"/>
      <c r="J27" s="392"/>
      <c r="K27" s="431" t="s">
        <v>207</v>
      </c>
      <c r="L27" s="431"/>
      <c r="M27" s="431" t="s">
        <v>208</v>
      </c>
      <c r="N27" s="431"/>
    </row>
    <row r="28" spans="1:16" ht="26.25" customHeight="1">
      <c r="A28" s="390" t="s">
        <v>209</v>
      </c>
      <c r="B28" s="391"/>
      <c r="C28" s="391"/>
      <c r="D28" s="391"/>
      <c r="E28" s="391"/>
      <c r="F28" s="392"/>
      <c r="G28" s="390" t="s">
        <v>210</v>
      </c>
      <c r="H28" s="391"/>
      <c r="I28" s="391"/>
      <c r="J28" s="392"/>
      <c r="K28" s="286" t="s">
        <v>211</v>
      </c>
      <c r="L28" s="201" t="s">
        <v>212</v>
      </c>
      <c r="M28" s="287" t="s">
        <v>213</v>
      </c>
      <c r="N28" s="223" t="s">
        <v>214</v>
      </c>
    </row>
    <row r="29" spans="1:16" ht="15" customHeight="1">
      <c r="A29" s="424" t="s">
        <v>273</v>
      </c>
      <c r="B29" s="425"/>
      <c r="C29" s="425"/>
      <c r="D29" s="425"/>
      <c r="E29" s="425"/>
      <c r="F29" s="426"/>
      <c r="G29" s="427" t="s">
        <v>285</v>
      </c>
      <c r="H29" s="428"/>
      <c r="I29" s="428"/>
      <c r="J29" s="429"/>
      <c r="K29" s="311"/>
      <c r="L29" s="311"/>
      <c r="M29" s="312"/>
      <c r="N29" s="313"/>
      <c r="P29" s="187"/>
    </row>
    <row r="30" spans="1:16" ht="15" customHeight="1">
      <c r="A30" s="424" t="s">
        <v>284</v>
      </c>
      <c r="B30" s="425"/>
      <c r="C30" s="425"/>
      <c r="D30" s="425"/>
      <c r="E30" s="425"/>
      <c r="F30" s="426"/>
      <c r="G30" s="427" t="s">
        <v>286</v>
      </c>
      <c r="H30" s="428"/>
      <c r="I30" s="428"/>
      <c r="J30" s="429"/>
      <c r="K30" s="311"/>
      <c r="L30" s="311"/>
      <c r="M30" s="314"/>
      <c r="N30" s="315"/>
    </row>
    <row r="31" spans="1:16" ht="15" customHeight="1">
      <c r="A31" s="439"/>
      <c r="B31" s="440"/>
      <c r="C31" s="440"/>
      <c r="D31" s="440"/>
      <c r="E31" s="440"/>
      <c r="F31" s="441"/>
      <c r="G31" s="442"/>
      <c r="H31" s="443"/>
      <c r="I31" s="443"/>
      <c r="J31" s="444"/>
      <c r="K31" s="225"/>
      <c r="L31" s="226"/>
      <c r="M31" s="227"/>
      <c r="N31" s="227"/>
    </row>
    <row r="32" spans="1:16" s="24" customFormat="1" ht="15" customHeight="1">
      <c r="A32" s="439"/>
      <c r="B32" s="440"/>
      <c r="C32" s="440"/>
      <c r="D32" s="440"/>
      <c r="E32" s="440"/>
      <c r="F32" s="441"/>
      <c r="G32" s="442"/>
      <c r="H32" s="443"/>
      <c r="I32" s="443"/>
      <c r="J32" s="444"/>
      <c r="K32" s="225"/>
      <c r="L32" s="226"/>
      <c r="M32" s="227"/>
      <c r="N32" s="227"/>
    </row>
    <row r="33" spans="1:16" s="24" customFormat="1" ht="15" customHeight="1">
      <c r="A33" s="445"/>
      <c r="B33" s="446"/>
      <c r="C33" s="446"/>
      <c r="D33" s="446"/>
      <c r="E33" s="446"/>
      <c r="F33" s="447"/>
      <c r="G33" s="448"/>
      <c r="H33" s="449"/>
      <c r="I33" s="449"/>
      <c r="J33" s="450"/>
      <c r="K33" s="229"/>
      <c r="L33" s="230"/>
      <c r="M33" s="231"/>
      <c r="N33" s="231"/>
    </row>
    <row r="34" spans="1:16" s="24" customFormat="1" ht="16.5" customHeight="1">
      <c r="A34" s="390" t="s">
        <v>186</v>
      </c>
      <c r="B34" s="391"/>
      <c r="C34" s="391"/>
      <c r="D34" s="391"/>
      <c r="E34" s="391"/>
      <c r="F34" s="391"/>
      <c r="G34" s="391"/>
      <c r="H34" s="391"/>
      <c r="I34" s="391"/>
      <c r="J34" s="392"/>
      <c r="K34" s="232">
        <f>SUM(K29:K33)</f>
        <v>0</v>
      </c>
      <c r="L34" s="233">
        <f>SUM(L29:L33)</f>
        <v>0</v>
      </c>
      <c r="M34" s="233">
        <f>IFERROR(AVERAGE(M29:M33), 0)</f>
        <v>0</v>
      </c>
      <c r="N34" s="233">
        <f>IFERROR(AVERAGE(N29:N33), 0)</f>
        <v>0</v>
      </c>
    </row>
    <row r="35" spans="1:16" s="24" customFormat="1" ht="16.5" customHeight="1">
      <c r="A35" s="432" t="s">
        <v>215</v>
      </c>
      <c r="B35" s="432"/>
      <c r="C35" s="432"/>
      <c r="D35" s="432"/>
      <c r="E35" s="432"/>
      <c r="F35" s="432"/>
      <c r="G35" s="432"/>
      <c r="H35" s="432"/>
      <c r="I35" s="432"/>
      <c r="J35" s="432"/>
      <c r="K35" s="432"/>
      <c r="L35" s="432"/>
      <c r="M35" s="432"/>
      <c r="N35" s="432"/>
    </row>
    <row r="36" spans="1:16" s="24" customFormat="1" ht="16.5" customHeight="1">
      <c r="A36" s="390" t="s">
        <v>216</v>
      </c>
      <c r="B36" s="391"/>
      <c r="C36" s="391"/>
      <c r="D36" s="391"/>
      <c r="E36" s="391"/>
      <c r="F36" s="391"/>
      <c r="G36" s="391"/>
      <c r="H36" s="391"/>
      <c r="I36" s="391"/>
      <c r="J36" s="391"/>
      <c r="K36" s="391"/>
      <c r="L36" s="390" t="s">
        <v>207</v>
      </c>
      <c r="M36" s="391"/>
      <c r="N36" s="392"/>
    </row>
    <row r="37" spans="1:16" s="24" customFormat="1" ht="16.5" customHeight="1">
      <c r="A37" s="288" t="s">
        <v>217</v>
      </c>
      <c r="B37" s="433" t="s">
        <v>218</v>
      </c>
      <c r="C37" s="434"/>
      <c r="D37" s="434"/>
      <c r="E37" s="434"/>
      <c r="F37" s="434"/>
      <c r="G37" s="435"/>
      <c r="H37" s="436" t="s">
        <v>210</v>
      </c>
      <c r="I37" s="437"/>
      <c r="J37" s="438"/>
      <c r="K37" s="290" t="s">
        <v>219</v>
      </c>
      <c r="L37" s="290" t="s">
        <v>220</v>
      </c>
      <c r="M37" s="290" t="s">
        <v>221</v>
      </c>
      <c r="N37" s="290" t="s">
        <v>222</v>
      </c>
      <c r="P37" s="91" t="s">
        <v>96</v>
      </c>
    </row>
    <row r="38" spans="1:16" s="24" customFormat="1" ht="15" customHeight="1">
      <c r="A38" s="292"/>
      <c r="B38" s="451"/>
      <c r="C38" s="452"/>
      <c r="D38" s="452"/>
      <c r="E38" s="452"/>
      <c r="F38" s="452"/>
      <c r="G38" s="453"/>
      <c r="H38" s="454"/>
      <c r="I38" s="455"/>
      <c r="J38" s="456"/>
      <c r="K38" s="238"/>
      <c r="L38" s="239"/>
      <c r="M38" s="240"/>
      <c r="N38" s="241"/>
      <c r="P38" s="91" t="s">
        <v>98</v>
      </c>
    </row>
    <row r="39" spans="1:16" s="24" customFormat="1" ht="15" customHeight="1">
      <c r="A39" s="242"/>
      <c r="B39" s="439"/>
      <c r="C39" s="440"/>
      <c r="D39" s="440"/>
      <c r="E39" s="440"/>
      <c r="F39" s="440"/>
      <c r="G39" s="441"/>
      <c r="H39" s="442"/>
      <c r="I39" s="443"/>
      <c r="J39" s="444"/>
      <c r="K39" s="243"/>
      <c r="L39" s="244"/>
      <c r="M39" s="245"/>
      <c r="N39" s="241"/>
      <c r="P39" s="91" t="s">
        <v>97</v>
      </c>
    </row>
    <row r="40" spans="1:16" s="24" customFormat="1" ht="15" customHeight="1">
      <c r="A40" s="242"/>
      <c r="B40" s="439"/>
      <c r="C40" s="440"/>
      <c r="D40" s="440"/>
      <c r="E40" s="440"/>
      <c r="F40" s="440"/>
      <c r="G40" s="441"/>
      <c r="H40" s="442"/>
      <c r="I40" s="443"/>
      <c r="J40" s="444"/>
      <c r="K40" s="243"/>
      <c r="L40" s="244"/>
      <c r="M40" s="245"/>
      <c r="N40" s="241"/>
      <c r="P40" s="91" t="s">
        <v>99</v>
      </c>
    </row>
    <row r="41" spans="1:16" s="24" customFormat="1" ht="15" customHeight="1">
      <c r="A41" s="242"/>
      <c r="B41" s="439"/>
      <c r="C41" s="440"/>
      <c r="D41" s="440"/>
      <c r="E41" s="440"/>
      <c r="F41" s="440"/>
      <c r="G41" s="441"/>
      <c r="H41" s="442"/>
      <c r="I41" s="443"/>
      <c r="J41" s="444"/>
      <c r="K41" s="243"/>
      <c r="L41" s="244"/>
      <c r="M41" s="245"/>
      <c r="N41" s="241"/>
      <c r="P41" s="91" t="s">
        <v>100</v>
      </c>
    </row>
    <row r="42" spans="1:16" s="24" customFormat="1" ht="15" customHeight="1">
      <c r="A42" s="242"/>
      <c r="B42" s="439"/>
      <c r="C42" s="440"/>
      <c r="D42" s="440"/>
      <c r="E42" s="440"/>
      <c r="F42" s="440"/>
      <c r="G42" s="441"/>
      <c r="H42" s="442"/>
      <c r="I42" s="443"/>
      <c r="J42" s="444"/>
      <c r="K42" s="243"/>
      <c r="L42" s="244"/>
      <c r="M42" s="245"/>
      <c r="N42" s="241"/>
      <c r="P42" s="91" t="s">
        <v>101</v>
      </c>
    </row>
    <row r="43" spans="1:16" s="24" customFormat="1" ht="15" customHeight="1">
      <c r="A43" s="242"/>
      <c r="B43" s="439"/>
      <c r="C43" s="440"/>
      <c r="D43" s="440"/>
      <c r="E43" s="440"/>
      <c r="F43" s="440"/>
      <c r="G43" s="441"/>
      <c r="H43" s="442"/>
      <c r="I43" s="443"/>
      <c r="J43" s="444"/>
      <c r="K43" s="243"/>
      <c r="L43" s="244"/>
      <c r="M43" s="245"/>
      <c r="N43" s="241"/>
      <c r="P43" s="91" t="s">
        <v>110</v>
      </c>
    </row>
    <row r="44" spans="1:16" s="24" customFormat="1" ht="15" customHeight="1">
      <c r="A44" s="246"/>
      <c r="B44" s="439"/>
      <c r="C44" s="440"/>
      <c r="D44" s="440"/>
      <c r="E44" s="440"/>
      <c r="F44" s="440"/>
      <c r="G44" s="441"/>
      <c r="H44" s="469"/>
      <c r="I44" s="470"/>
      <c r="J44" s="471"/>
      <c r="K44" s="247"/>
      <c r="L44" s="244"/>
      <c r="M44" s="245"/>
      <c r="N44" s="241"/>
      <c r="P44" s="91" t="s">
        <v>109</v>
      </c>
    </row>
    <row r="45" spans="1:16" s="24" customFormat="1" ht="16.5" customHeight="1">
      <c r="A45" s="390" t="s">
        <v>223</v>
      </c>
      <c r="B45" s="391"/>
      <c r="C45" s="391"/>
      <c r="D45" s="391"/>
      <c r="E45" s="391"/>
      <c r="F45" s="391"/>
      <c r="G45" s="391"/>
      <c r="H45" s="391"/>
      <c r="I45" s="391"/>
      <c r="J45" s="391"/>
      <c r="K45" s="391"/>
      <c r="L45" s="391"/>
      <c r="M45" s="392"/>
      <c r="N45" s="220">
        <f>SUM(H38,H39,H40,H41,H43,H44,N38,N39,N40,N41,N43,N44)</f>
        <v>0</v>
      </c>
    </row>
    <row r="46" spans="1:16" s="24" customFormat="1">
      <c r="A46" s="292"/>
      <c r="B46" s="292"/>
      <c r="C46" s="292"/>
      <c r="D46" s="292"/>
      <c r="E46" s="292"/>
      <c r="F46" s="292"/>
      <c r="G46" s="292"/>
      <c r="H46" s="292"/>
      <c r="I46" s="292"/>
      <c r="J46" s="292"/>
      <c r="K46" s="292"/>
      <c r="L46" s="292"/>
      <c r="M46" s="292"/>
      <c r="N46" s="292"/>
    </row>
    <row r="47" spans="1:16" s="24" customFormat="1">
      <c r="A47" s="248" t="s">
        <v>224</v>
      </c>
      <c r="B47" s="292"/>
      <c r="C47" s="292"/>
      <c r="D47" s="292"/>
      <c r="E47" s="292"/>
      <c r="F47" s="292"/>
      <c r="G47" s="292"/>
      <c r="H47" s="292"/>
      <c r="I47" s="292"/>
      <c r="J47" s="292"/>
      <c r="K47" s="292"/>
      <c r="L47" s="292"/>
      <c r="M47" s="292"/>
      <c r="N47" s="292"/>
    </row>
    <row r="48" spans="1:16" s="24" customFormat="1" ht="16.5" customHeight="1" thickBot="1">
      <c r="A48" s="472" t="s">
        <v>198</v>
      </c>
      <c r="B48" s="472"/>
      <c r="C48" s="472"/>
      <c r="D48" s="472"/>
      <c r="E48" s="472"/>
      <c r="F48" s="472"/>
      <c r="G48" s="472"/>
      <c r="H48" s="472"/>
      <c r="I48" s="472"/>
      <c r="J48" s="472"/>
      <c r="K48" s="472"/>
      <c r="L48" s="472"/>
      <c r="M48" s="472"/>
      <c r="N48" s="472"/>
    </row>
    <row r="49" spans="1:19" s="24" customFormat="1" ht="16.5" customHeight="1">
      <c r="A49" s="473" t="s">
        <v>225</v>
      </c>
      <c r="B49" s="474"/>
      <c r="C49" s="475" t="s">
        <v>226</v>
      </c>
      <c r="D49" s="475" t="s">
        <v>227</v>
      </c>
      <c r="E49" s="475" t="s">
        <v>228</v>
      </c>
      <c r="F49" s="475" t="s">
        <v>229</v>
      </c>
      <c r="G49" s="477" t="s">
        <v>230</v>
      </c>
      <c r="H49" s="457" t="s">
        <v>231</v>
      </c>
      <c r="I49" s="458"/>
      <c r="J49" s="458"/>
      <c r="K49" s="458"/>
      <c r="L49" s="458"/>
      <c r="M49" s="458"/>
      <c r="N49" s="459"/>
    </row>
    <row r="50" spans="1:19" s="24" customFormat="1" ht="16.5" customHeight="1">
      <c r="A50" s="291" t="s">
        <v>232</v>
      </c>
      <c r="B50" s="289" t="s">
        <v>233</v>
      </c>
      <c r="C50" s="476"/>
      <c r="D50" s="476"/>
      <c r="E50" s="476"/>
      <c r="F50" s="476"/>
      <c r="G50" s="478"/>
      <c r="H50" s="252" t="s">
        <v>217</v>
      </c>
      <c r="I50" s="436" t="s">
        <v>234</v>
      </c>
      <c r="J50" s="437"/>
      <c r="K50" s="438"/>
      <c r="L50" s="460" t="s">
        <v>235</v>
      </c>
      <c r="M50" s="460"/>
      <c r="N50" s="254" t="s">
        <v>236</v>
      </c>
    </row>
    <row r="51" spans="1:19" s="24" customFormat="1" ht="15" customHeight="1">
      <c r="A51" s="255" t="s">
        <v>237</v>
      </c>
      <c r="B51" s="256"/>
      <c r="C51" s="257"/>
      <c r="D51" s="257"/>
      <c r="E51" s="257"/>
      <c r="F51" s="257"/>
      <c r="G51" s="461">
        <v>7</v>
      </c>
      <c r="H51" s="258"/>
      <c r="I51" s="464"/>
      <c r="J51" s="464"/>
      <c r="K51" s="464"/>
      <c r="L51" s="465"/>
      <c r="M51" s="466"/>
      <c r="N51" s="259"/>
      <c r="P51" s="479" t="s">
        <v>61</v>
      </c>
      <c r="Q51" s="479"/>
    </row>
    <row r="52" spans="1:19" s="24" customFormat="1" ht="15" customHeight="1">
      <c r="A52" s="255" t="s">
        <v>238</v>
      </c>
      <c r="B52" s="260"/>
      <c r="C52" s="261"/>
      <c r="D52" s="261"/>
      <c r="E52" s="261"/>
      <c r="F52" s="261"/>
      <c r="G52" s="462"/>
      <c r="H52" s="262"/>
      <c r="I52" s="480"/>
      <c r="J52" s="480"/>
      <c r="K52" s="480"/>
      <c r="L52" s="481"/>
      <c r="M52" s="482"/>
      <c r="N52" s="263"/>
      <c r="P52" s="479"/>
      <c r="Q52" s="479"/>
    </row>
    <row r="53" spans="1:19" s="24" customFormat="1" ht="15" customHeight="1">
      <c r="A53" s="255" t="s">
        <v>239</v>
      </c>
      <c r="B53" s="260"/>
      <c r="C53" s="261"/>
      <c r="D53" s="261"/>
      <c r="E53" s="261"/>
      <c r="F53" s="261"/>
      <c r="G53" s="462"/>
      <c r="H53" s="262"/>
      <c r="I53" s="480"/>
      <c r="J53" s="480"/>
      <c r="K53" s="480"/>
      <c r="L53" s="481"/>
      <c r="M53" s="482"/>
      <c r="N53" s="263"/>
      <c r="P53" s="479"/>
      <c r="Q53" s="479"/>
    </row>
    <row r="54" spans="1:19" s="24" customFormat="1" ht="15" customHeight="1">
      <c r="A54" s="255" t="s">
        <v>240</v>
      </c>
      <c r="B54" s="260"/>
      <c r="C54" s="261"/>
      <c r="D54" s="261"/>
      <c r="E54" s="261"/>
      <c r="F54" s="261"/>
      <c r="G54" s="462"/>
      <c r="H54" s="262"/>
      <c r="I54" s="480"/>
      <c r="J54" s="480"/>
      <c r="K54" s="480"/>
      <c r="L54" s="481"/>
      <c r="M54" s="482"/>
      <c r="N54" s="263"/>
      <c r="P54" s="479"/>
      <c r="Q54" s="479"/>
    </row>
    <row r="55" spans="1:19" s="24" customFormat="1" ht="15" customHeight="1">
      <c r="A55" s="255" t="s">
        <v>241</v>
      </c>
      <c r="B55" s="260"/>
      <c r="C55" s="261"/>
      <c r="D55" s="261"/>
      <c r="E55" s="261"/>
      <c r="F55" s="261"/>
      <c r="G55" s="462"/>
      <c r="H55" s="262"/>
      <c r="I55" s="480"/>
      <c r="J55" s="480"/>
      <c r="K55" s="480"/>
      <c r="L55" s="481"/>
      <c r="M55" s="482"/>
      <c r="N55" s="263"/>
      <c r="P55" s="479"/>
      <c r="Q55" s="479"/>
    </row>
    <row r="56" spans="1:19" s="24" customFormat="1">
      <c r="A56" s="255" t="s">
        <v>242</v>
      </c>
      <c r="B56" s="264"/>
      <c r="C56" s="261"/>
      <c r="D56" s="261"/>
      <c r="E56" s="261"/>
      <c r="F56" s="261"/>
      <c r="G56" s="463"/>
      <c r="H56" s="265"/>
      <c r="I56" s="483"/>
      <c r="J56" s="483"/>
      <c r="K56" s="483"/>
      <c r="L56" s="467"/>
      <c r="M56" s="468"/>
      <c r="N56" s="266"/>
      <c r="P56" s="479"/>
      <c r="Q56" s="479"/>
    </row>
    <row r="57" spans="1:19" s="24" customFormat="1" ht="14.25" customHeight="1" thickBot="1">
      <c r="A57" s="267" t="s">
        <v>243</v>
      </c>
      <c r="B57" s="267">
        <f>SUM(C57:G57)</f>
        <v>0</v>
      </c>
      <c r="C57" s="268">
        <f>SUM(C51:C56)*-1</f>
        <v>0</v>
      </c>
      <c r="D57" s="268">
        <f>SUM(D51:D56)*5</f>
        <v>0</v>
      </c>
      <c r="E57" s="268">
        <f>SUM(E51:E56)*-1</f>
        <v>0</v>
      </c>
      <c r="F57" s="268">
        <v>0</v>
      </c>
      <c r="G57" s="269">
        <v>0</v>
      </c>
      <c r="H57" s="489" t="s">
        <v>244</v>
      </c>
      <c r="I57" s="490"/>
      <c r="J57" s="490"/>
      <c r="K57" s="491"/>
      <c r="L57" s="492">
        <v>0</v>
      </c>
      <c r="M57" s="493"/>
      <c r="N57" s="270">
        <f>L57*3</f>
        <v>0</v>
      </c>
      <c r="P57" s="72"/>
    </row>
    <row r="58" spans="1:19" s="24" customFormat="1">
      <c r="A58" s="292"/>
      <c r="B58" s="292"/>
      <c r="C58" s="292"/>
      <c r="D58" s="292"/>
      <c r="E58" s="292"/>
      <c r="F58" s="292"/>
      <c r="G58" s="292"/>
      <c r="H58" s="292"/>
      <c r="I58" s="292"/>
      <c r="J58" s="292"/>
      <c r="K58" s="292"/>
      <c r="L58" s="292"/>
      <c r="M58" s="292"/>
      <c r="N58" s="292"/>
    </row>
    <row r="59" spans="1:19" s="24" customFormat="1" ht="15" thickBot="1">
      <c r="A59" s="472" t="s">
        <v>245</v>
      </c>
      <c r="B59" s="472"/>
      <c r="C59" s="472"/>
      <c r="D59" s="472"/>
      <c r="E59" s="472"/>
      <c r="F59" s="472"/>
      <c r="G59" s="472"/>
      <c r="H59" s="472"/>
      <c r="I59" s="472"/>
      <c r="J59" s="472"/>
      <c r="K59" s="472"/>
      <c r="L59" s="472"/>
      <c r="M59" s="472"/>
      <c r="N59" s="472"/>
    </row>
    <row r="60" spans="1:19" s="24" customFormat="1" ht="18" customHeight="1">
      <c r="A60" s="476" t="s">
        <v>246</v>
      </c>
      <c r="B60" s="494" t="s">
        <v>247</v>
      </c>
      <c r="C60" s="495"/>
      <c r="D60" s="495"/>
      <c r="E60" s="495"/>
      <c r="F60" s="495"/>
      <c r="G60" s="495"/>
      <c r="H60" s="495"/>
      <c r="I60" s="495"/>
      <c r="J60" s="495"/>
      <c r="K60" s="496"/>
      <c r="L60" s="436" t="s">
        <v>248</v>
      </c>
      <c r="M60" s="437"/>
      <c r="N60" s="438"/>
    </row>
    <row r="61" spans="1:19" s="24" customFormat="1" ht="18" customHeight="1">
      <c r="A61" s="476"/>
      <c r="B61" s="497"/>
      <c r="C61" s="498"/>
      <c r="D61" s="498"/>
      <c r="E61" s="498"/>
      <c r="F61" s="498"/>
      <c r="G61" s="498"/>
      <c r="H61" s="498"/>
      <c r="I61" s="498"/>
      <c r="J61" s="498"/>
      <c r="K61" s="499"/>
      <c r="L61" s="291" t="s">
        <v>217</v>
      </c>
      <c r="M61" s="291" t="s">
        <v>249</v>
      </c>
      <c r="N61" s="290" t="s">
        <v>250</v>
      </c>
    </row>
    <row r="62" spans="1:19" s="24" customFormat="1" ht="18" customHeight="1">
      <c r="A62" s="476" t="s">
        <v>251</v>
      </c>
      <c r="B62" s="485" t="s">
        <v>252</v>
      </c>
      <c r="C62" s="486"/>
      <c r="D62" s="486"/>
      <c r="E62" s="486"/>
      <c r="F62" s="486"/>
      <c r="G62" s="486"/>
      <c r="H62" s="486"/>
      <c r="I62" s="486"/>
      <c r="J62" s="486"/>
      <c r="K62" s="487"/>
      <c r="L62" s="271" t="s">
        <v>253</v>
      </c>
      <c r="M62" s="316">
        <v>4</v>
      </c>
      <c r="N62" s="503">
        <f>IF(ISERROR(AVERAGE(M63:M64)),0,ROUNDUP(AVERAGE(M63:M64), 1))</f>
        <v>0</v>
      </c>
      <c r="P62" s="484" t="s">
        <v>72</v>
      </c>
      <c r="Q62" s="484"/>
      <c r="R62" s="484"/>
      <c r="S62" s="484"/>
    </row>
    <row r="63" spans="1:19" s="24" customFormat="1" ht="18" customHeight="1">
      <c r="A63" s="476"/>
      <c r="B63" s="488"/>
      <c r="C63" s="486"/>
      <c r="D63" s="486"/>
      <c r="E63" s="486"/>
      <c r="F63" s="486"/>
      <c r="G63" s="486"/>
      <c r="H63" s="486"/>
      <c r="I63" s="486"/>
      <c r="J63" s="486"/>
      <c r="K63" s="487"/>
      <c r="L63" s="273" t="s">
        <v>254</v>
      </c>
      <c r="M63" s="317"/>
      <c r="N63" s="389"/>
      <c r="P63" s="484"/>
      <c r="Q63" s="484"/>
      <c r="R63" s="484"/>
      <c r="S63" s="484"/>
    </row>
    <row r="64" spans="1:19" s="24" customFormat="1" ht="18" customHeight="1">
      <c r="A64" s="476"/>
      <c r="B64" s="488"/>
      <c r="C64" s="486"/>
      <c r="D64" s="486"/>
      <c r="E64" s="486"/>
      <c r="F64" s="486"/>
      <c r="G64" s="486"/>
      <c r="H64" s="486"/>
      <c r="I64" s="486"/>
      <c r="J64" s="486"/>
      <c r="K64" s="487"/>
      <c r="L64" s="275" t="s">
        <v>255</v>
      </c>
      <c r="M64" s="318"/>
      <c r="N64" s="389"/>
      <c r="P64" s="484"/>
      <c r="Q64" s="484"/>
      <c r="R64" s="484"/>
      <c r="S64" s="484"/>
    </row>
    <row r="65" spans="1:21" ht="18" customHeight="1">
      <c r="A65" s="476"/>
      <c r="B65" s="485" t="s">
        <v>256</v>
      </c>
      <c r="C65" s="486"/>
      <c r="D65" s="486"/>
      <c r="E65" s="486"/>
      <c r="F65" s="486"/>
      <c r="G65" s="486"/>
      <c r="H65" s="486"/>
      <c r="I65" s="486"/>
      <c r="J65" s="486"/>
      <c r="K65" s="487"/>
      <c r="L65" s="273" t="s">
        <v>253</v>
      </c>
      <c r="M65" s="316">
        <v>4</v>
      </c>
      <c r="N65" s="389">
        <f>IF(ISERROR(AVERAGE(M66:M67)),0,ROUNDUP(AVERAGE(M66:M67), 1))</f>
        <v>0</v>
      </c>
      <c r="P65" s="484" t="s">
        <v>74</v>
      </c>
      <c r="Q65" s="484"/>
      <c r="R65" s="484"/>
      <c r="S65" s="484"/>
    </row>
    <row r="66" spans="1:21" ht="18" customHeight="1">
      <c r="A66" s="476"/>
      <c r="B66" s="488"/>
      <c r="C66" s="486"/>
      <c r="D66" s="486"/>
      <c r="E66" s="486"/>
      <c r="F66" s="486"/>
      <c r="G66" s="486"/>
      <c r="H66" s="486"/>
      <c r="I66" s="486"/>
      <c r="J66" s="486"/>
      <c r="K66" s="487"/>
      <c r="L66" s="273" t="s">
        <v>254</v>
      </c>
      <c r="M66" s="317"/>
      <c r="N66" s="389"/>
      <c r="P66" s="484"/>
      <c r="Q66" s="484"/>
      <c r="R66" s="484"/>
      <c r="S66" s="484"/>
    </row>
    <row r="67" spans="1:21" ht="18" customHeight="1">
      <c r="A67" s="476"/>
      <c r="B67" s="488"/>
      <c r="C67" s="486"/>
      <c r="D67" s="486"/>
      <c r="E67" s="486"/>
      <c r="F67" s="486"/>
      <c r="G67" s="486"/>
      <c r="H67" s="486"/>
      <c r="I67" s="486"/>
      <c r="J67" s="486"/>
      <c r="K67" s="487"/>
      <c r="L67" s="275" t="s">
        <v>255</v>
      </c>
      <c r="M67" s="318"/>
      <c r="N67" s="389"/>
      <c r="P67" s="484"/>
      <c r="Q67" s="484"/>
      <c r="R67" s="484"/>
      <c r="S67" s="484"/>
    </row>
    <row r="68" spans="1:21" ht="18" customHeight="1">
      <c r="A68" s="476" t="s">
        <v>257</v>
      </c>
      <c r="B68" s="485" t="s">
        <v>258</v>
      </c>
      <c r="C68" s="486"/>
      <c r="D68" s="486"/>
      <c r="E68" s="486"/>
      <c r="F68" s="486"/>
      <c r="G68" s="486"/>
      <c r="H68" s="486"/>
      <c r="I68" s="486"/>
      <c r="J68" s="486"/>
      <c r="K68" s="487"/>
      <c r="L68" s="271" t="s">
        <v>253</v>
      </c>
      <c r="M68" s="316">
        <v>4</v>
      </c>
      <c r="N68" s="389">
        <f>IF(ISERROR(AVERAGE(M69:M70)),0,ROUNDUP(AVERAGE(M69:M70), 1))</f>
        <v>0</v>
      </c>
      <c r="P68" s="484" t="s">
        <v>77</v>
      </c>
      <c r="Q68" s="484"/>
      <c r="R68" s="484"/>
      <c r="S68" s="484"/>
      <c r="T68" s="57"/>
      <c r="U68" s="57"/>
    </row>
    <row r="69" spans="1:21" ht="18" customHeight="1">
      <c r="A69" s="476"/>
      <c r="B69" s="488"/>
      <c r="C69" s="486"/>
      <c r="D69" s="486"/>
      <c r="E69" s="486"/>
      <c r="F69" s="486"/>
      <c r="G69" s="486"/>
      <c r="H69" s="486"/>
      <c r="I69" s="486"/>
      <c r="J69" s="486"/>
      <c r="K69" s="487"/>
      <c r="L69" s="273" t="s">
        <v>254</v>
      </c>
      <c r="M69" s="317"/>
      <c r="N69" s="389"/>
      <c r="P69" s="484"/>
      <c r="Q69" s="484"/>
      <c r="R69" s="484"/>
      <c r="S69" s="484"/>
      <c r="T69" s="57"/>
      <c r="U69" s="57"/>
    </row>
    <row r="70" spans="1:21" ht="18" customHeight="1">
      <c r="A70" s="476"/>
      <c r="B70" s="488"/>
      <c r="C70" s="486"/>
      <c r="D70" s="486"/>
      <c r="E70" s="486"/>
      <c r="F70" s="486"/>
      <c r="G70" s="486"/>
      <c r="H70" s="486"/>
      <c r="I70" s="486"/>
      <c r="J70" s="486"/>
      <c r="K70" s="487"/>
      <c r="L70" s="275" t="s">
        <v>255</v>
      </c>
      <c r="M70" s="318"/>
      <c r="N70" s="389"/>
      <c r="P70" s="484"/>
      <c r="Q70" s="484"/>
      <c r="R70" s="484"/>
      <c r="S70" s="484"/>
      <c r="T70" s="57"/>
      <c r="U70" s="57"/>
    </row>
    <row r="71" spans="1:21" ht="18" customHeight="1">
      <c r="A71" s="476"/>
      <c r="B71" s="485" t="s">
        <v>259</v>
      </c>
      <c r="C71" s="486"/>
      <c r="D71" s="486"/>
      <c r="E71" s="486"/>
      <c r="F71" s="486"/>
      <c r="G71" s="486"/>
      <c r="H71" s="486"/>
      <c r="I71" s="486"/>
      <c r="J71" s="486"/>
      <c r="K71" s="487"/>
      <c r="L71" s="273" t="s">
        <v>253</v>
      </c>
      <c r="M71" s="316">
        <v>5</v>
      </c>
      <c r="N71" s="389">
        <f>IF(ISERROR(AVERAGE(M72:M73)),0,ROUNDUP(AVERAGE(M72:M73), 1))</f>
        <v>0</v>
      </c>
      <c r="P71" s="484" t="s">
        <v>79</v>
      </c>
      <c r="Q71" s="484"/>
      <c r="R71" s="484"/>
      <c r="S71" s="484"/>
      <c r="T71" s="57"/>
      <c r="U71" s="57"/>
    </row>
    <row r="72" spans="1:21" ht="18" customHeight="1">
      <c r="A72" s="476"/>
      <c r="B72" s="488"/>
      <c r="C72" s="486"/>
      <c r="D72" s="486"/>
      <c r="E72" s="486"/>
      <c r="F72" s="486"/>
      <c r="G72" s="486"/>
      <c r="H72" s="486"/>
      <c r="I72" s="486"/>
      <c r="J72" s="486"/>
      <c r="K72" s="487"/>
      <c r="L72" s="273" t="s">
        <v>254</v>
      </c>
      <c r="M72" s="317"/>
      <c r="N72" s="389"/>
      <c r="P72" s="484"/>
      <c r="Q72" s="484"/>
      <c r="R72" s="484"/>
      <c r="S72" s="484"/>
      <c r="T72" s="57"/>
      <c r="U72" s="57"/>
    </row>
    <row r="73" spans="1:21" ht="18" customHeight="1">
      <c r="A73" s="476"/>
      <c r="B73" s="488"/>
      <c r="C73" s="486"/>
      <c r="D73" s="486"/>
      <c r="E73" s="486"/>
      <c r="F73" s="486"/>
      <c r="G73" s="486"/>
      <c r="H73" s="486"/>
      <c r="I73" s="486"/>
      <c r="J73" s="486"/>
      <c r="K73" s="487"/>
      <c r="L73" s="275" t="s">
        <v>255</v>
      </c>
      <c r="M73" s="318"/>
      <c r="N73" s="389"/>
      <c r="P73" s="484"/>
      <c r="Q73" s="484"/>
      <c r="R73" s="484"/>
      <c r="S73" s="484"/>
      <c r="T73" s="57"/>
      <c r="U73" s="57"/>
    </row>
    <row r="74" spans="1:21" ht="18" customHeight="1">
      <c r="A74" s="476"/>
      <c r="B74" s="485" t="s">
        <v>260</v>
      </c>
      <c r="C74" s="500"/>
      <c r="D74" s="500"/>
      <c r="E74" s="500"/>
      <c r="F74" s="500"/>
      <c r="G74" s="500"/>
      <c r="H74" s="500"/>
      <c r="I74" s="500"/>
      <c r="J74" s="500"/>
      <c r="K74" s="501"/>
      <c r="L74" s="273" t="s">
        <v>253</v>
      </c>
      <c r="M74" s="316">
        <v>4</v>
      </c>
      <c r="N74" s="389">
        <f>IF(ISERROR(AVERAGE(M75:M76)),0,ROUNDUP(AVERAGE(M75:M76), 1))</f>
        <v>0</v>
      </c>
      <c r="P74" s="484" t="s">
        <v>81</v>
      </c>
      <c r="Q74" s="484"/>
      <c r="R74" s="484"/>
      <c r="S74" s="484"/>
      <c r="T74" s="57"/>
      <c r="U74" s="57"/>
    </row>
    <row r="75" spans="1:21" ht="18" customHeight="1">
      <c r="A75" s="476"/>
      <c r="B75" s="502"/>
      <c r="C75" s="500"/>
      <c r="D75" s="500"/>
      <c r="E75" s="500"/>
      <c r="F75" s="500"/>
      <c r="G75" s="500"/>
      <c r="H75" s="500"/>
      <c r="I75" s="500"/>
      <c r="J75" s="500"/>
      <c r="K75" s="501"/>
      <c r="L75" s="273" t="s">
        <v>254</v>
      </c>
      <c r="M75" s="317"/>
      <c r="N75" s="389"/>
      <c r="P75" s="484"/>
      <c r="Q75" s="484"/>
      <c r="R75" s="484"/>
      <c r="S75" s="484"/>
      <c r="T75" s="57"/>
      <c r="U75" s="57"/>
    </row>
    <row r="76" spans="1:21" ht="18" customHeight="1">
      <c r="A76" s="476"/>
      <c r="B76" s="502"/>
      <c r="C76" s="500"/>
      <c r="D76" s="500"/>
      <c r="E76" s="500"/>
      <c r="F76" s="500"/>
      <c r="G76" s="500"/>
      <c r="H76" s="500"/>
      <c r="I76" s="500"/>
      <c r="J76" s="500"/>
      <c r="K76" s="501"/>
      <c r="L76" s="275" t="s">
        <v>255</v>
      </c>
      <c r="M76" s="318"/>
      <c r="N76" s="389"/>
      <c r="P76" s="484"/>
      <c r="Q76" s="484"/>
      <c r="R76" s="484"/>
      <c r="S76" s="484"/>
      <c r="T76" s="57"/>
      <c r="U76" s="57"/>
    </row>
    <row r="77" spans="1:21" s="24" customFormat="1" ht="18" customHeight="1">
      <c r="A77" s="513" t="s">
        <v>261</v>
      </c>
      <c r="B77" s="504" t="s">
        <v>262</v>
      </c>
      <c r="C77" s="505"/>
      <c r="D77" s="505"/>
      <c r="E77" s="505"/>
      <c r="F77" s="505"/>
      <c r="G77" s="505"/>
      <c r="H77" s="505"/>
      <c r="I77" s="505"/>
      <c r="J77" s="505"/>
      <c r="K77" s="506"/>
      <c r="L77" s="278" t="s">
        <v>253</v>
      </c>
      <c r="M77" s="319">
        <v>4</v>
      </c>
      <c r="N77" s="389">
        <f>IF(ISERROR(AVERAGE(M78:M79)),0,ROUNDUP(AVERAGE(M78:M79), 1))</f>
        <v>0</v>
      </c>
      <c r="P77" s="484" t="s">
        <v>84</v>
      </c>
      <c r="Q77" s="484"/>
      <c r="R77" s="484"/>
      <c r="S77" s="484"/>
    </row>
    <row r="78" spans="1:21" s="24" customFormat="1" ht="18" customHeight="1">
      <c r="A78" s="513"/>
      <c r="B78" s="507"/>
      <c r="C78" s="505"/>
      <c r="D78" s="505"/>
      <c r="E78" s="505"/>
      <c r="F78" s="505"/>
      <c r="G78" s="505"/>
      <c r="H78" s="505"/>
      <c r="I78" s="505"/>
      <c r="J78" s="505"/>
      <c r="K78" s="506"/>
      <c r="L78" s="273" t="s">
        <v>254</v>
      </c>
      <c r="M78" s="317"/>
      <c r="N78" s="389"/>
      <c r="P78" s="484"/>
      <c r="Q78" s="484"/>
      <c r="R78" s="484"/>
      <c r="S78" s="484"/>
    </row>
    <row r="79" spans="1:21" s="24" customFormat="1" ht="18" customHeight="1">
      <c r="A79" s="513"/>
      <c r="B79" s="508"/>
      <c r="C79" s="509"/>
      <c r="D79" s="509"/>
      <c r="E79" s="509"/>
      <c r="F79" s="509"/>
      <c r="G79" s="509"/>
      <c r="H79" s="509"/>
      <c r="I79" s="509"/>
      <c r="J79" s="509"/>
      <c r="K79" s="510"/>
      <c r="L79" s="275" t="s">
        <v>255</v>
      </c>
      <c r="M79" s="318"/>
      <c r="N79" s="389"/>
      <c r="P79" s="484"/>
      <c r="Q79" s="484"/>
      <c r="R79" s="484"/>
      <c r="S79" s="484"/>
    </row>
    <row r="80" spans="1:21" s="24" customFormat="1" ht="18" customHeight="1">
      <c r="A80" s="513"/>
      <c r="B80" s="504" t="s">
        <v>263</v>
      </c>
      <c r="C80" s="505"/>
      <c r="D80" s="505"/>
      <c r="E80" s="505"/>
      <c r="F80" s="505"/>
      <c r="G80" s="505"/>
      <c r="H80" s="505"/>
      <c r="I80" s="505"/>
      <c r="J80" s="505"/>
      <c r="K80" s="506"/>
      <c r="L80" s="278" t="s">
        <v>253</v>
      </c>
      <c r="M80" s="319">
        <v>4</v>
      </c>
      <c r="N80" s="389">
        <f>IF(ISERROR(AVERAGE(M81:M82)),0,ROUNDUP(AVERAGE(M81:M82), 1))</f>
        <v>0</v>
      </c>
      <c r="P80" s="484" t="s">
        <v>86</v>
      </c>
      <c r="Q80" s="484"/>
      <c r="R80" s="484"/>
      <c r="S80" s="484"/>
    </row>
    <row r="81" spans="1:19" s="24" customFormat="1" ht="18" customHeight="1">
      <c r="A81" s="513"/>
      <c r="B81" s="507"/>
      <c r="C81" s="505"/>
      <c r="D81" s="505"/>
      <c r="E81" s="505"/>
      <c r="F81" s="505"/>
      <c r="G81" s="505"/>
      <c r="H81" s="505"/>
      <c r="I81" s="505"/>
      <c r="J81" s="505"/>
      <c r="K81" s="506"/>
      <c r="L81" s="273" t="s">
        <v>254</v>
      </c>
      <c r="M81" s="317"/>
      <c r="N81" s="389"/>
      <c r="P81" s="484"/>
      <c r="Q81" s="484"/>
      <c r="R81" s="484"/>
      <c r="S81" s="484"/>
    </row>
    <row r="82" spans="1:19" s="24" customFormat="1" ht="18" customHeight="1">
      <c r="A82" s="513"/>
      <c r="B82" s="508"/>
      <c r="C82" s="509"/>
      <c r="D82" s="509"/>
      <c r="E82" s="509"/>
      <c r="F82" s="509"/>
      <c r="G82" s="509"/>
      <c r="H82" s="509"/>
      <c r="I82" s="509"/>
      <c r="J82" s="509"/>
      <c r="K82" s="510"/>
      <c r="L82" s="275" t="s">
        <v>255</v>
      </c>
      <c r="M82" s="318"/>
      <c r="N82" s="389"/>
      <c r="P82" s="484"/>
      <c r="Q82" s="484"/>
      <c r="R82" s="484"/>
      <c r="S82" s="484"/>
    </row>
    <row r="83" spans="1:19" s="24" customFormat="1" ht="18" customHeight="1">
      <c r="A83" s="513"/>
      <c r="B83" s="504" t="s">
        <v>264</v>
      </c>
      <c r="C83" s="505"/>
      <c r="D83" s="505"/>
      <c r="E83" s="505"/>
      <c r="F83" s="505"/>
      <c r="G83" s="505"/>
      <c r="H83" s="505"/>
      <c r="I83" s="505"/>
      <c r="J83" s="505"/>
      <c r="K83" s="506"/>
      <c r="L83" s="278" t="s">
        <v>253</v>
      </c>
      <c r="M83" s="319">
        <v>4</v>
      </c>
      <c r="N83" s="389">
        <f>IF(ISERROR(AVERAGE(M84:M85)),0,ROUNDUP(AVERAGE(M84:M85), 1))</f>
        <v>0</v>
      </c>
      <c r="P83" s="484" t="s">
        <v>88</v>
      </c>
      <c r="Q83" s="484"/>
      <c r="R83" s="484"/>
      <c r="S83" s="484"/>
    </row>
    <row r="84" spans="1:19" s="24" customFormat="1" ht="18" customHeight="1">
      <c r="A84" s="513"/>
      <c r="B84" s="507"/>
      <c r="C84" s="505"/>
      <c r="D84" s="505"/>
      <c r="E84" s="505"/>
      <c r="F84" s="505"/>
      <c r="G84" s="505"/>
      <c r="H84" s="505"/>
      <c r="I84" s="505"/>
      <c r="J84" s="505"/>
      <c r="K84" s="506"/>
      <c r="L84" s="273" t="s">
        <v>254</v>
      </c>
      <c r="M84" s="317"/>
      <c r="N84" s="389"/>
      <c r="P84" s="484"/>
      <c r="Q84" s="484"/>
      <c r="R84" s="484"/>
      <c r="S84" s="484"/>
    </row>
    <row r="85" spans="1:19" s="24" customFormat="1" ht="18" customHeight="1">
      <c r="A85" s="513"/>
      <c r="B85" s="508"/>
      <c r="C85" s="509"/>
      <c r="D85" s="509"/>
      <c r="E85" s="509"/>
      <c r="F85" s="509"/>
      <c r="G85" s="509"/>
      <c r="H85" s="509"/>
      <c r="I85" s="509"/>
      <c r="J85" s="509"/>
      <c r="K85" s="510"/>
      <c r="L85" s="275" t="s">
        <v>255</v>
      </c>
      <c r="M85" s="318"/>
      <c r="N85" s="389"/>
      <c r="P85" s="484"/>
      <c r="Q85" s="484"/>
      <c r="R85" s="484"/>
      <c r="S85" s="484"/>
    </row>
    <row r="86" spans="1:19" s="24" customFormat="1" ht="18" customHeight="1">
      <c r="A86" s="513"/>
      <c r="B86" s="504" t="s">
        <v>265</v>
      </c>
      <c r="C86" s="505"/>
      <c r="D86" s="505"/>
      <c r="E86" s="505"/>
      <c r="F86" s="505"/>
      <c r="G86" s="505"/>
      <c r="H86" s="505"/>
      <c r="I86" s="505"/>
      <c r="J86" s="505"/>
      <c r="K86" s="506"/>
      <c r="L86" s="271" t="s">
        <v>253</v>
      </c>
      <c r="M86" s="316">
        <v>4</v>
      </c>
      <c r="N86" s="389">
        <f>IF(ISERROR(AVERAGE(M87:M88)),0,ROUNDUP(AVERAGE(M87:M88), 1))</f>
        <v>0</v>
      </c>
      <c r="P86" s="484" t="s">
        <v>90</v>
      </c>
      <c r="Q86" s="484"/>
      <c r="R86" s="484"/>
      <c r="S86" s="484"/>
    </row>
    <row r="87" spans="1:19" s="24" customFormat="1" ht="18" customHeight="1">
      <c r="A87" s="513"/>
      <c r="B87" s="507"/>
      <c r="C87" s="505"/>
      <c r="D87" s="505"/>
      <c r="E87" s="505"/>
      <c r="F87" s="505"/>
      <c r="G87" s="505"/>
      <c r="H87" s="505"/>
      <c r="I87" s="505"/>
      <c r="J87" s="505"/>
      <c r="K87" s="506"/>
      <c r="L87" s="273" t="s">
        <v>254</v>
      </c>
      <c r="M87" s="317"/>
      <c r="N87" s="389"/>
      <c r="P87" s="484"/>
      <c r="Q87" s="484"/>
      <c r="R87" s="484"/>
      <c r="S87" s="484"/>
    </row>
    <row r="88" spans="1:19" s="24" customFormat="1" ht="18" customHeight="1">
      <c r="A88" s="514"/>
      <c r="B88" s="508"/>
      <c r="C88" s="509"/>
      <c r="D88" s="509"/>
      <c r="E88" s="509"/>
      <c r="F88" s="509"/>
      <c r="G88" s="509"/>
      <c r="H88" s="509"/>
      <c r="I88" s="509"/>
      <c r="J88" s="509"/>
      <c r="K88" s="510"/>
      <c r="L88" s="275" t="s">
        <v>255</v>
      </c>
      <c r="M88" s="317"/>
      <c r="N88" s="389"/>
      <c r="P88" s="484"/>
      <c r="Q88" s="484"/>
      <c r="R88" s="484"/>
      <c r="S88" s="484"/>
    </row>
    <row r="89" spans="1:19" s="24" customFormat="1" ht="18" customHeight="1">
      <c r="A89" s="290" t="s">
        <v>266</v>
      </c>
      <c r="B89" s="436" t="s">
        <v>243</v>
      </c>
      <c r="C89" s="437"/>
      <c r="D89" s="437"/>
      <c r="E89" s="437"/>
      <c r="F89" s="437"/>
      <c r="G89" s="437"/>
      <c r="H89" s="437"/>
      <c r="I89" s="437"/>
      <c r="J89" s="437"/>
      <c r="K89" s="438"/>
      <c r="L89" s="291" t="s">
        <v>186</v>
      </c>
      <c r="M89" s="511">
        <f>SUM(N62:N88)</f>
        <v>0</v>
      </c>
      <c r="N89" s="512"/>
      <c r="R89" s="484"/>
      <c r="S89" s="484"/>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6" zoomScaleSheetLayoutView="100" workbookViewId="0">
      <selection activeCell="N34" sqref="N34"/>
    </sheetView>
  </sheetViews>
  <sheetFormatPr defaultColWidth="8.90625" defaultRowHeight="14.4"/>
  <cols>
    <col min="1" max="1" width="8.54296875" style="193" customWidth="1"/>
    <col min="2" max="2" width="7.54296875" style="193" customWidth="1"/>
    <col min="3" max="4" width="5.90625" style="193" customWidth="1"/>
    <col min="5" max="5" width="5.1796875" style="193" customWidth="1"/>
    <col min="6" max="6" width="5.453125" style="193" customWidth="1"/>
    <col min="7" max="7" width="5.1796875" style="193" customWidth="1"/>
    <col min="8" max="9" width="4.54296875" style="193" customWidth="1"/>
    <col min="10" max="14" width="8.54296875" style="193"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7" t="s">
        <v>173</v>
      </c>
      <c r="B2" s="388"/>
      <c r="C2" s="388"/>
      <c r="D2" s="388"/>
      <c r="E2" s="388"/>
      <c r="F2" s="388"/>
      <c r="G2" s="388"/>
      <c r="H2" s="388"/>
      <c r="I2" s="388"/>
      <c r="J2" s="388"/>
      <c r="K2" s="388"/>
      <c r="L2" s="388"/>
      <c r="M2" s="388"/>
      <c r="N2" s="388"/>
    </row>
    <row r="3" spans="1:18" ht="8.1" customHeight="1"/>
    <row r="4" spans="1:18" ht="18.75" customHeight="1">
      <c r="A4" s="195" t="s">
        <v>174</v>
      </c>
      <c r="B4" s="389" t="s">
        <v>275</v>
      </c>
      <c r="C4" s="389"/>
      <c r="D4" s="389"/>
      <c r="E4" s="379" t="s">
        <v>175</v>
      </c>
      <c r="F4" s="379"/>
      <c r="G4" s="389" t="s">
        <v>287</v>
      </c>
      <c r="H4" s="389"/>
      <c r="I4" s="380" t="s">
        <v>176</v>
      </c>
      <c r="J4" s="382"/>
      <c r="K4" s="198" t="s">
        <v>274</v>
      </c>
      <c r="L4" s="195" t="s">
        <v>177</v>
      </c>
      <c r="M4" s="389" t="s">
        <v>288</v>
      </c>
      <c r="N4" s="389"/>
    </row>
    <row r="5" spans="1:18" s="31" customFormat="1" ht="4.5" customHeight="1">
      <c r="A5" s="199"/>
      <c r="B5" s="199"/>
      <c r="C5" s="199"/>
      <c r="D5" s="199"/>
      <c r="E5" s="199"/>
      <c r="F5" s="199"/>
      <c r="G5" s="199"/>
      <c r="H5" s="199"/>
      <c r="I5" s="199"/>
      <c r="J5" s="199"/>
      <c r="K5" s="197"/>
      <c r="L5"/>
      <c r="M5"/>
      <c r="N5"/>
      <c r="O5" s="30"/>
      <c r="P5" s="30"/>
      <c r="Q5" s="30"/>
      <c r="R5" s="30"/>
    </row>
    <row r="6" spans="1:18" ht="18.75" customHeight="1">
      <c r="A6" s="378" t="s">
        <v>178</v>
      </c>
      <c r="B6" s="380" t="s">
        <v>179</v>
      </c>
      <c r="C6" s="381"/>
      <c r="D6" s="381"/>
      <c r="E6" s="382"/>
      <c r="F6" s="380" t="s">
        <v>180</v>
      </c>
      <c r="G6" s="381"/>
      <c r="H6" s="381"/>
      <c r="I6" s="381"/>
      <c r="J6" s="382"/>
      <c r="K6" s="344"/>
      <c r="L6" s="344"/>
      <c r="M6" s="344"/>
    </row>
    <row r="7" spans="1:18" ht="18" customHeight="1">
      <c r="A7" s="379"/>
      <c r="B7" s="383" t="s">
        <v>269</v>
      </c>
      <c r="C7" s="384"/>
      <c r="D7" s="384"/>
      <c r="E7" s="385"/>
      <c r="F7" s="383" t="s">
        <v>181</v>
      </c>
      <c r="G7" s="384"/>
      <c r="H7" s="384"/>
      <c r="I7" s="384"/>
      <c r="J7" s="385"/>
    </row>
    <row r="8" spans="1:18" ht="8.1" customHeight="1"/>
    <row r="9" spans="1:18" ht="16.5" customHeight="1">
      <c r="A9" s="386" t="s">
        <v>182</v>
      </c>
      <c r="B9" s="386"/>
      <c r="C9" s="386"/>
      <c r="D9" s="386"/>
      <c r="E9" s="386"/>
      <c r="F9" s="386"/>
      <c r="G9" s="386"/>
      <c r="H9" s="386"/>
      <c r="I9" s="386"/>
      <c r="J9" s="386"/>
      <c r="K9" s="386"/>
      <c r="L9" s="386"/>
      <c r="M9" s="386"/>
      <c r="N9" s="386"/>
      <c r="O9" s="30"/>
    </row>
    <row r="10" spans="1:18" ht="16.5" customHeight="1">
      <c r="A10" s="390" t="s">
        <v>183</v>
      </c>
      <c r="B10" s="391"/>
      <c r="C10" s="391"/>
      <c r="D10" s="391"/>
      <c r="E10" s="392"/>
      <c r="F10" s="390" t="s">
        <v>184</v>
      </c>
      <c r="G10" s="391"/>
      <c r="H10" s="390" t="s">
        <v>185</v>
      </c>
      <c r="I10" s="392"/>
      <c r="J10" s="200" t="s">
        <v>186</v>
      </c>
      <c r="K10" s="201" t="s">
        <v>187</v>
      </c>
      <c r="L10" s="222" t="s">
        <v>188</v>
      </c>
      <c r="M10" s="393" t="s">
        <v>189</v>
      </c>
      <c r="N10" s="394"/>
    </row>
    <row r="11" spans="1:18" ht="15" customHeight="1">
      <c r="A11" s="395" t="s">
        <v>190</v>
      </c>
      <c r="B11" s="396"/>
      <c r="C11" s="396"/>
      <c r="D11" s="396"/>
      <c r="E11" s="203">
        <v>0.3</v>
      </c>
      <c r="F11" s="204"/>
      <c r="G11" s="204"/>
      <c r="H11" s="204"/>
      <c r="I11" s="204"/>
      <c r="J11" s="204"/>
      <c r="K11" s="204"/>
      <c r="L11" s="204"/>
      <c r="M11" s="204"/>
      <c r="N11" s="205"/>
      <c r="P11" s="397" t="s">
        <v>29</v>
      </c>
    </row>
    <row r="12" spans="1:18" ht="15" customHeight="1">
      <c r="A12" s="398" t="s">
        <v>191</v>
      </c>
      <c r="B12" s="399"/>
      <c r="C12" s="399"/>
      <c r="D12" s="399"/>
      <c r="E12" s="400"/>
      <c r="F12" s="401">
        <v>30</v>
      </c>
      <c r="G12" s="401"/>
      <c r="H12" s="401">
        <v>6</v>
      </c>
      <c r="I12" s="401"/>
      <c r="J12" s="206">
        <f>L34</f>
        <v>6</v>
      </c>
      <c r="K12" s="207">
        <f>$J$12*$F$12/$H$12</f>
        <v>30</v>
      </c>
      <c r="L12" s="403">
        <f>IF(SUM(K12:K13)&gt;30, 30, SUM(K12:K13))</f>
        <v>30</v>
      </c>
      <c r="M12" s="407" t="s">
        <v>192</v>
      </c>
      <c r="N12" s="408"/>
      <c r="P12" s="397"/>
      <c r="Q12" s="36"/>
    </row>
    <row r="13" spans="1:18" ht="15" customHeight="1">
      <c r="A13" s="411" t="s">
        <v>193</v>
      </c>
      <c r="B13" s="412"/>
      <c r="C13" s="412"/>
      <c r="D13" s="412"/>
      <c r="E13" s="413"/>
      <c r="F13" s="402"/>
      <c r="G13" s="402"/>
      <c r="H13" s="402"/>
      <c r="I13" s="402"/>
      <c r="J13" s="208">
        <f>N45</f>
        <v>0</v>
      </c>
      <c r="K13" s="209">
        <f>$J$13*$F$12/$H$12</f>
        <v>0</v>
      </c>
      <c r="L13" s="404"/>
      <c r="M13" s="409"/>
      <c r="N13" s="410"/>
      <c r="P13" s="397"/>
      <c r="Q13" s="36"/>
    </row>
    <row r="14" spans="1:18" ht="15" customHeight="1">
      <c r="A14" s="395" t="s">
        <v>194</v>
      </c>
      <c r="B14" s="396"/>
      <c r="C14" s="396"/>
      <c r="D14" s="396"/>
      <c r="E14" s="203">
        <v>0.5</v>
      </c>
      <c r="F14" s="204"/>
      <c r="G14" s="204"/>
      <c r="H14" s="204"/>
      <c r="I14" s="204"/>
      <c r="J14" s="204"/>
      <c r="K14" s="204"/>
      <c r="L14" s="204"/>
      <c r="M14" s="204"/>
      <c r="N14" s="205"/>
      <c r="P14" s="36"/>
      <c r="Q14" s="36"/>
    </row>
    <row r="15" spans="1:18" ht="15" customHeight="1">
      <c r="A15" s="398" t="s">
        <v>195</v>
      </c>
      <c r="B15" s="399"/>
      <c r="C15" s="399"/>
      <c r="D15" s="399"/>
      <c r="E15" s="400"/>
      <c r="F15" s="406">
        <v>20</v>
      </c>
      <c r="G15" s="406"/>
      <c r="H15" s="406">
        <v>20</v>
      </c>
      <c r="I15" s="406"/>
      <c r="J15" s="210">
        <f>M34</f>
        <v>0</v>
      </c>
      <c r="K15" s="207">
        <f>J15/H15*F15</f>
        <v>0</v>
      </c>
      <c r="L15" s="403">
        <f>SUM(K15:K16)</f>
        <v>0</v>
      </c>
      <c r="M15" s="414"/>
      <c r="N15" s="415"/>
      <c r="P15" s="36"/>
      <c r="Q15" s="36"/>
    </row>
    <row r="16" spans="1:18" ht="15" customHeight="1">
      <c r="A16" s="411" t="s">
        <v>196</v>
      </c>
      <c r="B16" s="412"/>
      <c r="C16" s="412"/>
      <c r="D16" s="412"/>
      <c r="E16" s="413"/>
      <c r="F16" s="405">
        <v>30</v>
      </c>
      <c r="G16" s="405"/>
      <c r="H16" s="405">
        <v>30</v>
      </c>
      <c r="I16" s="405"/>
      <c r="J16" s="211">
        <f>N34</f>
        <v>0</v>
      </c>
      <c r="K16" s="209">
        <f>J16/H16*F16</f>
        <v>0</v>
      </c>
      <c r="L16" s="404"/>
      <c r="M16" s="416"/>
      <c r="N16" s="417"/>
    </row>
    <row r="17" spans="1:16" ht="15" customHeight="1">
      <c r="A17" s="395" t="s">
        <v>197</v>
      </c>
      <c r="B17" s="396"/>
      <c r="C17" s="396"/>
      <c r="D17" s="396"/>
      <c r="E17" s="203">
        <v>0.2</v>
      </c>
      <c r="F17" s="204"/>
      <c r="G17" s="204"/>
      <c r="H17" s="204"/>
      <c r="I17" s="204"/>
      <c r="J17" s="204"/>
      <c r="K17" s="204"/>
      <c r="L17" s="204"/>
      <c r="M17" s="204"/>
      <c r="N17" s="205"/>
    </row>
    <row r="18" spans="1:16" ht="15" customHeight="1">
      <c r="A18" s="398" t="s">
        <v>198</v>
      </c>
      <c r="B18" s="399"/>
      <c r="C18" s="399"/>
      <c r="D18" s="399"/>
      <c r="E18" s="212"/>
      <c r="F18" s="406"/>
      <c r="G18" s="406"/>
      <c r="H18" s="406"/>
      <c r="I18" s="406"/>
      <c r="J18" s="213">
        <f>B57+N57</f>
        <v>0</v>
      </c>
      <c r="K18" s="207">
        <f>J18</f>
        <v>0</v>
      </c>
      <c r="L18" s="403">
        <f>K18+K19</f>
        <v>0</v>
      </c>
      <c r="M18" s="418"/>
      <c r="N18" s="419"/>
    </row>
    <row r="19" spans="1:16" ht="15" customHeight="1">
      <c r="A19" s="411" t="s">
        <v>199</v>
      </c>
      <c r="B19" s="412"/>
      <c r="C19" s="412"/>
      <c r="D19" s="412"/>
      <c r="E19" s="214"/>
      <c r="F19" s="405">
        <v>20</v>
      </c>
      <c r="G19" s="405"/>
      <c r="H19" s="405">
        <v>45</v>
      </c>
      <c r="I19" s="405"/>
      <c r="J19" s="215">
        <f>M89</f>
        <v>0</v>
      </c>
      <c r="K19" s="209">
        <f>J19*F19/H19</f>
        <v>0</v>
      </c>
      <c r="L19" s="404"/>
      <c r="M19" s="422"/>
      <c r="N19" s="423"/>
    </row>
    <row r="20" spans="1:16" ht="15" customHeight="1">
      <c r="A20" s="395" t="s">
        <v>200</v>
      </c>
      <c r="B20" s="396"/>
      <c r="C20" s="396"/>
      <c r="D20" s="396"/>
      <c r="E20" s="396"/>
      <c r="F20" s="204"/>
      <c r="G20" s="204"/>
      <c r="H20" s="204"/>
      <c r="I20" s="204"/>
      <c r="J20" s="204"/>
      <c r="K20" s="204"/>
      <c r="L20" s="204"/>
      <c r="M20" s="204"/>
      <c r="N20" s="205"/>
    </row>
    <row r="21" spans="1:16" ht="15" customHeight="1">
      <c r="A21" s="398" t="s">
        <v>201</v>
      </c>
      <c r="B21" s="399"/>
      <c r="C21" s="399"/>
      <c r="D21" s="399"/>
      <c r="E21" s="400"/>
      <c r="F21" s="406"/>
      <c r="G21" s="406"/>
      <c r="H21" s="406"/>
      <c r="I21" s="406"/>
      <c r="J21" s="216">
        <f>K12+K13-L12</f>
        <v>0</v>
      </c>
      <c r="K21" s="207">
        <f>J21</f>
        <v>0</v>
      </c>
      <c r="L21" s="217">
        <f>K21</f>
        <v>0</v>
      </c>
      <c r="M21" s="418"/>
      <c r="N21" s="419"/>
    </row>
    <row r="22" spans="1:16" ht="15" customHeight="1">
      <c r="A22" s="411" t="s">
        <v>202</v>
      </c>
      <c r="B22" s="412"/>
      <c r="C22" s="412"/>
      <c r="D22" s="412"/>
      <c r="E22" s="413"/>
      <c r="F22" s="405">
        <v>0</v>
      </c>
      <c r="G22" s="405"/>
      <c r="H22" s="405">
        <v>0</v>
      </c>
      <c r="I22" s="405"/>
      <c r="J22" s="218">
        <v>0</v>
      </c>
      <c r="K22" s="209">
        <f>IF(ABS(J22)&gt;20, IF(J22&gt;0, 20, -20), J22)</f>
        <v>0</v>
      </c>
      <c r="L22" s="219">
        <f>K22</f>
        <v>0</v>
      </c>
      <c r="M22" s="420"/>
      <c r="N22" s="421"/>
      <c r="P22" s="45" t="s">
        <v>107</v>
      </c>
    </row>
    <row r="23" spans="1:16" ht="16.5" customHeight="1">
      <c r="A23" s="390" t="s">
        <v>203</v>
      </c>
      <c r="B23" s="391"/>
      <c r="C23" s="391"/>
      <c r="D23" s="391"/>
      <c r="E23" s="391"/>
      <c r="F23" s="391"/>
      <c r="G23" s="391"/>
      <c r="H23" s="391"/>
      <c r="I23" s="391"/>
      <c r="J23" s="391"/>
      <c r="K23" s="391"/>
      <c r="L23" s="220">
        <f>IF(SUM(L12,L15,L18,L19,L21,L22) &gt; 100, 100, SUM(L12,L15,L18,L19,L21,L22))</f>
        <v>30</v>
      </c>
      <c r="M23" s="390"/>
      <c r="N23" s="392"/>
    </row>
    <row r="24" spans="1:16" ht="8.1" customHeight="1"/>
    <row r="25" spans="1:16" ht="16.5" customHeight="1">
      <c r="A25" s="221" t="s">
        <v>204</v>
      </c>
    </row>
    <row r="26" spans="1:16" ht="16.5" customHeight="1">
      <c r="A26" s="430" t="s">
        <v>205</v>
      </c>
      <c r="B26" s="430"/>
      <c r="C26" s="430"/>
      <c r="D26" s="430"/>
      <c r="E26" s="430"/>
      <c r="F26" s="430"/>
      <c r="G26" s="430"/>
      <c r="H26" s="430"/>
      <c r="I26" s="430"/>
      <c r="J26" s="430"/>
      <c r="K26" s="430"/>
      <c r="L26" s="430"/>
      <c r="M26" s="430"/>
      <c r="N26" s="430"/>
      <c r="O26" s="30"/>
    </row>
    <row r="27" spans="1:16" ht="16.5" customHeight="1">
      <c r="A27" s="390" t="s">
        <v>206</v>
      </c>
      <c r="B27" s="391"/>
      <c r="C27" s="391"/>
      <c r="D27" s="391"/>
      <c r="E27" s="391"/>
      <c r="F27" s="391"/>
      <c r="G27" s="391"/>
      <c r="H27" s="391"/>
      <c r="I27" s="391"/>
      <c r="J27" s="392"/>
      <c r="K27" s="431" t="s">
        <v>207</v>
      </c>
      <c r="L27" s="431"/>
      <c r="M27" s="431" t="s">
        <v>208</v>
      </c>
      <c r="N27" s="431"/>
    </row>
    <row r="28" spans="1:16" ht="26.25" customHeight="1">
      <c r="A28" s="390" t="s">
        <v>209</v>
      </c>
      <c r="B28" s="391"/>
      <c r="C28" s="391"/>
      <c r="D28" s="391"/>
      <c r="E28" s="391"/>
      <c r="F28" s="392"/>
      <c r="G28" s="390" t="s">
        <v>210</v>
      </c>
      <c r="H28" s="391"/>
      <c r="I28" s="391"/>
      <c r="J28" s="392"/>
      <c r="K28" s="200" t="s">
        <v>211</v>
      </c>
      <c r="L28" s="201" t="s">
        <v>212</v>
      </c>
      <c r="M28" s="222" t="s">
        <v>213</v>
      </c>
      <c r="N28" s="223" t="s">
        <v>214</v>
      </c>
    </row>
    <row r="29" spans="1:16" ht="15" customHeight="1">
      <c r="A29" s="424" t="s">
        <v>290</v>
      </c>
      <c r="B29" s="425"/>
      <c r="C29" s="425"/>
      <c r="D29" s="425"/>
      <c r="E29" s="425"/>
      <c r="F29" s="426"/>
      <c r="G29" s="427" t="s">
        <v>289</v>
      </c>
      <c r="H29" s="428"/>
      <c r="I29" s="428"/>
      <c r="J29" s="429"/>
      <c r="K29" s="311">
        <v>6</v>
      </c>
      <c r="L29" s="311">
        <v>6</v>
      </c>
      <c r="M29" s="312"/>
      <c r="N29" s="315"/>
      <c r="P29" s="187"/>
    </row>
    <row r="30" spans="1:16" ht="15" customHeight="1">
      <c r="A30" s="439"/>
      <c r="B30" s="440"/>
      <c r="C30" s="440"/>
      <c r="D30" s="440"/>
      <c r="E30" s="440"/>
      <c r="F30" s="441"/>
      <c r="G30" s="515"/>
      <c r="H30" s="516"/>
      <c r="I30" s="516"/>
      <c r="J30" s="517"/>
      <c r="K30" s="225"/>
      <c r="L30" s="226"/>
      <c r="M30" s="227"/>
      <c r="N30" s="228"/>
    </row>
    <row r="31" spans="1:16" ht="15" customHeight="1">
      <c r="A31" s="439"/>
      <c r="B31" s="440"/>
      <c r="C31" s="440"/>
      <c r="D31" s="440"/>
      <c r="E31" s="440"/>
      <c r="F31" s="441"/>
      <c r="G31" s="442"/>
      <c r="H31" s="443"/>
      <c r="I31" s="443"/>
      <c r="J31" s="444"/>
      <c r="K31" s="225"/>
      <c r="L31" s="226"/>
      <c r="M31" s="227"/>
      <c r="N31" s="227"/>
    </row>
    <row r="32" spans="1:16" s="24" customFormat="1" ht="15" customHeight="1">
      <c r="A32" s="439"/>
      <c r="B32" s="440"/>
      <c r="C32" s="440"/>
      <c r="D32" s="440"/>
      <c r="E32" s="440"/>
      <c r="F32" s="441"/>
      <c r="G32" s="442"/>
      <c r="H32" s="443"/>
      <c r="I32" s="443"/>
      <c r="J32" s="444"/>
      <c r="K32" s="225"/>
      <c r="L32" s="226"/>
      <c r="M32" s="227"/>
      <c r="N32" s="227"/>
    </row>
    <row r="33" spans="1:16" s="24" customFormat="1" ht="15" customHeight="1">
      <c r="A33" s="445"/>
      <c r="B33" s="446"/>
      <c r="C33" s="446"/>
      <c r="D33" s="446"/>
      <c r="E33" s="446"/>
      <c r="F33" s="447"/>
      <c r="G33" s="448"/>
      <c r="H33" s="449"/>
      <c r="I33" s="449"/>
      <c r="J33" s="450"/>
      <c r="K33" s="229"/>
      <c r="L33" s="230"/>
      <c r="M33" s="231"/>
      <c r="N33" s="231"/>
    </row>
    <row r="34" spans="1:16" s="24" customFormat="1" ht="16.5" customHeight="1">
      <c r="A34" s="390" t="s">
        <v>186</v>
      </c>
      <c r="B34" s="391"/>
      <c r="C34" s="391"/>
      <c r="D34" s="391"/>
      <c r="E34" s="391"/>
      <c r="F34" s="391"/>
      <c r="G34" s="391"/>
      <c r="H34" s="391"/>
      <c r="I34" s="391"/>
      <c r="J34" s="392"/>
      <c r="K34" s="232">
        <f>SUM(K29:K33)</f>
        <v>6</v>
      </c>
      <c r="L34" s="233">
        <f>SUM(L29:L33)</f>
        <v>6</v>
      </c>
      <c r="M34" s="233">
        <f>IFERROR(AVERAGE(M29:M33), 0)</f>
        <v>0</v>
      </c>
      <c r="N34" s="233">
        <f>IFERROR(AVERAGE(N29:N33), 0)</f>
        <v>0</v>
      </c>
    </row>
    <row r="35" spans="1:16" s="24" customFormat="1" ht="16.5" customHeight="1">
      <c r="A35" s="432" t="s">
        <v>215</v>
      </c>
      <c r="B35" s="432"/>
      <c r="C35" s="432"/>
      <c r="D35" s="432"/>
      <c r="E35" s="432"/>
      <c r="F35" s="432"/>
      <c r="G35" s="432"/>
      <c r="H35" s="432"/>
      <c r="I35" s="432"/>
      <c r="J35" s="432"/>
      <c r="K35" s="432"/>
      <c r="L35" s="432"/>
      <c r="M35" s="432"/>
      <c r="N35" s="432"/>
    </row>
    <row r="36" spans="1:16" s="24" customFormat="1" ht="16.5" customHeight="1">
      <c r="A36" s="390" t="s">
        <v>216</v>
      </c>
      <c r="B36" s="391"/>
      <c r="C36" s="391"/>
      <c r="D36" s="391"/>
      <c r="E36" s="391"/>
      <c r="F36" s="391"/>
      <c r="G36" s="391"/>
      <c r="H36" s="391"/>
      <c r="I36" s="391"/>
      <c r="J36" s="391"/>
      <c r="K36" s="391"/>
      <c r="L36" s="390" t="s">
        <v>207</v>
      </c>
      <c r="M36" s="391"/>
      <c r="N36" s="392"/>
    </row>
    <row r="37" spans="1:16" s="24" customFormat="1" ht="16.5" customHeight="1">
      <c r="A37" s="235" t="s">
        <v>217</v>
      </c>
      <c r="B37" s="433" t="s">
        <v>218</v>
      </c>
      <c r="C37" s="434"/>
      <c r="D37" s="434"/>
      <c r="E37" s="434"/>
      <c r="F37" s="434"/>
      <c r="G37" s="435"/>
      <c r="H37" s="436" t="s">
        <v>210</v>
      </c>
      <c r="I37" s="437"/>
      <c r="J37" s="438"/>
      <c r="K37" s="253" t="s">
        <v>219</v>
      </c>
      <c r="L37" s="253" t="s">
        <v>220</v>
      </c>
      <c r="M37" s="253" t="s">
        <v>221</v>
      </c>
      <c r="N37" s="253" t="s">
        <v>222</v>
      </c>
      <c r="P37" s="91" t="s">
        <v>96</v>
      </c>
    </row>
    <row r="38" spans="1:16" s="24" customFormat="1" ht="15" customHeight="1">
      <c r="A38" s="277"/>
      <c r="B38" s="451"/>
      <c r="C38" s="452"/>
      <c r="D38" s="452"/>
      <c r="E38" s="452"/>
      <c r="F38" s="452"/>
      <c r="G38" s="453"/>
      <c r="H38" s="454"/>
      <c r="I38" s="455"/>
      <c r="J38" s="456"/>
      <c r="K38" s="238"/>
      <c r="L38" s="239"/>
      <c r="M38" s="240"/>
      <c r="N38" s="241"/>
      <c r="P38" s="91" t="s">
        <v>98</v>
      </c>
    </row>
    <row r="39" spans="1:16" s="24" customFormat="1" ht="15" customHeight="1">
      <c r="A39" s="242"/>
      <c r="B39" s="439"/>
      <c r="C39" s="440"/>
      <c r="D39" s="440"/>
      <c r="E39" s="440"/>
      <c r="F39" s="440"/>
      <c r="G39" s="441"/>
      <c r="H39" s="442"/>
      <c r="I39" s="443"/>
      <c r="J39" s="444"/>
      <c r="K39" s="243"/>
      <c r="L39" s="244"/>
      <c r="M39" s="245"/>
      <c r="N39" s="241"/>
      <c r="P39" s="91" t="s">
        <v>97</v>
      </c>
    </row>
    <row r="40" spans="1:16" s="24" customFormat="1" ht="15" customHeight="1">
      <c r="A40" s="242"/>
      <c r="B40" s="439"/>
      <c r="C40" s="440"/>
      <c r="D40" s="440"/>
      <c r="E40" s="440"/>
      <c r="F40" s="440"/>
      <c r="G40" s="441"/>
      <c r="H40" s="442"/>
      <c r="I40" s="443"/>
      <c r="J40" s="444"/>
      <c r="K40" s="243"/>
      <c r="L40" s="244"/>
      <c r="M40" s="245"/>
      <c r="N40" s="241"/>
      <c r="P40" s="91" t="s">
        <v>99</v>
      </c>
    </row>
    <row r="41" spans="1:16" s="24" customFormat="1" ht="15" customHeight="1">
      <c r="A41" s="242"/>
      <c r="B41" s="439"/>
      <c r="C41" s="440"/>
      <c r="D41" s="440"/>
      <c r="E41" s="440"/>
      <c r="F41" s="440"/>
      <c r="G41" s="441"/>
      <c r="H41" s="442"/>
      <c r="I41" s="443"/>
      <c r="J41" s="444"/>
      <c r="K41" s="243"/>
      <c r="L41" s="244"/>
      <c r="M41" s="245"/>
      <c r="N41" s="241"/>
      <c r="P41" s="91" t="s">
        <v>100</v>
      </c>
    </row>
    <row r="42" spans="1:16" s="24" customFormat="1" ht="15" customHeight="1">
      <c r="A42" s="242"/>
      <c r="B42" s="439"/>
      <c r="C42" s="440"/>
      <c r="D42" s="440"/>
      <c r="E42" s="440"/>
      <c r="F42" s="440"/>
      <c r="G42" s="441"/>
      <c r="H42" s="442"/>
      <c r="I42" s="443"/>
      <c r="J42" s="444"/>
      <c r="K42" s="243"/>
      <c r="L42" s="244"/>
      <c r="M42" s="245"/>
      <c r="N42" s="241"/>
      <c r="P42" s="91" t="s">
        <v>101</v>
      </c>
    </row>
    <row r="43" spans="1:16" s="24" customFormat="1" ht="15" customHeight="1">
      <c r="A43" s="242"/>
      <c r="B43" s="439"/>
      <c r="C43" s="440"/>
      <c r="D43" s="440"/>
      <c r="E43" s="440"/>
      <c r="F43" s="440"/>
      <c r="G43" s="441"/>
      <c r="H43" s="442"/>
      <c r="I43" s="443"/>
      <c r="J43" s="444"/>
      <c r="K43" s="243"/>
      <c r="L43" s="244"/>
      <c r="M43" s="245"/>
      <c r="N43" s="241"/>
      <c r="P43" s="91" t="s">
        <v>110</v>
      </c>
    </row>
    <row r="44" spans="1:16" s="24" customFormat="1" ht="15" customHeight="1">
      <c r="A44" s="246"/>
      <c r="B44" s="439"/>
      <c r="C44" s="440"/>
      <c r="D44" s="440"/>
      <c r="E44" s="440"/>
      <c r="F44" s="440"/>
      <c r="G44" s="441"/>
      <c r="H44" s="469"/>
      <c r="I44" s="470"/>
      <c r="J44" s="471"/>
      <c r="K44" s="247"/>
      <c r="L44" s="244"/>
      <c r="M44" s="245"/>
      <c r="N44" s="241"/>
      <c r="P44" s="91" t="s">
        <v>109</v>
      </c>
    </row>
    <row r="45" spans="1:16" s="24" customFormat="1" ht="16.5" customHeight="1">
      <c r="A45" s="390" t="s">
        <v>223</v>
      </c>
      <c r="B45" s="391"/>
      <c r="C45" s="391"/>
      <c r="D45" s="391"/>
      <c r="E45" s="391"/>
      <c r="F45" s="391"/>
      <c r="G45" s="391"/>
      <c r="H45" s="391"/>
      <c r="I45" s="391"/>
      <c r="J45" s="391"/>
      <c r="K45" s="391"/>
      <c r="L45" s="391"/>
      <c r="M45" s="392"/>
      <c r="N45" s="220">
        <f>SUM(H38,H39,H40,H41,H43,H44,N38,N39,N40,N41,N43,N44)</f>
        <v>0</v>
      </c>
    </row>
    <row r="46" spans="1:16" s="24" customFormat="1">
      <c r="A46" s="277"/>
      <c r="B46" s="277"/>
      <c r="C46" s="277"/>
      <c r="D46" s="277"/>
      <c r="E46" s="277"/>
      <c r="F46" s="277"/>
      <c r="G46" s="277"/>
      <c r="H46" s="277"/>
      <c r="I46" s="277"/>
      <c r="J46" s="277"/>
      <c r="K46" s="277"/>
      <c r="L46" s="277"/>
      <c r="M46" s="277"/>
      <c r="N46" s="277"/>
    </row>
    <row r="47" spans="1:16" s="24" customFormat="1">
      <c r="A47" s="248" t="s">
        <v>224</v>
      </c>
      <c r="B47" s="277"/>
      <c r="C47" s="277"/>
      <c r="D47" s="277"/>
      <c r="E47" s="277"/>
      <c r="F47" s="277"/>
      <c r="G47" s="277"/>
      <c r="H47" s="277"/>
      <c r="I47" s="277"/>
      <c r="J47" s="277"/>
      <c r="K47" s="277"/>
      <c r="L47" s="277"/>
      <c r="M47" s="277"/>
      <c r="N47" s="277"/>
    </row>
    <row r="48" spans="1:16" s="24" customFormat="1" ht="16.5" customHeight="1" thickBot="1">
      <c r="A48" s="472" t="s">
        <v>198</v>
      </c>
      <c r="B48" s="472"/>
      <c r="C48" s="472"/>
      <c r="D48" s="472"/>
      <c r="E48" s="472"/>
      <c r="F48" s="472"/>
      <c r="G48" s="472"/>
      <c r="H48" s="472"/>
      <c r="I48" s="472"/>
      <c r="J48" s="472"/>
      <c r="K48" s="472"/>
      <c r="L48" s="472"/>
      <c r="M48" s="472"/>
      <c r="N48" s="472"/>
    </row>
    <row r="49" spans="1:19" s="24" customFormat="1" ht="16.5" customHeight="1">
      <c r="A49" s="473" t="s">
        <v>225</v>
      </c>
      <c r="B49" s="474"/>
      <c r="C49" s="475" t="s">
        <v>226</v>
      </c>
      <c r="D49" s="475" t="s">
        <v>227</v>
      </c>
      <c r="E49" s="475" t="s">
        <v>228</v>
      </c>
      <c r="F49" s="475" t="s">
        <v>229</v>
      </c>
      <c r="G49" s="477" t="s">
        <v>230</v>
      </c>
      <c r="H49" s="457" t="s">
        <v>231</v>
      </c>
      <c r="I49" s="458"/>
      <c r="J49" s="458"/>
      <c r="K49" s="458"/>
      <c r="L49" s="458"/>
      <c r="M49" s="458"/>
      <c r="N49" s="459"/>
    </row>
    <row r="50" spans="1:19" s="24" customFormat="1" ht="16.5" customHeight="1">
      <c r="A50" s="251" t="s">
        <v>232</v>
      </c>
      <c r="B50" s="250" t="s">
        <v>233</v>
      </c>
      <c r="C50" s="476"/>
      <c r="D50" s="476"/>
      <c r="E50" s="476"/>
      <c r="F50" s="476"/>
      <c r="G50" s="478"/>
      <c r="H50" s="252" t="s">
        <v>217</v>
      </c>
      <c r="I50" s="436" t="s">
        <v>234</v>
      </c>
      <c r="J50" s="437"/>
      <c r="K50" s="438"/>
      <c r="L50" s="460" t="s">
        <v>235</v>
      </c>
      <c r="M50" s="460"/>
      <c r="N50" s="254" t="s">
        <v>236</v>
      </c>
    </row>
    <row r="51" spans="1:19" s="24" customFormat="1" ht="15" customHeight="1">
      <c r="A51" s="255" t="s">
        <v>237</v>
      </c>
      <c r="B51" s="256"/>
      <c r="C51" s="257"/>
      <c r="D51" s="257"/>
      <c r="E51" s="257"/>
      <c r="F51" s="257"/>
      <c r="G51" s="461"/>
      <c r="H51" s="258"/>
      <c r="I51" s="464"/>
      <c r="J51" s="464"/>
      <c r="K51" s="464"/>
      <c r="L51" s="465"/>
      <c r="M51" s="466"/>
      <c r="N51" s="259"/>
      <c r="P51" s="479" t="s">
        <v>61</v>
      </c>
      <c r="Q51" s="479"/>
    </row>
    <row r="52" spans="1:19" s="24" customFormat="1" ht="15" customHeight="1">
      <c r="A52" s="255" t="s">
        <v>238</v>
      </c>
      <c r="B52" s="260"/>
      <c r="C52" s="261"/>
      <c r="D52" s="261"/>
      <c r="E52" s="261"/>
      <c r="F52" s="261"/>
      <c r="G52" s="462"/>
      <c r="H52" s="262"/>
      <c r="I52" s="480"/>
      <c r="J52" s="480"/>
      <c r="K52" s="480"/>
      <c r="L52" s="481"/>
      <c r="M52" s="482"/>
      <c r="N52" s="263"/>
      <c r="P52" s="479"/>
      <c r="Q52" s="479"/>
    </row>
    <row r="53" spans="1:19" s="24" customFormat="1" ht="15" customHeight="1">
      <c r="A53" s="255" t="s">
        <v>239</v>
      </c>
      <c r="B53" s="260"/>
      <c r="C53" s="261"/>
      <c r="D53" s="261"/>
      <c r="E53" s="261"/>
      <c r="F53" s="261"/>
      <c r="G53" s="462"/>
      <c r="H53" s="262"/>
      <c r="I53" s="480"/>
      <c r="J53" s="480"/>
      <c r="K53" s="480"/>
      <c r="L53" s="481"/>
      <c r="M53" s="482"/>
      <c r="N53" s="263"/>
      <c r="P53" s="479"/>
      <c r="Q53" s="479"/>
    </row>
    <row r="54" spans="1:19" s="24" customFormat="1" ht="15" customHeight="1">
      <c r="A54" s="255" t="s">
        <v>240</v>
      </c>
      <c r="B54" s="260"/>
      <c r="C54" s="261"/>
      <c r="D54" s="261"/>
      <c r="E54" s="261"/>
      <c r="F54" s="261"/>
      <c r="G54" s="462"/>
      <c r="H54" s="262"/>
      <c r="I54" s="480"/>
      <c r="J54" s="480"/>
      <c r="K54" s="480"/>
      <c r="L54" s="481"/>
      <c r="M54" s="482"/>
      <c r="N54" s="263"/>
      <c r="P54" s="479"/>
      <c r="Q54" s="479"/>
    </row>
    <row r="55" spans="1:19" s="24" customFormat="1" ht="15" customHeight="1">
      <c r="A55" s="255" t="s">
        <v>241</v>
      </c>
      <c r="B55" s="260"/>
      <c r="C55" s="261"/>
      <c r="D55" s="261"/>
      <c r="E55" s="261"/>
      <c r="F55" s="261"/>
      <c r="G55" s="462"/>
      <c r="H55" s="262"/>
      <c r="I55" s="480"/>
      <c r="J55" s="480"/>
      <c r="K55" s="480"/>
      <c r="L55" s="481"/>
      <c r="M55" s="482"/>
      <c r="N55" s="263"/>
      <c r="P55" s="479"/>
      <c r="Q55" s="479"/>
    </row>
    <row r="56" spans="1:19" s="24" customFormat="1">
      <c r="A56" s="255" t="s">
        <v>242</v>
      </c>
      <c r="B56" s="264"/>
      <c r="C56" s="261"/>
      <c r="D56" s="261"/>
      <c r="E56" s="261"/>
      <c r="F56" s="261"/>
      <c r="G56" s="463"/>
      <c r="H56" s="265"/>
      <c r="I56" s="483"/>
      <c r="J56" s="483"/>
      <c r="K56" s="483"/>
      <c r="L56" s="467"/>
      <c r="M56" s="468"/>
      <c r="N56" s="266"/>
      <c r="P56" s="479"/>
      <c r="Q56" s="479"/>
    </row>
    <row r="57" spans="1:19" s="24" customFormat="1" ht="14.25" customHeight="1" thickBot="1">
      <c r="A57" s="267" t="s">
        <v>243</v>
      </c>
      <c r="B57" s="267">
        <f>SUM(C57:G57)</f>
        <v>0</v>
      </c>
      <c r="C57" s="268">
        <f>SUM(C51:C56)*-1</f>
        <v>0</v>
      </c>
      <c r="D57" s="268">
        <f>SUM(D51:D56)*5</f>
        <v>0</v>
      </c>
      <c r="E57" s="268">
        <f>SUM(E51:E56)*-1</f>
        <v>0</v>
      </c>
      <c r="F57" s="268">
        <v>0</v>
      </c>
      <c r="G57" s="269">
        <v>0</v>
      </c>
      <c r="H57" s="489" t="s">
        <v>244</v>
      </c>
      <c r="I57" s="490"/>
      <c r="J57" s="490"/>
      <c r="K57" s="491"/>
      <c r="L57" s="492">
        <v>0</v>
      </c>
      <c r="M57" s="493"/>
      <c r="N57" s="270">
        <f>L57*3</f>
        <v>0</v>
      </c>
      <c r="P57" s="72"/>
    </row>
    <row r="58" spans="1:19" s="24" customFormat="1">
      <c r="A58" s="277"/>
      <c r="B58" s="277"/>
      <c r="C58" s="277"/>
      <c r="D58" s="277"/>
      <c r="E58" s="277"/>
      <c r="F58" s="277"/>
      <c r="G58" s="277"/>
      <c r="H58" s="277"/>
      <c r="I58" s="277"/>
      <c r="J58" s="277"/>
      <c r="K58" s="277"/>
      <c r="L58" s="277"/>
      <c r="M58" s="277"/>
      <c r="N58" s="277"/>
    </row>
    <row r="59" spans="1:19" s="24" customFormat="1" ht="15" thickBot="1">
      <c r="A59" s="472" t="s">
        <v>245</v>
      </c>
      <c r="B59" s="472"/>
      <c r="C59" s="472"/>
      <c r="D59" s="472"/>
      <c r="E59" s="472"/>
      <c r="F59" s="472"/>
      <c r="G59" s="472"/>
      <c r="H59" s="472"/>
      <c r="I59" s="472"/>
      <c r="J59" s="472"/>
      <c r="K59" s="472"/>
      <c r="L59" s="472"/>
      <c r="M59" s="472"/>
      <c r="N59" s="472"/>
    </row>
    <row r="60" spans="1:19" s="24" customFormat="1" ht="18" customHeight="1">
      <c r="A60" s="476" t="s">
        <v>246</v>
      </c>
      <c r="B60" s="494" t="s">
        <v>247</v>
      </c>
      <c r="C60" s="495"/>
      <c r="D60" s="495"/>
      <c r="E60" s="495"/>
      <c r="F60" s="495"/>
      <c r="G60" s="495"/>
      <c r="H60" s="495"/>
      <c r="I60" s="495"/>
      <c r="J60" s="495"/>
      <c r="K60" s="496"/>
      <c r="L60" s="436" t="s">
        <v>248</v>
      </c>
      <c r="M60" s="437"/>
      <c r="N60" s="438"/>
    </row>
    <row r="61" spans="1:19" s="24" customFormat="1" ht="18" customHeight="1">
      <c r="A61" s="476"/>
      <c r="B61" s="497"/>
      <c r="C61" s="498"/>
      <c r="D61" s="498"/>
      <c r="E61" s="498"/>
      <c r="F61" s="498"/>
      <c r="G61" s="498"/>
      <c r="H61" s="498"/>
      <c r="I61" s="498"/>
      <c r="J61" s="498"/>
      <c r="K61" s="499"/>
      <c r="L61" s="251" t="s">
        <v>217</v>
      </c>
      <c r="M61" s="251" t="s">
        <v>249</v>
      </c>
      <c r="N61" s="253" t="s">
        <v>250</v>
      </c>
    </row>
    <row r="62" spans="1:19" s="24" customFormat="1" ht="18" customHeight="1">
      <c r="A62" s="476" t="s">
        <v>251</v>
      </c>
      <c r="B62" s="485" t="s">
        <v>252</v>
      </c>
      <c r="C62" s="486"/>
      <c r="D62" s="486"/>
      <c r="E62" s="486"/>
      <c r="F62" s="486"/>
      <c r="G62" s="486"/>
      <c r="H62" s="486"/>
      <c r="I62" s="486"/>
      <c r="J62" s="486"/>
      <c r="K62" s="487"/>
      <c r="L62" s="271" t="s">
        <v>253</v>
      </c>
      <c r="M62" s="272"/>
      <c r="N62" s="503">
        <f>IF(ISERROR(AVERAGE(M63:M64)),0,ROUNDUP(AVERAGE(M63:M64), 1))</f>
        <v>0</v>
      </c>
      <c r="P62" s="484" t="s">
        <v>72</v>
      </c>
      <c r="Q62" s="484"/>
      <c r="R62" s="484"/>
      <c r="S62" s="484"/>
    </row>
    <row r="63" spans="1:19" s="24" customFormat="1" ht="18" customHeight="1">
      <c r="A63" s="476"/>
      <c r="B63" s="488"/>
      <c r="C63" s="486"/>
      <c r="D63" s="486"/>
      <c r="E63" s="486"/>
      <c r="F63" s="486"/>
      <c r="G63" s="486"/>
      <c r="H63" s="486"/>
      <c r="I63" s="486"/>
      <c r="J63" s="486"/>
      <c r="K63" s="487"/>
      <c r="L63" s="273" t="s">
        <v>254</v>
      </c>
      <c r="M63" s="274"/>
      <c r="N63" s="389"/>
      <c r="P63" s="484"/>
      <c r="Q63" s="484"/>
      <c r="R63" s="484"/>
      <c r="S63" s="484"/>
    </row>
    <row r="64" spans="1:19" s="24" customFormat="1" ht="18" customHeight="1">
      <c r="A64" s="476"/>
      <c r="B64" s="488"/>
      <c r="C64" s="486"/>
      <c r="D64" s="486"/>
      <c r="E64" s="486"/>
      <c r="F64" s="486"/>
      <c r="G64" s="486"/>
      <c r="H64" s="486"/>
      <c r="I64" s="486"/>
      <c r="J64" s="486"/>
      <c r="K64" s="487"/>
      <c r="L64" s="275" t="s">
        <v>255</v>
      </c>
      <c r="M64" s="276"/>
      <c r="N64" s="389"/>
      <c r="P64" s="484"/>
      <c r="Q64" s="484"/>
      <c r="R64" s="484"/>
      <c r="S64" s="484"/>
    </row>
    <row r="65" spans="1:21" ht="18" customHeight="1">
      <c r="A65" s="476"/>
      <c r="B65" s="485" t="s">
        <v>256</v>
      </c>
      <c r="C65" s="486"/>
      <c r="D65" s="486"/>
      <c r="E65" s="486"/>
      <c r="F65" s="486"/>
      <c r="G65" s="486"/>
      <c r="H65" s="486"/>
      <c r="I65" s="486"/>
      <c r="J65" s="486"/>
      <c r="K65" s="487"/>
      <c r="L65" s="273" t="s">
        <v>253</v>
      </c>
      <c r="M65" s="272"/>
      <c r="N65" s="389">
        <f>IF(ISERROR(AVERAGE(M66:M67)),0,ROUNDUP(AVERAGE(M66:M67), 1))</f>
        <v>0</v>
      </c>
      <c r="P65" s="484" t="s">
        <v>74</v>
      </c>
      <c r="Q65" s="484"/>
      <c r="R65" s="484"/>
      <c r="S65" s="484"/>
    </row>
    <row r="66" spans="1:21" ht="18" customHeight="1">
      <c r="A66" s="476"/>
      <c r="B66" s="488"/>
      <c r="C66" s="486"/>
      <c r="D66" s="486"/>
      <c r="E66" s="486"/>
      <c r="F66" s="486"/>
      <c r="G66" s="486"/>
      <c r="H66" s="486"/>
      <c r="I66" s="486"/>
      <c r="J66" s="486"/>
      <c r="K66" s="487"/>
      <c r="L66" s="273" t="s">
        <v>254</v>
      </c>
      <c r="M66" s="274"/>
      <c r="N66" s="389"/>
      <c r="P66" s="484"/>
      <c r="Q66" s="484"/>
      <c r="R66" s="484"/>
      <c r="S66" s="484"/>
    </row>
    <row r="67" spans="1:21" ht="18" customHeight="1">
      <c r="A67" s="476"/>
      <c r="B67" s="488"/>
      <c r="C67" s="486"/>
      <c r="D67" s="486"/>
      <c r="E67" s="486"/>
      <c r="F67" s="486"/>
      <c r="G67" s="486"/>
      <c r="H67" s="486"/>
      <c r="I67" s="486"/>
      <c r="J67" s="486"/>
      <c r="K67" s="487"/>
      <c r="L67" s="275" t="s">
        <v>255</v>
      </c>
      <c r="M67" s="276"/>
      <c r="N67" s="389"/>
      <c r="P67" s="484"/>
      <c r="Q67" s="484"/>
      <c r="R67" s="484"/>
      <c r="S67" s="484"/>
    </row>
    <row r="68" spans="1:21" ht="18" customHeight="1">
      <c r="A68" s="476" t="s">
        <v>257</v>
      </c>
      <c r="B68" s="485" t="s">
        <v>258</v>
      </c>
      <c r="C68" s="486"/>
      <c r="D68" s="486"/>
      <c r="E68" s="486"/>
      <c r="F68" s="486"/>
      <c r="G68" s="486"/>
      <c r="H68" s="486"/>
      <c r="I68" s="486"/>
      <c r="J68" s="486"/>
      <c r="K68" s="487"/>
      <c r="L68" s="271" t="s">
        <v>253</v>
      </c>
      <c r="M68" s="272"/>
      <c r="N68" s="389">
        <f>IF(ISERROR(AVERAGE(M69:M70)),0,ROUNDUP(AVERAGE(M69:M70), 1))</f>
        <v>0</v>
      </c>
      <c r="P68" s="484" t="s">
        <v>77</v>
      </c>
      <c r="Q68" s="484"/>
      <c r="R68" s="484"/>
      <c r="S68" s="484"/>
      <c r="T68" s="57"/>
      <c r="U68" s="57"/>
    </row>
    <row r="69" spans="1:21" ht="18" customHeight="1">
      <c r="A69" s="476"/>
      <c r="B69" s="488"/>
      <c r="C69" s="486"/>
      <c r="D69" s="486"/>
      <c r="E69" s="486"/>
      <c r="F69" s="486"/>
      <c r="G69" s="486"/>
      <c r="H69" s="486"/>
      <c r="I69" s="486"/>
      <c r="J69" s="486"/>
      <c r="K69" s="487"/>
      <c r="L69" s="273" t="s">
        <v>254</v>
      </c>
      <c r="M69" s="274"/>
      <c r="N69" s="389"/>
      <c r="P69" s="484"/>
      <c r="Q69" s="484"/>
      <c r="R69" s="484"/>
      <c r="S69" s="484"/>
      <c r="T69" s="57"/>
      <c r="U69" s="57"/>
    </row>
    <row r="70" spans="1:21" ht="18" customHeight="1">
      <c r="A70" s="476"/>
      <c r="B70" s="488"/>
      <c r="C70" s="486"/>
      <c r="D70" s="486"/>
      <c r="E70" s="486"/>
      <c r="F70" s="486"/>
      <c r="G70" s="486"/>
      <c r="H70" s="486"/>
      <c r="I70" s="486"/>
      <c r="J70" s="486"/>
      <c r="K70" s="487"/>
      <c r="L70" s="275" t="s">
        <v>255</v>
      </c>
      <c r="M70" s="276"/>
      <c r="N70" s="389"/>
      <c r="P70" s="484"/>
      <c r="Q70" s="484"/>
      <c r="R70" s="484"/>
      <c r="S70" s="484"/>
      <c r="T70" s="57"/>
      <c r="U70" s="57"/>
    </row>
    <row r="71" spans="1:21" ht="18" customHeight="1">
      <c r="A71" s="476"/>
      <c r="B71" s="485" t="s">
        <v>259</v>
      </c>
      <c r="C71" s="486"/>
      <c r="D71" s="486"/>
      <c r="E71" s="486"/>
      <c r="F71" s="486"/>
      <c r="G71" s="486"/>
      <c r="H71" s="486"/>
      <c r="I71" s="486"/>
      <c r="J71" s="486"/>
      <c r="K71" s="487"/>
      <c r="L71" s="273" t="s">
        <v>253</v>
      </c>
      <c r="M71" s="272"/>
      <c r="N71" s="389">
        <f>IF(ISERROR(AVERAGE(M72:M73)),0,ROUNDUP(AVERAGE(M72:M73), 1))</f>
        <v>0</v>
      </c>
      <c r="P71" s="484" t="s">
        <v>79</v>
      </c>
      <c r="Q71" s="484"/>
      <c r="R71" s="484"/>
      <c r="S71" s="484"/>
      <c r="T71" s="57"/>
      <c r="U71" s="57"/>
    </row>
    <row r="72" spans="1:21" ht="18" customHeight="1">
      <c r="A72" s="476"/>
      <c r="B72" s="488"/>
      <c r="C72" s="486"/>
      <c r="D72" s="486"/>
      <c r="E72" s="486"/>
      <c r="F72" s="486"/>
      <c r="G72" s="486"/>
      <c r="H72" s="486"/>
      <c r="I72" s="486"/>
      <c r="J72" s="486"/>
      <c r="K72" s="487"/>
      <c r="L72" s="273" t="s">
        <v>254</v>
      </c>
      <c r="M72" s="274"/>
      <c r="N72" s="389"/>
      <c r="P72" s="484"/>
      <c r="Q72" s="484"/>
      <c r="R72" s="484"/>
      <c r="S72" s="484"/>
      <c r="T72" s="57"/>
      <c r="U72" s="57"/>
    </row>
    <row r="73" spans="1:21" ht="18" customHeight="1">
      <c r="A73" s="476"/>
      <c r="B73" s="488"/>
      <c r="C73" s="486"/>
      <c r="D73" s="486"/>
      <c r="E73" s="486"/>
      <c r="F73" s="486"/>
      <c r="G73" s="486"/>
      <c r="H73" s="486"/>
      <c r="I73" s="486"/>
      <c r="J73" s="486"/>
      <c r="K73" s="487"/>
      <c r="L73" s="275" t="s">
        <v>255</v>
      </c>
      <c r="M73" s="276"/>
      <c r="N73" s="389"/>
      <c r="P73" s="484"/>
      <c r="Q73" s="484"/>
      <c r="R73" s="484"/>
      <c r="S73" s="484"/>
      <c r="T73" s="57"/>
      <c r="U73" s="57"/>
    </row>
    <row r="74" spans="1:21" ht="18" customHeight="1">
      <c r="A74" s="476"/>
      <c r="B74" s="485" t="s">
        <v>260</v>
      </c>
      <c r="C74" s="500"/>
      <c r="D74" s="500"/>
      <c r="E74" s="500"/>
      <c r="F74" s="500"/>
      <c r="G74" s="500"/>
      <c r="H74" s="500"/>
      <c r="I74" s="500"/>
      <c r="J74" s="500"/>
      <c r="K74" s="501"/>
      <c r="L74" s="273" t="s">
        <v>253</v>
      </c>
      <c r="M74" s="272"/>
      <c r="N74" s="389">
        <f>IF(ISERROR(AVERAGE(M75:M76)),0,ROUNDUP(AVERAGE(M75:M76), 1))</f>
        <v>0</v>
      </c>
      <c r="P74" s="484" t="s">
        <v>81</v>
      </c>
      <c r="Q74" s="484"/>
      <c r="R74" s="484"/>
      <c r="S74" s="484"/>
      <c r="T74" s="57"/>
      <c r="U74" s="57"/>
    </row>
    <row r="75" spans="1:21" ht="18" customHeight="1">
      <c r="A75" s="476"/>
      <c r="B75" s="502"/>
      <c r="C75" s="500"/>
      <c r="D75" s="500"/>
      <c r="E75" s="500"/>
      <c r="F75" s="500"/>
      <c r="G75" s="500"/>
      <c r="H75" s="500"/>
      <c r="I75" s="500"/>
      <c r="J75" s="500"/>
      <c r="K75" s="501"/>
      <c r="L75" s="273" t="s">
        <v>254</v>
      </c>
      <c r="M75" s="274"/>
      <c r="N75" s="389"/>
      <c r="P75" s="484"/>
      <c r="Q75" s="484"/>
      <c r="R75" s="484"/>
      <c r="S75" s="484"/>
      <c r="T75" s="57"/>
      <c r="U75" s="57"/>
    </row>
    <row r="76" spans="1:21" ht="18" customHeight="1">
      <c r="A76" s="476"/>
      <c r="B76" s="502"/>
      <c r="C76" s="500"/>
      <c r="D76" s="500"/>
      <c r="E76" s="500"/>
      <c r="F76" s="500"/>
      <c r="G76" s="500"/>
      <c r="H76" s="500"/>
      <c r="I76" s="500"/>
      <c r="J76" s="500"/>
      <c r="K76" s="501"/>
      <c r="L76" s="275" t="s">
        <v>255</v>
      </c>
      <c r="M76" s="276"/>
      <c r="N76" s="389"/>
      <c r="P76" s="484"/>
      <c r="Q76" s="484"/>
      <c r="R76" s="484"/>
      <c r="S76" s="484"/>
      <c r="T76" s="57"/>
      <c r="U76" s="57"/>
    </row>
    <row r="77" spans="1:21" s="24" customFormat="1" ht="18" customHeight="1">
      <c r="A77" s="513" t="s">
        <v>261</v>
      </c>
      <c r="B77" s="504" t="s">
        <v>262</v>
      </c>
      <c r="C77" s="505"/>
      <c r="D77" s="505"/>
      <c r="E77" s="505"/>
      <c r="F77" s="505"/>
      <c r="G77" s="505"/>
      <c r="H77" s="505"/>
      <c r="I77" s="505"/>
      <c r="J77" s="505"/>
      <c r="K77" s="506"/>
      <c r="L77" s="278" t="s">
        <v>253</v>
      </c>
      <c r="M77" s="238"/>
      <c r="N77" s="389">
        <f>IF(ISERROR(AVERAGE(M78:M79)),0,ROUNDUP(AVERAGE(M78:M79), 1))</f>
        <v>0</v>
      </c>
      <c r="P77" s="484" t="s">
        <v>84</v>
      </c>
      <c r="Q77" s="484"/>
      <c r="R77" s="484"/>
      <c r="S77" s="484"/>
    </row>
    <row r="78" spans="1:21" s="24" customFormat="1" ht="18" customHeight="1">
      <c r="A78" s="513"/>
      <c r="B78" s="507"/>
      <c r="C78" s="505"/>
      <c r="D78" s="505"/>
      <c r="E78" s="505"/>
      <c r="F78" s="505"/>
      <c r="G78" s="505"/>
      <c r="H78" s="505"/>
      <c r="I78" s="505"/>
      <c r="J78" s="505"/>
      <c r="K78" s="506"/>
      <c r="L78" s="273" t="s">
        <v>254</v>
      </c>
      <c r="M78" s="274"/>
      <c r="N78" s="389"/>
      <c r="P78" s="484"/>
      <c r="Q78" s="484"/>
      <c r="R78" s="484"/>
      <c r="S78" s="484"/>
    </row>
    <row r="79" spans="1:21" s="24" customFormat="1" ht="18" customHeight="1">
      <c r="A79" s="513"/>
      <c r="B79" s="508"/>
      <c r="C79" s="509"/>
      <c r="D79" s="509"/>
      <c r="E79" s="509"/>
      <c r="F79" s="509"/>
      <c r="G79" s="509"/>
      <c r="H79" s="509"/>
      <c r="I79" s="509"/>
      <c r="J79" s="509"/>
      <c r="K79" s="510"/>
      <c r="L79" s="275" t="s">
        <v>255</v>
      </c>
      <c r="M79" s="276"/>
      <c r="N79" s="389"/>
      <c r="P79" s="484"/>
      <c r="Q79" s="484"/>
      <c r="R79" s="484"/>
      <c r="S79" s="484"/>
    </row>
    <row r="80" spans="1:21" s="24" customFormat="1" ht="18" customHeight="1">
      <c r="A80" s="513"/>
      <c r="B80" s="504" t="s">
        <v>263</v>
      </c>
      <c r="C80" s="505"/>
      <c r="D80" s="505"/>
      <c r="E80" s="505"/>
      <c r="F80" s="505"/>
      <c r="G80" s="505"/>
      <c r="H80" s="505"/>
      <c r="I80" s="505"/>
      <c r="J80" s="505"/>
      <c r="K80" s="506"/>
      <c r="L80" s="278" t="s">
        <v>253</v>
      </c>
      <c r="M80" s="238"/>
      <c r="N80" s="389">
        <f>IF(ISERROR(AVERAGE(M81:M82)),0,ROUNDUP(AVERAGE(M81:M82), 1))</f>
        <v>0</v>
      </c>
      <c r="P80" s="484" t="s">
        <v>86</v>
      </c>
      <c r="Q80" s="484"/>
      <c r="R80" s="484"/>
      <c r="S80" s="484"/>
    </row>
    <row r="81" spans="1:19" s="24" customFormat="1" ht="18" customHeight="1">
      <c r="A81" s="513"/>
      <c r="B81" s="507"/>
      <c r="C81" s="505"/>
      <c r="D81" s="505"/>
      <c r="E81" s="505"/>
      <c r="F81" s="505"/>
      <c r="G81" s="505"/>
      <c r="H81" s="505"/>
      <c r="I81" s="505"/>
      <c r="J81" s="505"/>
      <c r="K81" s="506"/>
      <c r="L81" s="273" t="s">
        <v>254</v>
      </c>
      <c r="M81" s="274"/>
      <c r="N81" s="389"/>
      <c r="P81" s="484"/>
      <c r="Q81" s="484"/>
      <c r="R81" s="484"/>
      <c r="S81" s="484"/>
    </row>
    <row r="82" spans="1:19" s="24" customFormat="1" ht="18" customHeight="1">
      <c r="A82" s="513"/>
      <c r="B82" s="508"/>
      <c r="C82" s="509"/>
      <c r="D82" s="509"/>
      <c r="E82" s="509"/>
      <c r="F82" s="509"/>
      <c r="G82" s="509"/>
      <c r="H82" s="509"/>
      <c r="I82" s="509"/>
      <c r="J82" s="509"/>
      <c r="K82" s="510"/>
      <c r="L82" s="275" t="s">
        <v>255</v>
      </c>
      <c r="M82" s="276"/>
      <c r="N82" s="389"/>
      <c r="P82" s="484"/>
      <c r="Q82" s="484"/>
      <c r="R82" s="484"/>
      <c r="S82" s="484"/>
    </row>
    <row r="83" spans="1:19" s="24" customFormat="1" ht="18" customHeight="1">
      <c r="A83" s="513"/>
      <c r="B83" s="504" t="s">
        <v>264</v>
      </c>
      <c r="C83" s="505"/>
      <c r="D83" s="505"/>
      <c r="E83" s="505"/>
      <c r="F83" s="505"/>
      <c r="G83" s="505"/>
      <c r="H83" s="505"/>
      <c r="I83" s="505"/>
      <c r="J83" s="505"/>
      <c r="K83" s="506"/>
      <c r="L83" s="278" t="s">
        <v>253</v>
      </c>
      <c r="M83" s="238"/>
      <c r="N83" s="389">
        <f>IF(ISERROR(AVERAGE(M84:M85)),0,ROUNDUP(AVERAGE(M84:M85), 1))</f>
        <v>0</v>
      </c>
      <c r="P83" s="484" t="s">
        <v>88</v>
      </c>
      <c r="Q83" s="484"/>
      <c r="R83" s="484"/>
      <c r="S83" s="484"/>
    </row>
    <row r="84" spans="1:19" s="24" customFormat="1" ht="18" customHeight="1">
      <c r="A84" s="513"/>
      <c r="B84" s="507"/>
      <c r="C84" s="505"/>
      <c r="D84" s="505"/>
      <c r="E84" s="505"/>
      <c r="F84" s="505"/>
      <c r="G84" s="505"/>
      <c r="H84" s="505"/>
      <c r="I84" s="505"/>
      <c r="J84" s="505"/>
      <c r="K84" s="506"/>
      <c r="L84" s="273" t="s">
        <v>254</v>
      </c>
      <c r="M84" s="274"/>
      <c r="N84" s="389"/>
      <c r="P84" s="484"/>
      <c r="Q84" s="484"/>
      <c r="R84" s="484"/>
      <c r="S84" s="484"/>
    </row>
    <row r="85" spans="1:19" s="24" customFormat="1" ht="18" customHeight="1">
      <c r="A85" s="513"/>
      <c r="B85" s="508"/>
      <c r="C85" s="509"/>
      <c r="D85" s="509"/>
      <c r="E85" s="509"/>
      <c r="F85" s="509"/>
      <c r="G85" s="509"/>
      <c r="H85" s="509"/>
      <c r="I85" s="509"/>
      <c r="J85" s="509"/>
      <c r="K85" s="510"/>
      <c r="L85" s="275" t="s">
        <v>255</v>
      </c>
      <c r="M85" s="276"/>
      <c r="N85" s="389"/>
      <c r="P85" s="484"/>
      <c r="Q85" s="484"/>
      <c r="R85" s="484"/>
      <c r="S85" s="484"/>
    </row>
    <row r="86" spans="1:19" s="24" customFormat="1" ht="18" customHeight="1">
      <c r="A86" s="513"/>
      <c r="B86" s="504" t="s">
        <v>265</v>
      </c>
      <c r="C86" s="505"/>
      <c r="D86" s="505"/>
      <c r="E86" s="505"/>
      <c r="F86" s="505"/>
      <c r="G86" s="505"/>
      <c r="H86" s="505"/>
      <c r="I86" s="505"/>
      <c r="J86" s="505"/>
      <c r="K86" s="506"/>
      <c r="L86" s="271" t="s">
        <v>253</v>
      </c>
      <c r="M86" s="272"/>
      <c r="N86" s="389">
        <f>IF(ISERROR(AVERAGE(M87:M88)),0,ROUNDUP(AVERAGE(M87:M88), 1))</f>
        <v>0</v>
      </c>
      <c r="P86" s="484" t="s">
        <v>90</v>
      </c>
      <c r="Q86" s="484"/>
      <c r="R86" s="484"/>
      <c r="S86" s="484"/>
    </row>
    <row r="87" spans="1:19" s="24" customFormat="1" ht="18" customHeight="1">
      <c r="A87" s="513"/>
      <c r="B87" s="507"/>
      <c r="C87" s="505"/>
      <c r="D87" s="505"/>
      <c r="E87" s="505"/>
      <c r="F87" s="505"/>
      <c r="G87" s="505"/>
      <c r="H87" s="505"/>
      <c r="I87" s="505"/>
      <c r="J87" s="505"/>
      <c r="K87" s="506"/>
      <c r="L87" s="273" t="s">
        <v>254</v>
      </c>
      <c r="M87" s="274"/>
      <c r="N87" s="389"/>
      <c r="P87" s="484"/>
      <c r="Q87" s="484"/>
      <c r="R87" s="484"/>
      <c r="S87" s="484"/>
    </row>
    <row r="88" spans="1:19" s="24" customFormat="1" ht="18" customHeight="1">
      <c r="A88" s="514"/>
      <c r="B88" s="508"/>
      <c r="C88" s="509"/>
      <c r="D88" s="509"/>
      <c r="E88" s="509"/>
      <c r="F88" s="509"/>
      <c r="G88" s="509"/>
      <c r="H88" s="509"/>
      <c r="I88" s="509"/>
      <c r="J88" s="509"/>
      <c r="K88" s="510"/>
      <c r="L88" s="275" t="s">
        <v>255</v>
      </c>
      <c r="M88" s="274"/>
      <c r="N88" s="389"/>
      <c r="P88" s="484"/>
      <c r="Q88" s="484"/>
      <c r="R88" s="484"/>
      <c r="S88" s="484"/>
    </row>
    <row r="89" spans="1:19" s="24" customFormat="1" ht="18" customHeight="1">
      <c r="A89" s="253" t="s">
        <v>266</v>
      </c>
      <c r="B89" s="436" t="s">
        <v>243</v>
      </c>
      <c r="C89" s="437"/>
      <c r="D89" s="437"/>
      <c r="E89" s="437"/>
      <c r="F89" s="437"/>
      <c r="G89" s="437"/>
      <c r="H89" s="437"/>
      <c r="I89" s="437"/>
      <c r="J89" s="437"/>
      <c r="K89" s="438"/>
      <c r="L89" s="251" t="s">
        <v>186</v>
      </c>
      <c r="M89" s="511">
        <f>SUM(N62:N88)</f>
        <v>0</v>
      </c>
      <c r="N89" s="512"/>
      <c r="R89" s="484"/>
      <c r="S89" s="484"/>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3" zoomScaleSheetLayoutView="100" workbookViewId="0">
      <selection activeCell="G32" sqref="G32:J32"/>
    </sheetView>
  </sheetViews>
  <sheetFormatPr defaultColWidth="8.90625" defaultRowHeight="14.4"/>
  <cols>
    <col min="1" max="1" width="8.5429687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54296875" style="81" customWidth="1"/>
    <col min="10" max="14" width="8.5429687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23"/>
      <c r="L1" s="23"/>
      <c r="M1" s="23"/>
      <c r="N1" s="23"/>
    </row>
    <row r="2" spans="1:18" ht="15.9" customHeight="1">
      <c r="A2" s="527" t="s">
        <v>17</v>
      </c>
      <c r="B2" s="527"/>
      <c r="C2" s="527"/>
      <c r="D2" s="527"/>
      <c r="E2" s="527"/>
      <c r="F2" s="527"/>
      <c r="G2" s="527"/>
      <c r="H2" s="527"/>
      <c r="I2" s="527"/>
      <c r="J2" s="527"/>
      <c r="K2" s="527"/>
      <c r="L2" s="527"/>
      <c r="M2" s="527"/>
      <c r="N2" s="527"/>
    </row>
    <row r="3" spans="1:18" ht="8.1" customHeight="1">
      <c r="A3" s="26"/>
      <c r="B3" s="26"/>
      <c r="C3" s="26"/>
      <c r="D3" s="26"/>
      <c r="E3" s="26"/>
      <c r="F3" s="26"/>
      <c r="G3" s="26"/>
      <c r="H3" s="26"/>
      <c r="I3" s="26"/>
      <c r="J3" s="26"/>
      <c r="K3" s="26"/>
      <c r="L3" s="26"/>
      <c r="M3" s="26"/>
      <c r="N3" s="23"/>
    </row>
    <row r="4" spans="1:18" ht="18.75" customHeight="1">
      <c r="A4" s="155" t="s">
        <v>18</v>
      </c>
      <c r="B4" s="389" t="s">
        <v>275</v>
      </c>
      <c r="C4" s="389"/>
      <c r="D4" s="389"/>
      <c r="E4" s="519" t="s">
        <v>3</v>
      </c>
      <c r="F4" s="519"/>
      <c r="G4" s="528" t="s">
        <v>291</v>
      </c>
      <c r="H4" s="528"/>
      <c r="I4" s="520" t="s">
        <v>0</v>
      </c>
      <c r="J4" s="522"/>
      <c r="K4" s="156" t="s">
        <v>277</v>
      </c>
      <c r="L4" s="155" t="s">
        <v>19</v>
      </c>
      <c r="M4" s="529" t="s">
        <v>292</v>
      </c>
      <c r="N4" s="529"/>
    </row>
    <row r="5" spans="1:18" s="31" customFormat="1" ht="4.5" customHeight="1">
      <c r="A5" s="157"/>
      <c r="B5" s="157"/>
      <c r="C5" s="157"/>
      <c r="D5" s="157"/>
      <c r="E5" s="157"/>
      <c r="F5" s="157"/>
      <c r="G5" s="157"/>
      <c r="H5" s="157"/>
      <c r="I5" s="157"/>
      <c r="J5" s="157"/>
      <c r="K5" s="27"/>
      <c r="L5" s="28"/>
      <c r="M5" s="28"/>
      <c r="N5" s="29"/>
      <c r="O5" s="30"/>
      <c r="P5" s="30"/>
      <c r="Q5" s="30"/>
      <c r="R5" s="30"/>
    </row>
    <row r="6" spans="1:18" ht="18.75" customHeight="1">
      <c r="A6" s="518" t="s">
        <v>20</v>
      </c>
      <c r="B6" s="520" t="s">
        <v>15</v>
      </c>
      <c r="C6" s="521"/>
      <c r="D6" s="521"/>
      <c r="E6" s="522"/>
      <c r="F6" s="520" t="s">
        <v>16</v>
      </c>
      <c r="G6" s="521"/>
      <c r="H6" s="521"/>
      <c r="I6" s="521"/>
      <c r="J6" s="522"/>
      <c r="K6" s="32"/>
      <c r="L6" s="32"/>
      <c r="M6" s="32"/>
      <c r="N6" s="32"/>
    </row>
    <row r="7" spans="1:18" ht="18" customHeight="1">
      <c r="A7" s="519"/>
      <c r="B7" s="523" t="s">
        <v>276</v>
      </c>
      <c r="C7" s="524"/>
      <c r="D7" s="524"/>
      <c r="E7" s="525"/>
      <c r="F7" s="523" t="s">
        <v>138</v>
      </c>
      <c r="G7" s="524"/>
      <c r="H7" s="524"/>
      <c r="I7" s="524"/>
      <c r="J7" s="525"/>
      <c r="K7" s="32"/>
      <c r="L7" s="32"/>
      <c r="M7" s="32"/>
      <c r="N7" s="32"/>
    </row>
    <row r="8" spans="1:18" ht="8.1" customHeight="1">
      <c r="A8" s="33"/>
      <c r="B8" s="33"/>
      <c r="C8" s="33"/>
      <c r="D8" s="33"/>
      <c r="E8" s="33"/>
      <c r="F8" s="33"/>
      <c r="G8" s="33"/>
      <c r="H8" s="33"/>
      <c r="I8" s="33"/>
      <c r="J8" s="33"/>
      <c r="K8" s="33"/>
      <c r="L8" s="33"/>
      <c r="M8" s="33"/>
      <c r="N8" s="33"/>
    </row>
    <row r="9" spans="1:18" ht="16.5" customHeight="1">
      <c r="A9" s="526" t="s">
        <v>21</v>
      </c>
      <c r="B9" s="526"/>
      <c r="C9" s="526"/>
      <c r="D9" s="526"/>
      <c r="E9" s="526"/>
      <c r="F9" s="526"/>
      <c r="G9" s="526"/>
      <c r="H9" s="526"/>
      <c r="I9" s="526"/>
      <c r="J9" s="526"/>
      <c r="K9" s="526"/>
      <c r="L9" s="526"/>
      <c r="M9" s="526"/>
      <c r="N9" s="526"/>
      <c r="O9" s="30"/>
    </row>
    <row r="10" spans="1:18" ht="16.5" customHeight="1">
      <c r="A10" s="530" t="s">
        <v>22</v>
      </c>
      <c r="B10" s="531"/>
      <c r="C10" s="531"/>
      <c r="D10" s="531"/>
      <c r="E10" s="532"/>
      <c r="F10" s="530" t="s">
        <v>23</v>
      </c>
      <c r="G10" s="531"/>
      <c r="H10" s="530" t="s">
        <v>24</v>
      </c>
      <c r="I10" s="532"/>
      <c r="J10" s="151" t="s">
        <v>25</v>
      </c>
      <c r="K10" s="61" t="s">
        <v>26</v>
      </c>
      <c r="L10" s="154" t="s">
        <v>27</v>
      </c>
      <c r="M10" s="533" t="s">
        <v>7</v>
      </c>
      <c r="N10" s="534"/>
    </row>
    <row r="11" spans="1:18" ht="15" customHeight="1">
      <c r="A11" s="535" t="s">
        <v>28</v>
      </c>
      <c r="B11" s="536"/>
      <c r="C11" s="536"/>
      <c r="D11" s="536"/>
      <c r="E11" s="65">
        <v>0.3</v>
      </c>
      <c r="F11" s="58"/>
      <c r="G11" s="58"/>
      <c r="H11" s="58"/>
      <c r="I11" s="58"/>
      <c r="J11" s="58"/>
      <c r="K11" s="58"/>
      <c r="L11" s="58"/>
      <c r="M11" s="58"/>
      <c r="N11" s="59"/>
      <c r="P11" s="397" t="s">
        <v>29</v>
      </c>
    </row>
    <row r="12" spans="1:18" ht="15" customHeight="1">
      <c r="A12" s="537" t="s">
        <v>105</v>
      </c>
      <c r="B12" s="538"/>
      <c r="C12" s="538"/>
      <c r="D12" s="538"/>
      <c r="E12" s="539"/>
      <c r="F12" s="540">
        <v>30</v>
      </c>
      <c r="G12" s="540"/>
      <c r="H12" s="540">
        <v>6</v>
      </c>
      <c r="I12" s="540"/>
      <c r="J12" s="34">
        <f>L34</f>
        <v>6</v>
      </c>
      <c r="K12" s="35">
        <f>$J$12*$F$12/$H$12</f>
        <v>30</v>
      </c>
      <c r="L12" s="542">
        <f>IF(SUM(K12:K13)&gt;30, 30, SUM(K12:K13))</f>
        <v>30</v>
      </c>
      <c r="M12" s="546" t="s">
        <v>30</v>
      </c>
      <c r="N12" s="547"/>
      <c r="P12" s="397"/>
      <c r="Q12" s="36"/>
    </row>
    <row r="13" spans="1:18" ht="15" customHeight="1">
      <c r="A13" s="550" t="s">
        <v>108</v>
      </c>
      <c r="B13" s="551"/>
      <c r="C13" s="551"/>
      <c r="D13" s="551"/>
      <c r="E13" s="552"/>
      <c r="F13" s="541"/>
      <c r="G13" s="541"/>
      <c r="H13" s="541"/>
      <c r="I13" s="541"/>
      <c r="J13" s="37">
        <f>N45</f>
        <v>0</v>
      </c>
      <c r="K13" s="21">
        <f>$J$13*$F$12/$H$12</f>
        <v>0</v>
      </c>
      <c r="L13" s="543"/>
      <c r="M13" s="548"/>
      <c r="N13" s="549"/>
      <c r="P13" s="397"/>
      <c r="Q13" s="36"/>
    </row>
    <row r="14" spans="1:18" ht="15" customHeight="1">
      <c r="A14" s="535" t="s">
        <v>31</v>
      </c>
      <c r="B14" s="536"/>
      <c r="C14" s="536"/>
      <c r="D14" s="536"/>
      <c r="E14" s="65">
        <v>0.5</v>
      </c>
      <c r="F14" s="58"/>
      <c r="G14" s="58"/>
      <c r="H14" s="58"/>
      <c r="I14" s="58"/>
      <c r="J14" s="58"/>
      <c r="K14" s="58"/>
      <c r="L14" s="58"/>
      <c r="M14" s="58"/>
      <c r="N14" s="59"/>
      <c r="P14" s="36"/>
      <c r="Q14" s="36"/>
    </row>
    <row r="15" spans="1:18" ht="15" customHeight="1">
      <c r="A15" s="537" t="s">
        <v>32</v>
      </c>
      <c r="B15" s="538"/>
      <c r="C15" s="538"/>
      <c r="D15" s="538"/>
      <c r="E15" s="539"/>
      <c r="F15" s="545">
        <v>20</v>
      </c>
      <c r="G15" s="545"/>
      <c r="H15" s="545">
        <v>20</v>
      </c>
      <c r="I15" s="545"/>
      <c r="J15" s="38">
        <f>M34</f>
        <v>0</v>
      </c>
      <c r="K15" s="35">
        <f>J15/H15*F15</f>
        <v>0</v>
      </c>
      <c r="L15" s="542">
        <f>SUM(K15:K16)</f>
        <v>0</v>
      </c>
      <c r="M15" s="553"/>
      <c r="N15" s="554"/>
      <c r="P15" s="36"/>
      <c r="Q15" s="36"/>
    </row>
    <row r="16" spans="1:18" ht="15" customHeight="1">
      <c r="A16" s="550" t="s">
        <v>33</v>
      </c>
      <c r="B16" s="551"/>
      <c r="C16" s="551"/>
      <c r="D16" s="551"/>
      <c r="E16" s="552"/>
      <c r="F16" s="544">
        <v>30</v>
      </c>
      <c r="G16" s="544"/>
      <c r="H16" s="544">
        <v>30</v>
      </c>
      <c r="I16" s="544"/>
      <c r="J16" s="39">
        <f>N34</f>
        <v>0</v>
      </c>
      <c r="K16" s="21">
        <f>J16/H16*F16</f>
        <v>0</v>
      </c>
      <c r="L16" s="543"/>
      <c r="M16" s="555"/>
      <c r="N16" s="556"/>
    </row>
    <row r="17" spans="1:17" ht="15" customHeight="1">
      <c r="A17" s="535" t="s">
        <v>34</v>
      </c>
      <c r="B17" s="536"/>
      <c r="C17" s="536"/>
      <c r="D17" s="536"/>
      <c r="E17" s="65">
        <v>0.2</v>
      </c>
      <c r="F17" s="58"/>
      <c r="G17" s="58"/>
      <c r="H17" s="58"/>
      <c r="I17" s="58"/>
      <c r="J17" s="58"/>
      <c r="K17" s="58"/>
      <c r="L17" s="58"/>
      <c r="M17" s="58"/>
      <c r="N17" s="59"/>
    </row>
    <row r="18" spans="1:17" ht="15" customHeight="1">
      <c r="A18" s="537" t="s">
        <v>35</v>
      </c>
      <c r="B18" s="538"/>
      <c r="C18" s="538"/>
      <c r="D18" s="538"/>
      <c r="E18" s="70"/>
      <c r="F18" s="545"/>
      <c r="G18" s="545"/>
      <c r="H18" s="545"/>
      <c r="I18" s="545"/>
      <c r="J18" s="102">
        <f>B57+N57</f>
        <v>0</v>
      </c>
      <c r="K18" s="35">
        <f>J18</f>
        <v>0</v>
      </c>
      <c r="L18" s="542">
        <f>K18+K19</f>
        <v>0</v>
      </c>
      <c r="M18" s="557"/>
      <c r="N18" s="558"/>
    </row>
    <row r="19" spans="1:17" ht="15" customHeight="1">
      <c r="A19" s="550" t="s">
        <v>36</v>
      </c>
      <c r="B19" s="551"/>
      <c r="C19" s="551"/>
      <c r="D19" s="551"/>
      <c r="E19" s="71"/>
      <c r="F19" s="544">
        <v>20</v>
      </c>
      <c r="G19" s="544"/>
      <c r="H19" s="544">
        <v>45</v>
      </c>
      <c r="I19" s="544"/>
      <c r="J19" s="40">
        <f>M89</f>
        <v>0</v>
      </c>
      <c r="K19" s="21">
        <f>J19*F19/H19</f>
        <v>0</v>
      </c>
      <c r="L19" s="543"/>
      <c r="M19" s="561"/>
      <c r="N19" s="562"/>
    </row>
    <row r="20" spans="1:17" ht="15" customHeight="1">
      <c r="A20" s="535" t="s">
        <v>37</v>
      </c>
      <c r="B20" s="536"/>
      <c r="C20" s="536"/>
      <c r="D20" s="536"/>
      <c r="E20" s="536"/>
      <c r="F20" s="58"/>
      <c r="G20" s="58"/>
      <c r="H20" s="58"/>
      <c r="I20" s="58"/>
      <c r="J20" s="58"/>
      <c r="K20" s="58"/>
      <c r="L20" s="58"/>
      <c r="M20" s="58"/>
      <c r="N20" s="59"/>
    </row>
    <row r="21" spans="1:17" ht="15" customHeight="1">
      <c r="A21" s="537" t="s">
        <v>92</v>
      </c>
      <c r="B21" s="538"/>
      <c r="C21" s="538"/>
      <c r="D21" s="538"/>
      <c r="E21" s="539"/>
      <c r="F21" s="545"/>
      <c r="G21" s="545"/>
      <c r="H21" s="545"/>
      <c r="I21" s="545"/>
      <c r="J21" s="42">
        <f>K12+K13-L12</f>
        <v>0</v>
      </c>
      <c r="K21" s="35">
        <f>J21</f>
        <v>0</v>
      </c>
      <c r="L21" s="43">
        <f>K21</f>
        <v>0</v>
      </c>
      <c r="M21" s="557"/>
      <c r="N21" s="558"/>
    </row>
    <row r="22" spans="1:17" ht="15" customHeight="1">
      <c r="A22" s="550" t="s">
        <v>38</v>
      </c>
      <c r="B22" s="551"/>
      <c r="C22" s="551"/>
      <c r="D22" s="551"/>
      <c r="E22" s="552"/>
      <c r="F22" s="544">
        <v>0</v>
      </c>
      <c r="G22" s="544"/>
      <c r="H22" s="544">
        <v>0</v>
      </c>
      <c r="I22" s="544"/>
      <c r="J22" s="44">
        <v>0</v>
      </c>
      <c r="K22" s="21">
        <f>IF(ABS(J22)&gt;20, IF(J22&gt;0, 20, -20), J22)</f>
        <v>0</v>
      </c>
      <c r="L22" s="41">
        <f>K22</f>
        <v>0</v>
      </c>
      <c r="M22" s="559"/>
      <c r="N22" s="560"/>
      <c r="P22" s="45" t="s">
        <v>107</v>
      </c>
    </row>
    <row r="23" spans="1:17" ht="16.5" customHeight="1">
      <c r="A23" s="530" t="s">
        <v>39</v>
      </c>
      <c r="B23" s="531"/>
      <c r="C23" s="531"/>
      <c r="D23" s="531"/>
      <c r="E23" s="531"/>
      <c r="F23" s="531"/>
      <c r="G23" s="531"/>
      <c r="H23" s="531"/>
      <c r="I23" s="531"/>
      <c r="J23" s="531"/>
      <c r="K23" s="531"/>
      <c r="L23" s="50">
        <f>IF(SUM(L12,L15,L18,L19,L21,L22) &gt; 100, 100, SUM(L12,L15,L18,L19,L21,L22))</f>
        <v>30</v>
      </c>
      <c r="M23" s="530"/>
      <c r="N23" s="532"/>
    </row>
    <row r="24" spans="1:17" ht="8.1" customHeight="1">
      <c r="A24" s="33"/>
      <c r="B24" s="33"/>
      <c r="C24" s="33"/>
      <c r="D24" s="33"/>
      <c r="E24" s="33"/>
      <c r="F24" s="33"/>
      <c r="G24" s="33"/>
      <c r="H24" s="33"/>
      <c r="I24" s="33"/>
      <c r="J24" s="33"/>
      <c r="K24" s="33"/>
      <c r="L24" s="33"/>
      <c r="M24" s="33"/>
      <c r="N24" s="33"/>
    </row>
    <row r="25" spans="1:17" ht="16.5" customHeight="1">
      <c r="A25" s="46" t="s">
        <v>40</v>
      </c>
      <c r="B25" s="33"/>
      <c r="C25" s="33"/>
      <c r="D25" s="33"/>
      <c r="E25" s="33"/>
      <c r="F25" s="33"/>
      <c r="G25" s="33"/>
      <c r="H25" s="33"/>
      <c r="I25" s="33"/>
      <c r="J25" s="33"/>
      <c r="K25" s="33"/>
      <c r="L25" s="33"/>
      <c r="M25" s="33"/>
      <c r="N25" s="33"/>
    </row>
    <row r="26" spans="1:17" ht="16.5" customHeight="1">
      <c r="A26" s="569" t="s">
        <v>95</v>
      </c>
      <c r="B26" s="569"/>
      <c r="C26" s="569"/>
      <c r="D26" s="569"/>
      <c r="E26" s="569"/>
      <c r="F26" s="569"/>
      <c r="G26" s="569"/>
      <c r="H26" s="569"/>
      <c r="I26" s="569"/>
      <c r="J26" s="569"/>
      <c r="K26" s="569"/>
      <c r="L26" s="569"/>
      <c r="M26" s="569"/>
      <c r="N26" s="569"/>
      <c r="O26" s="30"/>
    </row>
    <row r="27" spans="1:17" ht="16.5" customHeight="1">
      <c r="A27" s="530" t="s">
        <v>41</v>
      </c>
      <c r="B27" s="531"/>
      <c r="C27" s="531"/>
      <c r="D27" s="531"/>
      <c r="E27" s="531"/>
      <c r="F27" s="531"/>
      <c r="G27" s="531"/>
      <c r="H27" s="531"/>
      <c r="I27" s="531"/>
      <c r="J27" s="532"/>
      <c r="K27" s="570" t="s">
        <v>106</v>
      </c>
      <c r="L27" s="570"/>
      <c r="M27" s="570" t="s">
        <v>42</v>
      </c>
      <c r="N27" s="570"/>
    </row>
    <row r="28" spans="1:17" ht="26.25" customHeight="1">
      <c r="A28" s="530" t="s">
        <v>123</v>
      </c>
      <c r="B28" s="531"/>
      <c r="C28" s="531"/>
      <c r="D28" s="531"/>
      <c r="E28" s="531"/>
      <c r="F28" s="532"/>
      <c r="G28" s="530" t="s">
        <v>43</v>
      </c>
      <c r="H28" s="531"/>
      <c r="I28" s="531"/>
      <c r="J28" s="532"/>
      <c r="K28" s="151" t="s">
        <v>44</v>
      </c>
      <c r="L28" s="61" t="s">
        <v>125</v>
      </c>
      <c r="M28" s="154" t="s">
        <v>45</v>
      </c>
      <c r="N28" s="76" t="s">
        <v>127</v>
      </c>
    </row>
    <row r="29" spans="1:17" ht="15" customHeight="1">
      <c r="A29" s="424" t="s">
        <v>293</v>
      </c>
      <c r="B29" s="425"/>
      <c r="C29" s="425"/>
      <c r="D29" s="425"/>
      <c r="E29" s="425"/>
      <c r="F29" s="426"/>
      <c r="G29" s="427" t="s">
        <v>294</v>
      </c>
      <c r="H29" s="428"/>
      <c r="I29" s="428"/>
      <c r="J29" s="429"/>
      <c r="K29" s="311">
        <v>6</v>
      </c>
      <c r="L29" s="311">
        <v>6</v>
      </c>
      <c r="M29" s="47"/>
      <c r="N29" s="224"/>
      <c r="P29" s="158"/>
      <c r="Q29" s="159"/>
    </row>
    <row r="30" spans="1:17" ht="15" customHeight="1">
      <c r="A30" s="563"/>
      <c r="B30" s="564"/>
      <c r="C30" s="564"/>
      <c r="D30" s="564"/>
      <c r="E30" s="564"/>
      <c r="F30" s="565"/>
      <c r="G30" s="566"/>
      <c r="H30" s="567"/>
      <c r="I30" s="567"/>
      <c r="J30" s="568"/>
      <c r="K30" s="77"/>
      <c r="L30" s="78"/>
      <c r="M30" s="48"/>
      <c r="N30" s="48"/>
      <c r="P30" s="30"/>
      <c r="Q30" s="30"/>
    </row>
    <row r="31" spans="1:17" ht="15" customHeight="1">
      <c r="A31" s="563"/>
      <c r="B31" s="564"/>
      <c r="C31" s="564"/>
      <c r="D31" s="564"/>
      <c r="E31" s="564"/>
      <c r="F31" s="565"/>
      <c r="G31" s="566"/>
      <c r="H31" s="567"/>
      <c r="I31" s="567"/>
      <c r="J31" s="568"/>
      <c r="K31" s="77"/>
      <c r="L31" s="78"/>
      <c r="M31" s="48"/>
      <c r="N31" s="48"/>
      <c r="P31" s="30"/>
      <c r="Q31" s="30"/>
    </row>
    <row r="32" spans="1:17" s="24" customFormat="1" ht="15" customHeight="1">
      <c r="A32" s="563"/>
      <c r="B32" s="564"/>
      <c r="C32" s="564"/>
      <c r="D32" s="564"/>
      <c r="E32" s="564"/>
      <c r="F32" s="565"/>
      <c r="G32" s="566"/>
      <c r="H32" s="567"/>
      <c r="I32" s="567"/>
      <c r="J32" s="568"/>
      <c r="K32" s="77"/>
      <c r="L32" s="78"/>
      <c r="M32" s="48"/>
      <c r="N32" s="48"/>
      <c r="P32" s="30"/>
      <c r="Q32" s="30"/>
    </row>
    <row r="33" spans="1:17" s="24" customFormat="1" ht="15" customHeight="1">
      <c r="A33" s="578"/>
      <c r="B33" s="579"/>
      <c r="C33" s="579"/>
      <c r="D33" s="579"/>
      <c r="E33" s="579"/>
      <c r="F33" s="580"/>
      <c r="G33" s="581"/>
      <c r="H33" s="582"/>
      <c r="I33" s="582"/>
      <c r="J33" s="583"/>
      <c r="K33" s="79"/>
      <c r="L33" s="80"/>
      <c r="M33" s="49"/>
      <c r="N33" s="49"/>
      <c r="P33" s="30"/>
      <c r="Q33" s="30"/>
    </row>
    <row r="34" spans="1:17" s="24" customFormat="1" ht="16.5" customHeight="1">
      <c r="A34" s="530" t="s">
        <v>25</v>
      </c>
      <c r="B34" s="531"/>
      <c r="C34" s="531"/>
      <c r="D34" s="531"/>
      <c r="E34" s="531"/>
      <c r="F34" s="531"/>
      <c r="G34" s="531"/>
      <c r="H34" s="531"/>
      <c r="I34" s="531"/>
      <c r="J34" s="532"/>
      <c r="K34" s="73">
        <f>SUM(K29:K33)</f>
        <v>6</v>
      </c>
      <c r="L34" s="74">
        <f t="shared" ref="L34" si="0">SUM(L29:L33)</f>
        <v>6</v>
      </c>
      <c r="M34" s="74">
        <f>IFERROR(AVERAGE(M29:M33), 0)</f>
        <v>0</v>
      </c>
      <c r="N34" s="74">
        <f>IFERROR(AVERAGE(N29:N33), 0)</f>
        <v>0</v>
      </c>
    </row>
    <row r="35" spans="1:17" s="24" customFormat="1" ht="16.5" customHeight="1">
      <c r="A35" s="571" t="s">
        <v>111</v>
      </c>
      <c r="B35" s="571"/>
      <c r="C35" s="571"/>
      <c r="D35" s="571"/>
      <c r="E35" s="571"/>
      <c r="F35" s="571"/>
      <c r="G35" s="571"/>
      <c r="H35" s="571"/>
      <c r="I35" s="571"/>
      <c r="J35" s="571"/>
      <c r="K35" s="571"/>
      <c r="L35" s="571"/>
      <c r="M35" s="571"/>
      <c r="N35" s="571"/>
    </row>
    <row r="36" spans="1:17" s="24" customFormat="1" ht="16.5" customHeight="1">
      <c r="A36" s="530" t="s">
        <v>112</v>
      </c>
      <c r="B36" s="531"/>
      <c r="C36" s="531"/>
      <c r="D36" s="531"/>
      <c r="E36" s="531"/>
      <c r="F36" s="531"/>
      <c r="G36" s="531"/>
      <c r="H36" s="531"/>
      <c r="I36" s="531"/>
      <c r="J36" s="531"/>
      <c r="K36" s="531"/>
      <c r="L36" s="530" t="s">
        <v>106</v>
      </c>
      <c r="M36" s="531"/>
      <c r="N36" s="532"/>
    </row>
    <row r="37" spans="1:17" s="24" customFormat="1" ht="16.5" customHeight="1">
      <c r="A37" s="152" t="s">
        <v>57</v>
      </c>
      <c r="B37" s="572" t="s">
        <v>47</v>
      </c>
      <c r="C37" s="573"/>
      <c r="D37" s="573"/>
      <c r="E37" s="573"/>
      <c r="F37" s="573"/>
      <c r="G37" s="574"/>
      <c r="H37" s="575" t="s">
        <v>43</v>
      </c>
      <c r="I37" s="576"/>
      <c r="J37" s="577"/>
      <c r="K37" s="150" t="s">
        <v>102</v>
      </c>
      <c r="L37" s="150" t="s">
        <v>103</v>
      </c>
      <c r="M37" s="150" t="s">
        <v>104</v>
      </c>
      <c r="N37" s="150" t="s">
        <v>94</v>
      </c>
      <c r="P37" s="91" t="s">
        <v>96</v>
      </c>
    </row>
    <row r="38" spans="1:17" s="24" customFormat="1" ht="15" customHeight="1">
      <c r="A38" s="92"/>
      <c r="B38" s="584"/>
      <c r="C38" s="585"/>
      <c r="D38" s="585"/>
      <c r="E38" s="585"/>
      <c r="F38" s="585"/>
      <c r="G38" s="586"/>
      <c r="H38" s="587"/>
      <c r="I38" s="588"/>
      <c r="J38" s="589"/>
      <c r="K38" s="86"/>
      <c r="L38" s="103"/>
      <c r="M38" s="99"/>
      <c r="N38" s="101"/>
      <c r="P38" s="91" t="s">
        <v>98</v>
      </c>
    </row>
    <row r="39" spans="1:17" s="24" customFormat="1" ht="15" customHeight="1">
      <c r="A39" s="92"/>
      <c r="B39" s="563"/>
      <c r="C39" s="564"/>
      <c r="D39" s="564"/>
      <c r="E39" s="564"/>
      <c r="F39" s="564"/>
      <c r="G39" s="565"/>
      <c r="H39" s="566"/>
      <c r="I39" s="567"/>
      <c r="J39" s="568"/>
      <c r="K39" s="97"/>
      <c r="L39" s="104"/>
      <c r="M39" s="100"/>
      <c r="N39" s="101"/>
      <c r="P39" s="91" t="s">
        <v>97</v>
      </c>
    </row>
    <row r="40" spans="1:17" s="24" customFormat="1" ht="15" customHeight="1">
      <c r="A40" s="92"/>
      <c r="B40" s="563"/>
      <c r="C40" s="564"/>
      <c r="D40" s="564"/>
      <c r="E40" s="564"/>
      <c r="F40" s="564"/>
      <c r="G40" s="565"/>
      <c r="H40" s="566"/>
      <c r="I40" s="567"/>
      <c r="J40" s="568"/>
      <c r="K40" s="97"/>
      <c r="L40" s="104"/>
      <c r="M40" s="100"/>
      <c r="N40" s="101"/>
      <c r="P40" s="91" t="s">
        <v>99</v>
      </c>
    </row>
    <row r="41" spans="1:17" s="24" customFormat="1" ht="15" customHeight="1">
      <c r="A41" s="92"/>
      <c r="B41" s="563"/>
      <c r="C41" s="564"/>
      <c r="D41" s="564"/>
      <c r="E41" s="564"/>
      <c r="F41" s="564"/>
      <c r="G41" s="565"/>
      <c r="H41" s="566"/>
      <c r="I41" s="567"/>
      <c r="J41" s="568"/>
      <c r="K41" s="97"/>
      <c r="L41" s="104"/>
      <c r="M41" s="100"/>
      <c r="N41" s="101"/>
      <c r="P41" s="91" t="s">
        <v>100</v>
      </c>
    </row>
    <row r="42" spans="1:17" s="24" customFormat="1" ht="15" customHeight="1">
      <c r="A42" s="92"/>
      <c r="B42" s="563"/>
      <c r="C42" s="564"/>
      <c r="D42" s="564"/>
      <c r="E42" s="564"/>
      <c r="F42" s="564"/>
      <c r="G42" s="565"/>
      <c r="H42" s="566"/>
      <c r="I42" s="567"/>
      <c r="J42" s="568"/>
      <c r="K42" s="97"/>
      <c r="L42" s="104"/>
      <c r="M42" s="100"/>
      <c r="N42" s="101"/>
      <c r="P42" s="91" t="s">
        <v>101</v>
      </c>
    </row>
    <row r="43" spans="1:17" s="24" customFormat="1" ht="15" customHeight="1">
      <c r="A43" s="92"/>
      <c r="B43" s="563"/>
      <c r="C43" s="564"/>
      <c r="D43" s="564"/>
      <c r="E43" s="564"/>
      <c r="F43" s="564"/>
      <c r="G43" s="565"/>
      <c r="H43" s="566"/>
      <c r="I43" s="567"/>
      <c r="J43" s="568"/>
      <c r="K43" s="97"/>
      <c r="L43" s="104"/>
      <c r="M43" s="100"/>
      <c r="N43" s="101"/>
      <c r="P43" s="91" t="s">
        <v>110</v>
      </c>
    </row>
    <row r="44" spans="1:17" s="24" customFormat="1" ht="15" customHeight="1">
      <c r="A44" s="93"/>
      <c r="B44" s="563"/>
      <c r="C44" s="564"/>
      <c r="D44" s="564"/>
      <c r="E44" s="564"/>
      <c r="F44" s="564"/>
      <c r="G44" s="565"/>
      <c r="H44" s="599"/>
      <c r="I44" s="600"/>
      <c r="J44" s="601"/>
      <c r="K44" s="98"/>
      <c r="L44" s="104"/>
      <c r="M44" s="100"/>
      <c r="N44" s="101"/>
      <c r="P44" s="91" t="s">
        <v>109</v>
      </c>
    </row>
    <row r="45" spans="1:17" s="24" customFormat="1" ht="16.5" customHeight="1">
      <c r="A45" s="530" t="s">
        <v>48</v>
      </c>
      <c r="B45" s="531"/>
      <c r="C45" s="531"/>
      <c r="D45" s="531"/>
      <c r="E45" s="531"/>
      <c r="F45" s="531"/>
      <c r="G45" s="531"/>
      <c r="H45" s="531"/>
      <c r="I45" s="531"/>
      <c r="J45" s="531"/>
      <c r="K45" s="531"/>
      <c r="L45" s="531"/>
      <c r="M45" s="532"/>
      <c r="N45" s="50">
        <f>SUM(H38,H39,H40,H41,H43,H44,N38,N39,N40,N41,N43,N44)</f>
        <v>0</v>
      </c>
    </row>
    <row r="46" spans="1:17" s="24" customFormat="1">
      <c r="A46" s="54"/>
      <c r="B46" s="81"/>
      <c r="C46" s="81"/>
      <c r="D46" s="81"/>
      <c r="E46" s="81"/>
      <c r="F46" s="81"/>
      <c r="G46" s="81"/>
      <c r="H46" s="81"/>
      <c r="I46" s="81"/>
      <c r="J46" s="81"/>
      <c r="K46" s="81"/>
      <c r="L46" s="81"/>
      <c r="M46" s="81"/>
      <c r="N46" s="81"/>
    </row>
    <row r="47" spans="1:17" s="24" customFormat="1">
      <c r="A47" s="54" t="s">
        <v>49</v>
      </c>
      <c r="B47" s="81"/>
      <c r="C47" s="81"/>
      <c r="D47" s="81"/>
      <c r="E47" s="81"/>
      <c r="F47" s="81"/>
      <c r="G47" s="81"/>
      <c r="H47" s="81"/>
      <c r="I47" s="81"/>
      <c r="J47" s="81"/>
      <c r="K47" s="81"/>
      <c r="L47" s="81"/>
      <c r="M47" s="81"/>
      <c r="N47" s="81"/>
    </row>
    <row r="48" spans="1:17" s="24" customFormat="1" ht="16.5" customHeight="1" thickBot="1">
      <c r="A48" s="602" t="s">
        <v>35</v>
      </c>
      <c r="B48" s="602"/>
      <c r="C48" s="602"/>
      <c r="D48" s="602"/>
      <c r="E48" s="602"/>
      <c r="F48" s="602"/>
      <c r="G48" s="602"/>
      <c r="H48" s="602"/>
      <c r="I48" s="602"/>
      <c r="J48" s="602"/>
      <c r="K48" s="602"/>
      <c r="L48" s="602"/>
      <c r="M48" s="602"/>
      <c r="N48" s="602"/>
    </row>
    <row r="49" spans="1:19" s="24" customFormat="1" ht="16.5" customHeight="1">
      <c r="A49" s="603" t="s">
        <v>50</v>
      </c>
      <c r="B49" s="604"/>
      <c r="C49" s="605" t="s">
        <v>51</v>
      </c>
      <c r="D49" s="605" t="s">
        <v>52</v>
      </c>
      <c r="E49" s="605" t="s">
        <v>53</v>
      </c>
      <c r="F49" s="605" t="s">
        <v>54</v>
      </c>
      <c r="G49" s="607" t="s">
        <v>55</v>
      </c>
      <c r="H49" s="590" t="s">
        <v>162</v>
      </c>
      <c r="I49" s="591"/>
      <c r="J49" s="591"/>
      <c r="K49" s="591"/>
      <c r="L49" s="591"/>
      <c r="M49" s="591"/>
      <c r="N49" s="592"/>
    </row>
    <row r="50" spans="1:19" s="24" customFormat="1" ht="16.5" customHeight="1">
      <c r="A50" s="149" t="s">
        <v>46</v>
      </c>
      <c r="B50" s="153" t="s">
        <v>56</v>
      </c>
      <c r="C50" s="606"/>
      <c r="D50" s="606"/>
      <c r="E50" s="606"/>
      <c r="F50" s="606"/>
      <c r="G50" s="608"/>
      <c r="H50" s="62" t="s">
        <v>57</v>
      </c>
      <c r="I50" s="575" t="s">
        <v>58</v>
      </c>
      <c r="J50" s="576"/>
      <c r="K50" s="577"/>
      <c r="L50" s="593" t="s">
        <v>59</v>
      </c>
      <c r="M50" s="593"/>
      <c r="N50" s="63" t="s">
        <v>60</v>
      </c>
    </row>
    <row r="51" spans="1:19" s="24" customFormat="1" ht="15" customHeight="1">
      <c r="A51" s="51" t="s">
        <v>114</v>
      </c>
      <c r="B51" s="89"/>
      <c r="C51" s="87"/>
      <c r="D51" s="87"/>
      <c r="E51" s="87"/>
      <c r="F51" s="87"/>
      <c r="G51" s="594"/>
      <c r="H51" s="82"/>
      <c r="I51" s="464"/>
      <c r="J51" s="464"/>
      <c r="K51" s="464"/>
      <c r="L51" s="465"/>
      <c r="M51" s="466"/>
      <c r="N51" s="294"/>
      <c r="P51" s="479" t="s">
        <v>61</v>
      </c>
      <c r="Q51" s="479"/>
    </row>
    <row r="52" spans="1:19" s="24" customFormat="1" ht="15" customHeight="1">
      <c r="A52" s="51" t="s">
        <v>163</v>
      </c>
      <c r="B52" s="75"/>
      <c r="C52" s="88"/>
      <c r="D52" s="88"/>
      <c r="E52" s="88"/>
      <c r="F52" s="88"/>
      <c r="G52" s="595"/>
      <c r="H52" s="83"/>
      <c r="I52" s="609"/>
      <c r="J52" s="609"/>
      <c r="K52" s="609"/>
      <c r="L52" s="610"/>
      <c r="M52" s="611"/>
      <c r="N52" s="95"/>
      <c r="P52" s="479"/>
      <c r="Q52" s="479"/>
    </row>
    <row r="53" spans="1:19" s="24" customFormat="1" ht="15" customHeight="1">
      <c r="A53" s="51" t="s">
        <v>115</v>
      </c>
      <c r="B53" s="75"/>
      <c r="C53" s="88"/>
      <c r="D53" s="88"/>
      <c r="E53" s="88"/>
      <c r="F53" s="88"/>
      <c r="G53" s="595"/>
      <c r="H53" s="83"/>
      <c r="I53" s="609"/>
      <c r="J53" s="609"/>
      <c r="K53" s="609"/>
      <c r="L53" s="610"/>
      <c r="M53" s="611"/>
      <c r="N53" s="95"/>
      <c r="P53" s="479"/>
      <c r="Q53" s="479"/>
    </row>
    <row r="54" spans="1:19" s="24" customFormat="1" ht="15" customHeight="1">
      <c r="A54" s="51" t="s">
        <v>116</v>
      </c>
      <c r="B54" s="75"/>
      <c r="C54" s="88"/>
      <c r="D54" s="88"/>
      <c r="E54" s="88"/>
      <c r="F54" s="88"/>
      <c r="G54" s="595"/>
      <c r="H54" s="83"/>
      <c r="I54" s="609"/>
      <c r="J54" s="609"/>
      <c r="K54" s="609"/>
      <c r="L54" s="610"/>
      <c r="M54" s="611"/>
      <c r="N54" s="95"/>
      <c r="P54" s="479"/>
      <c r="Q54" s="479"/>
    </row>
    <row r="55" spans="1:19" s="24" customFormat="1" ht="15" customHeight="1">
      <c r="A55" s="51" t="s">
        <v>113</v>
      </c>
      <c r="B55" s="75"/>
      <c r="C55" s="88"/>
      <c r="D55" s="88"/>
      <c r="E55" s="88"/>
      <c r="F55" s="88"/>
      <c r="G55" s="595"/>
      <c r="H55" s="83"/>
      <c r="I55" s="609"/>
      <c r="J55" s="609"/>
      <c r="K55" s="609"/>
      <c r="L55" s="610"/>
      <c r="M55" s="611"/>
      <c r="N55" s="95"/>
      <c r="P55" s="479"/>
      <c r="Q55" s="479"/>
    </row>
    <row r="56" spans="1:19" s="24" customFormat="1">
      <c r="A56" s="51" t="s">
        <v>117</v>
      </c>
      <c r="B56" s="90"/>
      <c r="C56" s="88"/>
      <c r="D56" s="88"/>
      <c r="E56" s="88"/>
      <c r="F56" s="88"/>
      <c r="G56" s="596"/>
      <c r="H56" s="84"/>
      <c r="I56" s="612"/>
      <c r="J56" s="612"/>
      <c r="K56" s="612"/>
      <c r="L56" s="597"/>
      <c r="M56" s="598"/>
      <c r="N56" s="96"/>
      <c r="P56" s="479"/>
      <c r="Q56" s="479"/>
    </row>
    <row r="57" spans="1:19" s="24" customFormat="1" ht="14.25" customHeight="1" thickBot="1">
      <c r="A57" s="64" t="s">
        <v>62</v>
      </c>
      <c r="B57" s="64">
        <f>SUM(C57:G57)</f>
        <v>0</v>
      </c>
      <c r="C57" s="52">
        <f>SUM(C51:C56)*-1</f>
        <v>0</v>
      </c>
      <c r="D57" s="52">
        <f>SUM(D51:D56)*5</f>
        <v>0</v>
      </c>
      <c r="E57" s="52">
        <f>SUM(E51:E56)*-1</f>
        <v>0</v>
      </c>
      <c r="F57" s="52">
        <f>SUM(F51:F56)*0.5</f>
        <v>0</v>
      </c>
      <c r="G57" s="53">
        <v>0</v>
      </c>
      <c r="H57" s="617" t="s">
        <v>93</v>
      </c>
      <c r="I57" s="618"/>
      <c r="J57" s="618"/>
      <c r="K57" s="619"/>
      <c r="L57" s="620"/>
      <c r="M57" s="621"/>
      <c r="N57" s="60"/>
      <c r="P57" s="72"/>
    </row>
    <row r="58" spans="1:19" s="24" customFormat="1">
      <c r="A58" s="81"/>
      <c r="B58" s="81"/>
      <c r="C58" s="81"/>
      <c r="D58" s="81"/>
      <c r="E58" s="81"/>
      <c r="F58" s="81"/>
      <c r="G58" s="81"/>
      <c r="H58" s="81"/>
      <c r="I58" s="81"/>
      <c r="J58" s="81"/>
      <c r="K58" s="81"/>
      <c r="L58" s="81"/>
      <c r="M58" s="81"/>
      <c r="N58" s="81"/>
    </row>
    <row r="59" spans="1:19" s="24" customFormat="1" ht="15" thickBot="1">
      <c r="A59" s="602" t="s">
        <v>63</v>
      </c>
      <c r="B59" s="602"/>
      <c r="C59" s="602"/>
      <c r="D59" s="602"/>
      <c r="E59" s="602"/>
      <c r="F59" s="602"/>
      <c r="G59" s="602"/>
      <c r="H59" s="602"/>
      <c r="I59" s="602"/>
      <c r="J59" s="602"/>
      <c r="K59" s="602"/>
      <c r="L59" s="602"/>
      <c r="M59" s="602"/>
      <c r="N59" s="602"/>
    </row>
    <row r="60" spans="1:19" s="24" customFormat="1" ht="18" customHeight="1">
      <c r="A60" s="606" t="s">
        <v>64</v>
      </c>
      <c r="B60" s="622" t="s">
        <v>65</v>
      </c>
      <c r="C60" s="623"/>
      <c r="D60" s="623"/>
      <c r="E60" s="623"/>
      <c r="F60" s="623"/>
      <c r="G60" s="623"/>
      <c r="H60" s="623"/>
      <c r="I60" s="623"/>
      <c r="J60" s="623"/>
      <c r="K60" s="624"/>
      <c r="L60" s="575" t="s">
        <v>66</v>
      </c>
      <c r="M60" s="576"/>
      <c r="N60" s="577"/>
    </row>
    <row r="61" spans="1:19" s="24" customFormat="1" ht="18" customHeight="1">
      <c r="A61" s="606"/>
      <c r="B61" s="625"/>
      <c r="C61" s="626"/>
      <c r="D61" s="626"/>
      <c r="E61" s="626"/>
      <c r="F61" s="626"/>
      <c r="G61" s="626"/>
      <c r="H61" s="626"/>
      <c r="I61" s="626"/>
      <c r="J61" s="626"/>
      <c r="K61" s="627"/>
      <c r="L61" s="149" t="s">
        <v>57</v>
      </c>
      <c r="M61" s="149" t="s">
        <v>67</v>
      </c>
      <c r="N61" s="150" t="s">
        <v>68</v>
      </c>
    </row>
    <row r="62" spans="1:19" s="24" customFormat="1" ht="18" customHeight="1">
      <c r="A62" s="606" t="s">
        <v>69</v>
      </c>
      <c r="B62" s="613" t="s">
        <v>70</v>
      </c>
      <c r="C62" s="614"/>
      <c r="D62" s="614"/>
      <c r="E62" s="614"/>
      <c r="F62" s="614"/>
      <c r="G62" s="614"/>
      <c r="H62" s="614"/>
      <c r="I62" s="614"/>
      <c r="J62" s="614"/>
      <c r="K62" s="615"/>
      <c r="L62" s="67" t="s">
        <v>71</v>
      </c>
      <c r="M62" s="272"/>
      <c r="N62" s="631">
        <f>IF(ISERROR(AVERAGE(M63:M64)),0,ROUNDUP(AVERAGE(M63:M64), 1))</f>
        <v>0</v>
      </c>
      <c r="P62" s="484" t="s">
        <v>72</v>
      </c>
      <c r="Q62" s="484"/>
      <c r="R62" s="484"/>
      <c r="S62" s="484"/>
    </row>
    <row r="63" spans="1:19" s="24" customFormat="1" ht="18" customHeight="1">
      <c r="A63" s="606"/>
      <c r="B63" s="616"/>
      <c r="C63" s="614"/>
      <c r="D63" s="614"/>
      <c r="E63" s="614"/>
      <c r="F63" s="614"/>
      <c r="G63" s="614"/>
      <c r="H63" s="614"/>
      <c r="I63" s="614"/>
      <c r="J63" s="614"/>
      <c r="K63" s="615"/>
      <c r="L63" s="68" t="s">
        <v>1</v>
      </c>
      <c r="M63" s="274"/>
      <c r="N63" s="528"/>
      <c r="P63" s="484"/>
      <c r="Q63" s="484"/>
      <c r="R63" s="484"/>
      <c r="S63" s="484"/>
    </row>
    <row r="64" spans="1:19" s="24" customFormat="1" ht="18" customHeight="1">
      <c r="A64" s="606"/>
      <c r="B64" s="616"/>
      <c r="C64" s="614"/>
      <c r="D64" s="614"/>
      <c r="E64" s="614"/>
      <c r="F64" s="614"/>
      <c r="G64" s="614"/>
      <c r="H64" s="614"/>
      <c r="I64" s="614"/>
      <c r="J64" s="614"/>
      <c r="K64" s="615"/>
      <c r="L64" s="69" t="s">
        <v>2</v>
      </c>
      <c r="M64" s="276"/>
      <c r="N64" s="528"/>
      <c r="P64" s="484"/>
      <c r="Q64" s="484"/>
      <c r="R64" s="484"/>
      <c r="S64" s="484"/>
    </row>
    <row r="65" spans="1:21" ht="18" customHeight="1">
      <c r="A65" s="606"/>
      <c r="B65" s="613" t="s">
        <v>73</v>
      </c>
      <c r="C65" s="614"/>
      <c r="D65" s="614"/>
      <c r="E65" s="614"/>
      <c r="F65" s="614"/>
      <c r="G65" s="614"/>
      <c r="H65" s="614"/>
      <c r="I65" s="614"/>
      <c r="J65" s="614"/>
      <c r="K65" s="615"/>
      <c r="L65" s="68" t="s">
        <v>71</v>
      </c>
      <c r="M65" s="272"/>
      <c r="N65" s="528">
        <f>IF(ISERROR(AVERAGE(M66:M67)),0,ROUNDUP(AVERAGE(M66:M67), 1))</f>
        <v>0</v>
      </c>
      <c r="P65" s="484" t="s">
        <v>74</v>
      </c>
      <c r="Q65" s="484"/>
      <c r="R65" s="484"/>
      <c r="S65" s="484"/>
    </row>
    <row r="66" spans="1:21" ht="18" customHeight="1">
      <c r="A66" s="606"/>
      <c r="B66" s="616"/>
      <c r="C66" s="614"/>
      <c r="D66" s="614"/>
      <c r="E66" s="614"/>
      <c r="F66" s="614"/>
      <c r="G66" s="614"/>
      <c r="H66" s="614"/>
      <c r="I66" s="614"/>
      <c r="J66" s="614"/>
      <c r="K66" s="615"/>
      <c r="L66" s="68" t="s">
        <v>1</v>
      </c>
      <c r="M66" s="274"/>
      <c r="N66" s="528"/>
      <c r="P66" s="484"/>
      <c r="Q66" s="484"/>
      <c r="R66" s="484"/>
      <c r="S66" s="484"/>
    </row>
    <row r="67" spans="1:21" ht="18" customHeight="1">
      <c r="A67" s="606"/>
      <c r="B67" s="616"/>
      <c r="C67" s="614"/>
      <c r="D67" s="614"/>
      <c r="E67" s="614"/>
      <c r="F67" s="614"/>
      <c r="G67" s="614"/>
      <c r="H67" s="614"/>
      <c r="I67" s="614"/>
      <c r="J67" s="614"/>
      <c r="K67" s="615"/>
      <c r="L67" s="69" t="s">
        <v>2</v>
      </c>
      <c r="M67" s="276"/>
      <c r="N67" s="528"/>
      <c r="P67" s="484"/>
      <c r="Q67" s="484"/>
      <c r="R67" s="484"/>
      <c r="S67" s="484"/>
    </row>
    <row r="68" spans="1:21" ht="18" customHeight="1">
      <c r="A68" s="606" t="s">
        <v>75</v>
      </c>
      <c r="B68" s="613" t="s">
        <v>76</v>
      </c>
      <c r="C68" s="614"/>
      <c r="D68" s="614"/>
      <c r="E68" s="614"/>
      <c r="F68" s="614"/>
      <c r="G68" s="614"/>
      <c r="H68" s="614"/>
      <c r="I68" s="614"/>
      <c r="J68" s="614"/>
      <c r="K68" s="615"/>
      <c r="L68" s="67" t="s">
        <v>71</v>
      </c>
      <c r="M68" s="272"/>
      <c r="N68" s="528">
        <f>IF(ISERROR(AVERAGE(M69:M70)),0,ROUNDUP(AVERAGE(M69:M70), 1))</f>
        <v>0</v>
      </c>
      <c r="P68" s="484" t="s">
        <v>77</v>
      </c>
      <c r="Q68" s="484"/>
      <c r="R68" s="484"/>
      <c r="S68" s="484"/>
      <c r="T68" s="57"/>
      <c r="U68" s="57"/>
    </row>
    <row r="69" spans="1:21" ht="18" customHeight="1">
      <c r="A69" s="606"/>
      <c r="B69" s="616"/>
      <c r="C69" s="614"/>
      <c r="D69" s="614"/>
      <c r="E69" s="614"/>
      <c r="F69" s="614"/>
      <c r="G69" s="614"/>
      <c r="H69" s="614"/>
      <c r="I69" s="614"/>
      <c r="J69" s="614"/>
      <c r="K69" s="615"/>
      <c r="L69" s="68" t="s">
        <v>1</v>
      </c>
      <c r="M69" s="274"/>
      <c r="N69" s="528"/>
      <c r="P69" s="484"/>
      <c r="Q69" s="484"/>
      <c r="R69" s="484"/>
      <c r="S69" s="484"/>
      <c r="T69" s="57"/>
      <c r="U69" s="57"/>
    </row>
    <row r="70" spans="1:21" ht="18" customHeight="1">
      <c r="A70" s="606"/>
      <c r="B70" s="616"/>
      <c r="C70" s="614"/>
      <c r="D70" s="614"/>
      <c r="E70" s="614"/>
      <c r="F70" s="614"/>
      <c r="G70" s="614"/>
      <c r="H70" s="614"/>
      <c r="I70" s="614"/>
      <c r="J70" s="614"/>
      <c r="K70" s="615"/>
      <c r="L70" s="69" t="s">
        <v>2</v>
      </c>
      <c r="M70" s="276"/>
      <c r="N70" s="528"/>
      <c r="P70" s="484"/>
      <c r="Q70" s="484"/>
      <c r="R70" s="484"/>
      <c r="S70" s="484"/>
      <c r="T70" s="57"/>
      <c r="U70" s="57"/>
    </row>
    <row r="71" spans="1:21" ht="18" customHeight="1">
      <c r="A71" s="606"/>
      <c r="B71" s="613" t="s">
        <v>78</v>
      </c>
      <c r="C71" s="614"/>
      <c r="D71" s="614"/>
      <c r="E71" s="614"/>
      <c r="F71" s="614"/>
      <c r="G71" s="614"/>
      <c r="H71" s="614"/>
      <c r="I71" s="614"/>
      <c r="J71" s="614"/>
      <c r="K71" s="615"/>
      <c r="L71" s="68" t="s">
        <v>71</v>
      </c>
      <c r="M71" s="272"/>
      <c r="N71" s="528">
        <f>IF(ISERROR(AVERAGE(M72:M73)),0,ROUNDUP(AVERAGE(M72:M73), 1))</f>
        <v>0</v>
      </c>
      <c r="P71" s="484" t="s">
        <v>79</v>
      </c>
      <c r="Q71" s="484"/>
      <c r="R71" s="484"/>
      <c r="S71" s="484"/>
      <c r="T71" s="57"/>
      <c r="U71" s="57"/>
    </row>
    <row r="72" spans="1:21" ht="18" customHeight="1">
      <c r="A72" s="606"/>
      <c r="B72" s="616"/>
      <c r="C72" s="614"/>
      <c r="D72" s="614"/>
      <c r="E72" s="614"/>
      <c r="F72" s="614"/>
      <c r="G72" s="614"/>
      <c r="H72" s="614"/>
      <c r="I72" s="614"/>
      <c r="J72" s="614"/>
      <c r="K72" s="615"/>
      <c r="L72" s="68" t="s">
        <v>1</v>
      </c>
      <c r="M72" s="274"/>
      <c r="N72" s="528"/>
      <c r="P72" s="484"/>
      <c r="Q72" s="484"/>
      <c r="R72" s="484"/>
      <c r="S72" s="484"/>
      <c r="T72" s="57"/>
      <c r="U72" s="57"/>
    </row>
    <row r="73" spans="1:21" ht="18" customHeight="1">
      <c r="A73" s="606"/>
      <c r="B73" s="616"/>
      <c r="C73" s="614"/>
      <c r="D73" s="614"/>
      <c r="E73" s="614"/>
      <c r="F73" s="614"/>
      <c r="G73" s="614"/>
      <c r="H73" s="614"/>
      <c r="I73" s="614"/>
      <c r="J73" s="614"/>
      <c r="K73" s="615"/>
      <c r="L73" s="69" t="s">
        <v>2</v>
      </c>
      <c r="M73" s="276"/>
      <c r="N73" s="528"/>
      <c r="P73" s="484"/>
      <c r="Q73" s="484"/>
      <c r="R73" s="484"/>
      <c r="S73" s="484"/>
      <c r="T73" s="57"/>
      <c r="U73" s="57"/>
    </row>
    <row r="74" spans="1:21" ht="18" customHeight="1">
      <c r="A74" s="606"/>
      <c r="B74" s="613" t="s">
        <v>80</v>
      </c>
      <c r="C74" s="628"/>
      <c r="D74" s="628"/>
      <c r="E74" s="628"/>
      <c r="F74" s="628"/>
      <c r="G74" s="628"/>
      <c r="H74" s="628"/>
      <c r="I74" s="628"/>
      <c r="J74" s="628"/>
      <c r="K74" s="629"/>
      <c r="L74" s="68" t="s">
        <v>71</v>
      </c>
      <c r="M74" s="272"/>
      <c r="N74" s="528">
        <f t="shared" ref="N74" si="1">IF(ISERROR(AVERAGE(M75:M76)),0,ROUNDUP(AVERAGE(M75:M76), 1))</f>
        <v>0</v>
      </c>
      <c r="P74" s="484" t="s">
        <v>81</v>
      </c>
      <c r="Q74" s="484"/>
      <c r="R74" s="484"/>
      <c r="S74" s="484"/>
      <c r="T74" s="57"/>
      <c r="U74" s="57"/>
    </row>
    <row r="75" spans="1:21" ht="18" customHeight="1">
      <c r="A75" s="606"/>
      <c r="B75" s="630"/>
      <c r="C75" s="628"/>
      <c r="D75" s="628"/>
      <c r="E75" s="628"/>
      <c r="F75" s="628"/>
      <c r="G75" s="628"/>
      <c r="H75" s="628"/>
      <c r="I75" s="628"/>
      <c r="J75" s="628"/>
      <c r="K75" s="629"/>
      <c r="L75" s="68" t="s">
        <v>1</v>
      </c>
      <c r="M75" s="274"/>
      <c r="N75" s="528"/>
      <c r="P75" s="484"/>
      <c r="Q75" s="484"/>
      <c r="R75" s="484"/>
      <c r="S75" s="484"/>
      <c r="T75" s="57"/>
      <c r="U75" s="57"/>
    </row>
    <row r="76" spans="1:21" ht="18" customHeight="1">
      <c r="A76" s="606"/>
      <c r="B76" s="630"/>
      <c r="C76" s="628"/>
      <c r="D76" s="628"/>
      <c r="E76" s="628"/>
      <c r="F76" s="628"/>
      <c r="G76" s="628"/>
      <c r="H76" s="628"/>
      <c r="I76" s="628"/>
      <c r="J76" s="628"/>
      <c r="K76" s="629"/>
      <c r="L76" s="69" t="s">
        <v>2</v>
      </c>
      <c r="M76" s="276"/>
      <c r="N76" s="528"/>
      <c r="P76" s="484"/>
      <c r="Q76" s="484"/>
      <c r="R76" s="484"/>
      <c r="S76" s="484"/>
      <c r="T76" s="57"/>
      <c r="U76" s="57"/>
    </row>
    <row r="77" spans="1:21" s="24" customFormat="1" ht="18" customHeight="1">
      <c r="A77" s="641" t="s">
        <v>82</v>
      </c>
      <c r="B77" s="632" t="s">
        <v>83</v>
      </c>
      <c r="C77" s="633"/>
      <c r="D77" s="633"/>
      <c r="E77" s="633"/>
      <c r="F77" s="633"/>
      <c r="G77" s="633"/>
      <c r="H77" s="633"/>
      <c r="I77" s="633"/>
      <c r="J77" s="633"/>
      <c r="K77" s="634"/>
      <c r="L77" s="66" t="s">
        <v>71</v>
      </c>
      <c r="M77" s="238"/>
      <c r="N77" s="528">
        <f t="shared" ref="N77" si="2">IF(ISERROR(AVERAGE(M78:M79)),0,ROUNDUP(AVERAGE(M78:M79), 1))</f>
        <v>0</v>
      </c>
      <c r="P77" s="484" t="s">
        <v>84</v>
      </c>
      <c r="Q77" s="484"/>
      <c r="R77" s="484"/>
      <c r="S77" s="484"/>
    </row>
    <row r="78" spans="1:21" s="24" customFormat="1" ht="18" customHeight="1">
      <c r="A78" s="641"/>
      <c r="B78" s="635"/>
      <c r="C78" s="633"/>
      <c r="D78" s="633"/>
      <c r="E78" s="633"/>
      <c r="F78" s="633"/>
      <c r="G78" s="633"/>
      <c r="H78" s="633"/>
      <c r="I78" s="633"/>
      <c r="J78" s="633"/>
      <c r="K78" s="634"/>
      <c r="L78" s="68" t="s">
        <v>1</v>
      </c>
      <c r="M78" s="274"/>
      <c r="N78" s="528"/>
      <c r="P78" s="484"/>
      <c r="Q78" s="484"/>
      <c r="R78" s="484"/>
      <c r="S78" s="484"/>
    </row>
    <row r="79" spans="1:21" s="24" customFormat="1" ht="18" customHeight="1">
      <c r="A79" s="641"/>
      <c r="B79" s="636"/>
      <c r="C79" s="637"/>
      <c r="D79" s="637"/>
      <c r="E79" s="637"/>
      <c r="F79" s="637"/>
      <c r="G79" s="637"/>
      <c r="H79" s="637"/>
      <c r="I79" s="637"/>
      <c r="J79" s="637"/>
      <c r="K79" s="638"/>
      <c r="L79" s="69" t="s">
        <v>2</v>
      </c>
      <c r="M79" s="276"/>
      <c r="N79" s="528"/>
      <c r="P79" s="484"/>
      <c r="Q79" s="484"/>
      <c r="R79" s="484"/>
      <c r="S79" s="484"/>
    </row>
    <row r="80" spans="1:21" s="24" customFormat="1" ht="18" customHeight="1">
      <c r="A80" s="641"/>
      <c r="B80" s="632" t="s">
        <v>85</v>
      </c>
      <c r="C80" s="633"/>
      <c r="D80" s="633"/>
      <c r="E80" s="633"/>
      <c r="F80" s="633"/>
      <c r="G80" s="633"/>
      <c r="H80" s="633"/>
      <c r="I80" s="633"/>
      <c r="J80" s="633"/>
      <c r="K80" s="634"/>
      <c r="L80" s="66" t="s">
        <v>71</v>
      </c>
      <c r="M80" s="238"/>
      <c r="N80" s="528">
        <f t="shared" ref="N80" si="3">IF(ISERROR(AVERAGE(M81:M82)),0,ROUNDUP(AVERAGE(M81:M82), 1))</f>
        <v>0</v>
      </c>
      <c r="P80" s="484" t="s">
        <v>86</v>
      </c>
      <c r="Q80" s="484"/>
      <c r="R80" s="484"/>
      <c r="S80" s="484"/>
    </row>
    <row r="81" spans="1:19" s="24" customFormat="1" ht="18" customHeight="1">
      <c r="A81" s="641"/>
      <c r="B81" s="635"/>
      <c r="C81" s="633"/>
      <c r="D81" s="633"/>
      <c r="E81" s="633"/>
      <c r="F81" s="633"/>
      <c r="G81" s="633"/>
      <c r="H81" s="633"/>
      <c r="I81" s="633"/>
      <c r="J81" s="633"/>
      <c r="K81" s="634"/>
      <c r="L81" s="68" t="s">
        <v>1</v>
      </c>
      <c r="M81" s="274"/>
      <c r="N81" s="528"/>
      <c r="P81" s="484"/>
      <c r="Q81" s="484"/>
      <c r="R81" s="484"/>
      <c r="S81" s="484"/>
    </row>
    <row r="82" spans="1:19" s="24" customFormat="1" ht="18" customHeight="1">
      <c r="A82" s="641"/>
      <c r="B82" s="636"/>
      <c r="C82" s="637"/>
      <c r="D82" s="637"/>
      <c r="E82" s="637"/>
      <c r="F82" s="637"/>
      <c r="G82" s="637"/>
      <c r="H82" s="637"/>
      <c r="I82" s="637"/>
      <c r="J82" s="637"/>
      <c r="K82" s="638"/>
      <c r="L82" s="69" t="s">
        <v>2</v>
      </c>
      <c r="M82" s="276"/>
      <c r="N82" s="528"/>
      <c r="P82" s="484"/>
      <c r="Q82" s="484"/>
      <c r="R82" s="484"/>
      <c r="S82" s="484"/>
    </row>
    <row r="83" spans="1:19" s="24" customFormat="1" ht="18" customHeight="1">
      <c r="A83" s="641"/>
      <c r="B83" s="632" t="s">
        <v>87</v>
      </c>
      <c r="C83" s="633"/>
      <c r="D83" s="633"/>
      <c r="E83" s="633"/>
      <c r="F83" s="633"/>
      <c r="G83" s="633"/>
      <c r="H83" s="633"/>
      <c r="I83" s="633"/>
      <c r="J83" s="633"/>
      <c r="K83" s="634"/>
      <c r="L83" s="66" t="s">
        <v>71</v>
      </c>
      <c r="M83" s="238"/>
      <c r="N83" s="528">
        <f t="shared" ref="N83" si="4">IF(ISERROR(AVERAGE(M84:M85)),0,ROUNDUP(AVERAGE(M84:M85), 1))</f>
        <v>0</v>
      </c>
      <c r="P83" s="484" t="s">
        <v>88</v>
      </c>
      <c r="Q83" s="484"/>
      <c r="R83" s="484"/>
      <c r="S83" s="484"/>
    </row>
    <row r="84" spans="1:19" s="24" customFormat="1" ht="18" customHeight="1">
      <c r="A84" s="641"/>
      <c r="B84" s="635"/>
      <c r="C84" s="633"/>
      <c r="D84" s="633"/>
      <c r="E84" s="633"/>
      <c r="F84" s="633"/>
      <c r="G84" s="633"/>
      <c r="H84" s="633"/>
      <c r="I84" s="633"/>
      <c r="J84" s="633"/>
      <c r="K84" s="634"/>
      <c r="L84" s="68" t="s">
        <v>1</v>
      </c>
      <c r="M84" s="274"/>
      <c r="N84" s="528"/>
      <c r="P84" s="484"/>
      <c r="Q84" s="484"/>
      <c r="R84" s="484"/>
      <c r="S84" s="484"/>
    </row>
    <row r="85" spans="1:19" s="24" customFormat="1" ht="18" customHeight="1">
      <c r="A85" s="641"/>
      <c r="B85" s="636"/>
      <c r="C85" s="637"/>
      <c r="D85" s="637"/>
      <c r="E85" s="637"/>
      <c r="F85" s="637"/>
      <c r="G85" s="637"/>
      <c r="H85" s="637"/>
      <c r="I85" s="637"/>
      <c r="J85" s="637"/>
      <c r="K85" s="638"/>
      <c r="L85" s="69" t="s">
        <v>2</v>
      </c>
      <c r="M85" s="276"/>
      <c r="N85" s="528"/>
      <c r="P85" s="484"/>
      <c r="Q85" s="484"/>
      <c r="R85" s="484"/>
      <c r="S85" s="484"/>
    </row>
    <row r="86" spans="1:19" s="24" customFormat="1" ht="18" customHeight="1">
      <c r="A86" s="641"/>
      <c r="B86" s="632" t="s">
        <v>89</v>
      </c>
      <c r="C86" s="633"/>
      <c r="D86" s="633"/>
      <c r="E86" s="633"/>
      <c r="F86" s="633"/>
      <c r="G86" s="633"/>
      <c r="H86" s="633"/>
      <c r="I86" s="633"/>
      <c r="J86" s="633"/>
      <c r="K86" s="634"/>
      <c r="L86" s="67" t="s">
        <v>71</v>
      </c>
      <c r="M86" s="272"/>
      <c r="N86" s="528">
        <f t="shared" ref="N86" si="5">IF(ISERROR(AVERAGE(M87:M88)),0,ROUNDUP(AVERAGE(M87:M88), 1))</f>
        <v>0</v>
      </c>
      <c r="P86" s="484" t="s">
        <v>90</v>
      </c>
      <c r="Q86" s="484"/>
      <c r="R86" s="484"/>
      <c r="S86" s="484"/>
    </row>
    <row r="87" spans="1:19" s="24" customFormat="1" ht="18" customHeight="1">
      <c r="A87" s="641"/>
      <c r="B87" s="635"/>
      <c r="C87" s="633"/>
      <c r="D87" s="633"/>
      <c r="E87" s="633"/>
      <c r="F87" s="633"/>
      <c r="G87" s="633"/>
      <c r="H87" s="633"/>
      <c r="I87" s="633"/>
      <c r="J87" s="633"/>
      <c r="K87" s="634"/>
      <c r="L87" s="68" t="s">
        <v>1</v>
      </c>
      <c r="M87" s="274"/>
      <c r="N87" s="528"/>
      <c r="P87" s="484"/>
      <c r="Q87" s="484"/>
      <c r="R87" s="484"/>
      <c r="S87" s="484"/>
    </row>
    <row r="88" spans="1:19" s="24" customFormat="1" ht="18" customHeight="1">
      <c r="A88" s="642"/>
      <c r="B88" s="636"/>
      <c r="C88" s="637"/>
      <c r="D88" s="637"/>
      <c r="E88" s="637"/>
      <c r="F88" s="637"/>
      <c r="G88" s="637"/>
      <c r="H88" s="637"/>
      <c r="I88" s="637"/>
      <c r="J88" s="637"/>
      <c r="K88" s="638"/>
      <c r="L88" s="69" t="s">
        <v>2</v>
      </c>
      <c r="M88" s="274"/>
      <c r="N88" s="528"/>
      <c r="P88" s="484"/>
      <c r="Q88" s="484"/>
      <c r="R88" s="484"/>
      <c r="S88" s="484"/>
    </row>
    <row r="89" spans="1:19" s="24" customFormat="1" ht="18" customHeight="1">
      <c r="A89" s="150" t="s">
        <v>91</v>
      </c>
      <c r="B89" s="575" t="s">
        <v>62</v>
      </c>
      <c r="C89" s="576"/>
      <c r="D89" s="576"/>
      <c r="E89" s="576"/>
      <c r="F89" s="576"/>
      <c r="G89" s="576"/>
      <c r="H89" s="576"/>
      <c r="I89" s="576"/>
      <c r="J89" s="576"/>
      <c r="K89" s="577"/>
      <c r="L89" s="149" t="s">
        <v>25</v>
      </c>
      <c r="M89" s="639">
        <f>SUM(N62:N88)</f>
        <v>0</v>
      </c>
      <c r="N89" s="640"/>
      <c r="R89" s="484"/>
      <c r="S89" s="484"/>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6" fitToHeight="0" orientation="portrait" r:id="rId1"/>
  <headerFooter>
    <oddFooter>&amp;R&amp;"HY견고딕,보통"&amp;9(주)아스템즈</oddFooter>
  </headerFooter>
  <rowBreaks count="1" manualBreakCount="1">
    <brk id="45"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zoomScaleSheetLayoutView="100" workbookViewId="0">
      <selection activeCell="M91" sqref="M91"/>
    </sheetView>
  </sheetViews>
  <sheetFormatPr defaultColWidth="8.90625" defaultRowHeight="14.4"/>
  <cols>
    <col min="1" max="1" width="8.5429687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54296875" style="81" customWidth="1"/>
    <col min="10" max="10" width="8.54296875" style="81" customWidth="1"/>
    <col min="11" max="12" width="8.54296875" style="178" customWidth="1"/>
    <col min="13" max="14" width="8.5429687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160"/>
      <c r="L1" s="160"/>
      <c r="M1" s="23"/>
      <c r="N1" s="23"/>
    </row>
    <row r="2" spans="1:18" ht="15.9" customHeight="1">
      <c r="A2" s="527" t="s">
        <v>17</v>
      </c>
      <c r="B2" s="527"/>
      <c r="C2" s="527"/>
      <c r="D2" s="527"/>
      <c r="E2" s="527"/>
      <c r="F2" s="527"/>
      <c r="G2" s="527"/>
      <c r="H2" s="527"/>
      <c r="I2" s="527"/>
      <c r="J2" s="527"/>
      <c r="K2" s="527"/>
      <c r="L2" s="527"/>
      <c r="M2" s="527"/>
      <c r="N2" s="527"/>
    </row>
    <row r="3" spans="1:18" ht="8.1" customHeight="1">
      <c r="A3" s="26"/>
      <c r="B3" s="26"/>
      <c r="C3" s="26"/>
      <c r="D3" s="26"/>
      <c r="E3" s="26"/>
      <c r="F3" s="26"/>
      <c r="G3" s="26"/>
      <c r="H3" s="26"/>
      <c r="I3" s="26"/>
      <c r="J3" s="26"/>
      <c r="K3" s="161"/>
      <c r="L3" s="161"/>
      <c r="M3" s="26"/>
      <c r="N3" s="23"/>
    </row>
    <row r="4" spans="1:18" ht="18.75" customHeight="1">
      <c r="A4" s="155" t="s">
        <v>18</v>
      </c>
      <c r="B4" s="389" t="s">
        <v>275</v>
      </c>
      <c r="C4" s="389"/>
      <c r="D4" s="389"/>
      <c r="E4" s="519" t="s">
        <v>3</v>
      </c>
      <c r="F4" s="519"/>
      <c r="G4" s="389" t="s">
        <v>268</v>
      </c>
      <c r="H4" s="389"/>
      <c r="I4" s="520" t="s">
        <v>0</v>
      </c>
      <c r="J4" s="522"/>
      <c r="K4" s="283" t="s">
        <v>295</v>
      </c>
      <c r="L4" s="162" t="s">
        <v>19</v>
      </c>
      <c r="M4" s="389" t="s">
        <v>296</v>
      </c>
      <c r="N4" s="389"/>
    </row>
    <row r="5" spans="1:18" s="31" customFormat="1" ht="4.5" customHeight="1">
      <c r="A5" s="157"/>
      <c r="B5" s="157"/>
      <c r="C5" s="157"/>
      <c r="D5" s="157"/>
      <c r="E5" s="157"/>
      <c r="F5" s="157"/>
      <c r="G5" s="157"/>
      <c r="H5" s="157"/>
      <c r="I5" s="157"/>
      <c r="J5" s="157"/>
      <c r="K5" s="163"/>
      <c r="L5" s="164"/>
      <c r="M5" s="28"/>
      <c r="N5" s="29"/>
      <c r="O5" s="30"/>
      <c r="P5" s="30"/>
      <c r="Q5" s="30"/>
      <c r="R5" s="30"/>
    </row>
    <row r="6" spans="1:18" ht="18.75" customHeight="1">
      <c r="A6" s="518" t="s">
        <v>20</v>
      </c>
      <c r="B6" s="520" t="s">
        <v>15</v>
      </c>
      <c r="C6" s="521"/>
      <c r="D6" s="521"/>
      <c r="E6" s="522"/>
      <c r="F6" s="520" t="s">
        <v>16</v>
      </c>
      <c r="G6" s="521"/>
      <c r="H6" s="521"/>
      <c r="I6" s="521"/>
      <c r="J6" s="522"/>
      <c r="K6" s="165"/>
      <c r="L6" s="165"/>
      <c r="M6" s="32"/>
      <c r="N6" s="32"/>
    </row>
    <row r="7" spans="1:18" ht="18" customHeight="1">
      <c r="A7" s="519"/>
      <c r="B7" s="383" t="s">
        <v>269</v>
      </c>
      <c r="C7" s="384"/>
      <c r="D7" s="384"/>
      <c r="E7" s="385"/>
      <c r="F7" s="383" t="s">
        <v>181</v>
      </c>
      <c r="G7" s="384"/>
      <c r="H7" s="384"/>
      <c r="I7" s="384"/>
      <c r="J7" s="385"/>
      <c r="K7" s="165"/>
      <c r="L7" s="165"/>
      <c r="M7" s="32"/>
      <c r="N7" s="32"/>
    </row>
    <row r="8" spans="1:18" ht="8.1" customHeight="1">
      <c r="A8" s="33"/>
      <c r="B8" s="33"/>
      <c r="C8" s="33"/>
      <c r="D8" s="33"/>
      <c r="E8" s="33"/>
      <c r="F8" s="33"/>
      <c r="G8" s="33"/>
      <c r="H8" s="33"/>
      <c r="I8" s="33"/>
      <c r="J8" s="33"/>
      <c r="K8" s="166"/>
      <c r="L8" s="166"/>
      <c r="M8" s="33"/>
      <c r="N8" s="33"/>
    </row>
    <row r="9" spans="1:18" ht="16.5" customHeight="1">
      <c r="A9" s="526" t="s">
        <v>21</v>
      </c>
      <c r="B9" s="526"/>
      <c r="C9" s="526"/>
      <c r="D9" s="526"/>
      <c r="E9" s="526"/>
      <c r="F9" s="526"/>
      <c r="G9" s="526"/>
      <c r="H9" s="526"/>
      <c r="I9" s="526"/>
      <c r="J9" s="526"/>
      <c r="K9" s="526"/>
      <c r="L9" s="526"/>
      <c r="M9" s="526"/>
      <c r="N9" s="526"/>
      <c r="O9" s="30"/>
    </row>
    <row r="10" spans="1:18" ht="16.5" customHeight="1">
      <c r="A10" s="530" t="s">
        <v>22</v>
      </c>
      <c r="B10" s="531"/>
      <c r="C10" s="531"/>
      <c r="D10" s="531"/>
      <c r="E10" s="532"/>
      <c r="F10" s="530" t="s">
        <v>23</v>
      </c>
      <c r="G10" s="531"/>
      <c r="H10" s="530" t="s">
        <v>24</v>
      </c>
      <c r="I10" s="532"/>
      <c r="J10" s="151" t="s">
        <v>25</v>
      </c>
      <c r="K10" s="167" t="s">
        <v>26</v>
      </c>
      <c r="L10" s="168" t="s">
        <v>27</v>
      </c>
      <c r="M10" s="533" t="s">
        <v>7</v>
      </c>
      <c r="N10" s="534"/>
    </row>
    <row r="11" spans="1:18" ht="15" customHeight="1">
      <c r="A11" s="535" t="s">
        <v>28</v>
      </c>
      <c r="B11" s="536"/>
      <c r="C11" s="536"/>
      <c r="D11" s="536"/>
      <c r="E11" s="65">
        <v>0.3</v>
      </c>
      <c r="F11" s="58"/>
      <c r="G11" s="58"/>
      <c r="H11" s="58"/>
      <c r="I11" s="58"/>
      <c r="J11" s="58"/>
      <c r="K11" s="169"/>
      <c r="L11" s="169"/>
      <c r="M11" s="58"/>
      <c r="N11" s="59"/>
      <c r="P11" s="397" t="s">
        <v>29</v>
      </c>
    </row>
    <row r="12" spans="1:18" ht="15" customHeight="1">
      <c r="A12" s="537" t="s">
        <v>105</v>
      </c>
      <c r="B12" s="538"/>
      <c r="C12" s="538"/>
      <c r="D12" s="538"/>
      <c r="E12" s="539"/>
      <c r="F12" s="540">
        <v>30</v>
      </c>
      <c r="G12" s="540"/>
      <c r="H12" s="540">
        <v>6</v>
      </c>
      <c r="I12" s="540"/>
      <c r="J12" s="34">
        <f>L34</f>
        <v>6</v>
      </c>
      <c r="K12" s="35">
        <f>$J$12*$F$12/$H$12</f>
        <v>30</v>
      </c>
      <c r="L12" s="542">
        <f>IF(SUM(K12:K13)&gt;30, 30, SUM(K12:K13))</f>
        <v>30</v>
      </c>
      <c r="M12" s="546" t="s">
        <v>30</v>
      </c>
      <c r="N12" s="547"/>
      <c r="P12" s="397"/>
      <c r="Q12" s="36"/>
    </row>
    <row r="13" spans="1:18" ht="15" customHeight="1">
      <c r="A13" s="550" t="s">
        <v>108</v>
      </c>
      <c r="B13" s="551"/>
      <c r="C13" s="551"/>
      <c r="D13" s="551"/>
      <c r="E13" s="552"/>
      <c r="F13" s="541"/>
      <c r="G13" s="541"/>
      <c r="H13" s="541"/>
      <c r="I13" s="541"/>
      <c r="J13" s="37">
        <f>N45</f>
        <v>0</v>
      </c>
      <c r="K13" s="21">
        <f>$J$13*$F$12/$H$12</f>
        <v>0</v>
      </c>
      <c r="L13" s="543"/>
      <c r="M13" s="548"/>
      <c r="N13" s="549"/>
      <c r="P13" s="397"/>
      <c r="Q13" s="36"/>
    </row>
    <row r="14" spans="1:18" ht="15" customHeight="1">
      <c r="A14" s="535" t="s">
        <v>31</v>
      </c>
      <c r="B14" s="536"/>
      <c r="C14" s="536"/>
      <c r="D14" s="536"/>
      <c r="E14" s="65">
        <v>0.5</v>
      </c>
      <c r="F14" s="58"/>
      <c r="G14" s="58"/>
      <c r="H14" s="58"/>
      <c r="I14" s="58"/>
      <c r="J14" s="58"/>
      <c r="K14" s="169"/>
      <c r="L14" s="169"/>
      <c r="M14" s="58"/>
      <c r="N14" s="59"/>
      <c r="P14" s="36"/>
      <c r="Q14" s="36"/>
    </row>
    <row r="15" spans="1:18" ht="15" customHeight="1">
      <c r="A15" s="537" t="s">
        <v>32</v>
      </c>
      <c r="B15" s="538"/>
      <c r="C15" s="538"/>
      <c r="D15" s="538"/>
      <c r="E15" s="539"/>
      <c r="F15" s="545">
        <v>20</v>
      </c>
      <c r="G15" s="545"/>
      <c r="H15" s="545">
        <v>20</v>
      </c>
      <c r="I15" s="545"/>
      <c r="J15" s="38">
        <f>M34</f>
        <v>0</v>
      </c>
      <c r="K15" s="35">
        <f>J15/H15*F15</f>
        <v>0</v>
      </c>
      <c r="L15" s="542">
        <f>SUM(K15:K16)</f>
        <v>0</v>
      </c>
      <c r="M15" s="553"/>
      <c r="N15" s="554"/>
      <c r="P15" s="36"/>
      <c r="Q15" s="36"/>
    </row>
    <row r="16" spans="1:18" ht="15" customHeight="1">
      <c r="A16" s="550" t="s">
        <v>33</v>
      </c>
      <c r="B16" s="551"/>
      <c r="C16" s="551"/>
      <c r="D16" s="551"/>
      <c r="E16" s="552"/>
      <c r="F16" s="544">
        <v>30</v>
      </c>
      <c r="G16" s="544"/>
      <c r="H16" s="544">
        <v>30</v>
      </c>
      <c r="I16" s="544"/>
      <c r="J16" s="39">
        <f>N34</f>
        <v>0</v>
      </c>
      <c r="K16" s="21">
        <f>J16/H16*F16</f>
        <v>0</v>
      </c>
      <c r="L16" s="543"/>
      <c r="M16" s="555"/>
      <c r="N16" s="556"/>
    </row>
    <row r="17" spans="1:17" ht="15" customHeight="1">
      <c r="A17" s="535" t="s">
        <v>34</v>
      </c>
      <c r="B17" s="536"/>
      <c r="C17" s="536"/>
      <c r="D17" s="536"/>
      <c r="E17" s="65">
        <v>0.2</v>
      </c>
      <c r="F17" s="58"/>
      <c r="G17" s="58"/>
      <c r="H17" s="58"/>
      <c r="I17" s="58"/>
      <c r="J17" s="58"/>
      <c r="K17" s="169"/>
      <c r="L17" s="169"/>
      <c r="M17" s="58"/>
      <c r="N17" s="59"/>
    </row>
    <row r="18" spans="1:17" ht="15" customHeight="1">
      <c r="A18" s="537" t="s">
        <v>35</v>
      </c>
      <c r="B18" s="538"/>
      <c r="C18" s="538"/>
      <c r="D18" s="538"/>
      <c r="E18" s="70"/>
      <c r="F18" s="545"/>
      <c r="G18" s="545"/>
      <c r="H18" s="545"/>
      <c r="I18" s="545"/>
      <c r="J18" s="102">
        <f>B57+N57</f>
        <v>0</v>
      </c>
      <c r="K18" s="35">
        <f>J18</f>
        <v>0</v>
      </c>
      <c r="L18" s="542">
        <f>K18+K19</f>
        <v>0</v>
      </c>
      <c r="M18" s="557"/>
      <c r="N18" s="558"/>
    </row>
    <row r="19" spans="1:17" ht="15" customHeight="1">
      <c r="A19" s="550" t="s">
        <v>36</v>
      </c>
      <c r="B19" s="551"/>
      <c r="C19" s="551"/>
      <c r="D19" s="551"/>
      <c r="E19" s="71"/>
      <c r="F19" s="544">
        <v>20</v>
      </c>
      <c r="G19" s="544"/>
      <c r="H19" s="544">
        <v>45</v>
      </c>
      <c r="I19" s="544"/>
      <c r="J19" s="40">
        <f>M89</f>
        <v>0</v>
      </c>
      <c r="K19" s="21">
        <f>J19*F19/H19</f>
        <v>0</v>
      </c>
      <c r="L19" s="543"/>
      <c r="M19" s="561"/>
      <c r="N19" s="562"/>
    </row>
    <row r="20" spans="1:17" ht="15" customHeight="1">
      <c r="A20" s="535" t="s">
        <v>37</v>
      </c>
      <c r="B20" s="536"/>
      <c r="C20" s="536"/>
      <c r="D20" s="536"/>
      <c r="E20" s="536"/>
      <c r="F20" s="58"/>
      <c r="G20" s="58"/>
      <c r="H20" s="58"/>
      <c r="I20" s="58"/>
      <c r="J20" s="58"/>
      <c r="K20" s="169"/>
      <c r="L20" s="169"/>
      <c r="M20" s="58"/>
      <c r="N20" s="59"/>
    </row>
    <row r="21" spans="1:17" ht="15" customHeight="1">
      <c r="A21" s="537" t="s">
        <v>92</v>
      </c>
      <c r="B21" s="538"/>
      <c r="C21" s="538"/>
      <c r="D21" s="538"/>
      <c r="E21" s="539"/>
      <c r="F21" s="545"/>
      <c r="G21" s="545"/>
      <c r="H21" s="545"/>
      <c r="I21" s="545"/>
      <c r="J21" s="42">
        <f>K12+K13-L12</f>
        <v>0</v>
      </c>
      <c r="K21" s="35">
        <f>J21</f>
        <v>0</v>
      </c>
      <c r="L21" s="43">
        <f>K21</f>
        <v>0</v>
      </c>
      <c r="M21" s="557"/>
      <c r="N21" s="558"/>
    </row>
    <row r="22" spans="1:17" ht="15" customHeight="1">
      <c r="A22" s="550" t="s">
        <v>38</v>
      </c>
      <c r="B22" s="551"/>
      <c r="C22" s="551"/>
      <c r="D22" s="551"/>
      <c r="E22" s="552"/>
      <c r="F22" s="544">
        <v>0</v>
      </c>
      <c r="G22" s="544"/>
      <c r="H22" s="544">
        <v>0</v>
      </c>
      <c r="I22" s="544"/>
      <c r="J22" s="44">
        <v>0</v>
      </c>
      <c r="K22" s="21">
        <f>IF(ABS(J22)&gt;20, IF(J22&gt;0, 20, -20), J22)</f>
        <v>0</v>
      </c>
      <c r="L22" s="41">
        <f>K22</f>
        <v>0</v>
      </c>
      <c r="M22" s="559"/>
      <c r="N22" s="560"/>
      <c r="P22" s="45" t="s">
        <v>107</v>
      </c>
    </row>
    <row r="23" spans="1:17" ht="16.5" customHeight="1">
      <c r="A23" s="530" t="s">
        <v>39</v>
      </c>
      <c r="B23" s="531"/>
      <c r="C23" s="531"/>
      <c r="D23" s="531"/>
      <c r="E23" s="531"/>
      <c r="F23" s="531"/>
      <c r="G23" s="531"/>
      <c r="H23" s="531"/>
      <c r="I23" s="531"/>
      <c r="J23" s="531"/>
      <c r="K23" s="531"/>
      <c r="L23" s="168">
        <f>IF(SUM(L12,L15,L18,L19,L21,L22) &gt; 100, 100, SUM(L12,L15,L18,L19,L21,L22))</f>
        <v>30</v>
      </c>
      <c r="M23" s="530"/>
      <c r="N23" s="532"/>
    </row>
    <row r="24" spans="1:17" ht="8.1" customHeight="1">
      <c r="A24" s="33"/>
      <c r="B24" s="33"/>
      <c r="C24" s="33"/>
      <c r="D24" s="33"/>
      <c r="E24" s="33"/>
      <c r="F24" s="33"/>
      <c r="G24" s="33"/>
      <c r="H24" s="33"/>
      <c r="I24" s="33"/>
      <c r="J24" s="33"/>
      <c r="K24" s="166"/>
      <c r="L24" s="166"/>
      <c r="M24" s="33"/>
      <c r="N24" s="33"/>
    </row>
    <row r="25" spans="1:17" ht="16.5" customHeight="1">
      <c r="A25" s="46" t="s">
        <v>40</v>
      </c>
      <c r="B25" s="33"/>
      <c r="C25" s="33"/>
      <c r="D25" s="33"/>
      <c r="E25" s="33"/>
      <c r="F25" s="33"/>
      <c r="G25" s="33"/>
      <c r="H25" s="33"/>
      <c r="I25" s="33"/>
      <c r="J25" s="33"/>
      <c r="K25" s="166"/>
      <c r="L25" s="166"/>
      <c r="M25" s="33"/>
      <c r="N25" s="33"/>
    </row>
    <row r="26" spans="1:17" ht="16.5" customHeight="1">
      <c r="A26" s="569" t="s">
        <v>95</v>
      </c>
      <c r="B26" s="569"/>
      <c r="C26" s="569"/>
      <c r="D26" s="569"/>
      <c r="E26" s="569"/>
      <c r="F26" s="569"/>
      <c r="G26" s="569"/>
      <c r="H26" s="569"/>
      <c r="I26" s="569"/>
      <c r="J26" s="569"/>
      <c r="K26" s="569"/>
      <c r="L26" s="569"/>
      <c r="M26" s="569"/>
      <c r="N26" s="569"/>
      <c r="O26" s="30"/>
    </row>
    <row r="27" spans="1:17" ht="16.5" customHeight="1">
      <c r="A27" s="530" t="s">
        <v>41</v>
      </c>
      <c r="B27" s="531"/>
      <c r="C27" s="531"/>
      <c r="D27" s="531"/>
      <c r="E27" s="531"/>
      <c r="F27" s="531"/>
      <c r="G27" s="531"/>
      <c r="H27" s="531"/>
      <c r="I27" s="531"/>
      <c r="J27" s="532"/>
      <c r="K27" s="570" t="s">
        <v>106</v>
      </c>
      <c r="L27" s="570"/>
      <c r="M27" s="570" t="s">
        <v>42</v>
      </c>
      <c r="N27" s="570"/>
    </row>
    <row r="28" spans="1:17" ht="26.25" customHeight="1">
      <c r="A28" s="530" t="s">
        <v>123</v>
      </c>
      <c r="B28" s="531"/>
      <c r="C28" s="531"/>
      <c r="D28" s="531"/>
      <c r="E28" s="531"/>
      <c r="F28" s="532"/>
      <c r="G28" s="530" t="s">
        <v>43</v>
      </c>
      <c r="H28" s="531"/>
      <c r="I28" s="531"/>
      <c r="J28" s="532"/>
      <c r="K28" s="170" t="s">
        <v>44</v>
      </c>
      <c r="L28" s="167" t="s">
        <v>125</v>
      </c>
      <c r="M28" s="154" t="s">
        <v>45</v>
      </c>
      <c r="N28" s="76" t="s">
        <v>127</v>
      </c>
    </row>
    <row r="29" spans="1:17" ht="15" customHeight="1">
      <c r="A29" s="424" t="s">
        <v>293</v>
      </c>
      <c r="B29" s="425"/>
      <c r="C29" s="425"/>
      <c r="D29" s="425"/>
      <c r="E29" s="425"/>
      <c r="F29" s="426"/>
      <c r="G29" s="427" t="s">
        <v>297</v>
      </c>
      <c r="H29" s="428"/>
      <c r="I29" s="428"/>
      <c r="J29" s="429"/>
      <c r="K29" s="311">
        <v>6</v>
      </c>
      <c r="L29" s="311">
        <v>6</v>
      </c>
      <c r="M29" s="312"/>
      <c r="N29" s="315"/>
      <c r="P29" s="158"/>
      <c r="Q29" s="159"/>
    </row>
    <row r="30" spans="1:17" ht="15" customHeight="1">
      <c r="A30" s="439"/>
      <c r="B30" s="440"/>
      <c r="C30" s="440"/>
      <c r="D30" s="440"/>
      <c r="E30" s="440"/>
      <c r="F30" s="441"/>
      <c r="G30" s="566"/>
      <c r="H30" s="567"/>
      <c r="I30" s="567"/>
      <c r="J30" s="568"/>
      <c r="K30" s="225"/>
      <c r="L30" s="226"/>
      <c r="M30" s="48"/>
      <c r="N30" s="228"/>
      <c r="P30" s="30"/>
      <c r="Q30" s="30"/>
    </row>
    <row r="31" spans="1:17" ht="15" customHeight="1">
      <c r="A31" s="563"/>
      <c r="B31" s="564"/>
      <c r="C31" s="564"/>
      <c r="D31" s="564"/>
      <c r="E31" s="564"/>
      <c r="F31" s="565"/>
      <c r="G31" s="566"/>
      <c r="H31" s="567"/>
      <c r="I31" s="567"/>
      <c r="J31" s="568"/>
      <c r="K31" s="171"/>
      <c r="L31" s="171"/>
      <c r="M31" s="48"/>
      <c r="N31" s="48"/>
    </row>
    <row r="32" spans="1:17" s="24" customFormat="1" ht="15" customHeight="1">
      <c r="A32" s="563"/>
      <c r="B32" s="564"/>
      <c r="C32" s="564"/>
      <c r="D32" s="564"/>
      <c r="E32" s="564"/>
      <c r="F32" s="565"/>
      <c r="G32" s="566"/>
      <c r="H32" s="567"/>
      <c r="I32" s="567"/>
      <c r="J32" s="568"/>
      <c r="K32" s="172"/>
      <c r="L32" s="171"/>
      <c r="M32" s="48"/>
      <c r="N32" s="48"/>
    </row>
    <row r="33" spans="1:16" s="24" customFormat="1" ht="15" customHeight="1">
      <c r="A33" s="578"/>
      <c r="B33" s="579"/>
      <c r="C33" s="579"/>
      <c r="D33" s="579"/>
      <c r="E33" s="579"/>
      <c r="F33" s="580"/>
      <c r="G33" s="581"/>
      <c r="H33" s="582"/>
      <c r="I33" s="582"/>
      <c r="J33" s="583"/>
      <c r="K33" s="173"/>
      <c r="L33" s="174"/>
      <c r="M33" s="49"/>
      <c r="N33" s="49"/>
    </row>
    <row r="34" spans="1:16" s="24" customFormat="1" ht="16.5" customHeight="1">
      <c r="A34" s="530" t="s">
        <v>25</v>
      </c>
      <c r="B34" s="531"/>
      <c r="C34" s="531"/>
      <c r="D34" s="531"/>
      <c r="E34" s="531"/>
      <c r="F34" s="531"/>
      <c r="G34" s="531"/>
      <c r="H34" s="531"/>
      <c r="I34" s="531"/>
      <c r="J34" s="532"/>
      <c r="K34" s="175">
        <f>SUM(K29:K33)</f>
        <v>6</v>
      </c>
      <c r="L34" s="168">
        <f t="shared" ref="L34" si="0">SUM(L29:L33)</f>
        <v>6</v>
      </c>
      <c r="M34" s="74">
        <f>IFERROR(AVERAGE(M29:M33),0)</f>
        <v>0</v>
      </c>
      <c r="N34" s="74">
        <f>IFERROR(AVERAGE(N29:N33), 0)</f>
        <v>0</v>
      </c>
    </row>
    <row r="35" spans="1:16" s="24" customFormat="1" ht="16.5" customHeight="1">
      <c r="A35" s="571" t="s">
        <v>111</v>
      </c>
      <c r="B35" s="571"/>
      <c r="C35" s="571"/>
      <c r="D35" s="571"/>
      <c r="E35" s="571"/>
      <c r="F35" s="571"/>
      <c r="G35" s="571"/>
      <c r="H35" s="571"/>
      <c r="I35" s="571"/>
      <c r="J35" s="571"/>
      <c r="K35" s="571"/>
      <c r="L35" s="571"/>
      <c r="M35" s="571"/>
      <c r="N35" s="571"/>
    </row>
    <row r="36" spans="1:16" s="24" customFormat="1" ht="16.5" customHeight="1">
      <c r="A36" s="530" t="s">
        <v>112</v>
      </c>
      <c r="B36" s="531"/>
      <c r="C36" s="531"/>
      <c r="D36" s="531"/>
      <c r="E36" s="531"/>
      <c r="F36" s="531"/>
      <c r="G36" s="531"/>
      <c r="H36" s="531"/>
      <c r="I36" s="531"/>
      <c r="J36" s="531"/>
      <c r="K36" s="531"/>
      <c r="L36" s="530" t="s">
        <v>106</v>
      </c>
      <c r="M36" s="531"/>
      <c r="N36" s="532"/>
    </row>
    <row r="37" spans="1:16" s="24" customFormat="1" ht="16.5" customHeight="1">
      <c r="A37" s="152" t="s">
        <v>57</v>
      </c>
      <c r="B37" s="572" t="s">
        <v>47</v>
      </c>
      <c r="C37" s="573"/>
      <c r="D37" s="573"/>
      <c r="E37" s="573"/>
      <c r="F37" s="573"/>
      <c r="G37" s="574"/>
      <c r="H37" s="575" t="s">
        <v>43</v>
      </c>
      <c r="I37" s="576"/>
      <c r="J37" s="577"/>
      <c r="K37" s="176" t="s">
        <v>102</v>
      </c>
      <c r="L37" s="176" t="s">
        <v>103</v>
      </c>
      <c r="M37" s="150" t="s">
        <v>104</v>
      </c>
      <c r="N37" s="150" t="s">
        <v>94</v>
      </c>
      <c r="P37" s="91" t="s">
        <v>96</v>
      </c>
    </row>
    <row r="38" spans="1:16" s="24" customFormat="1" ht="15" customHeight="1">
      <c r="A38" s="92"/>
      <c r="B38" s="584"/>
      <c r="C38" s="585"/>
      <c r="D38" s="585"/>
      <c r="E38" s="585"/>
      <c r="F38" s="585"/>
      <c r="G38" s="586"/>
      <c r="H38" s="587"/>
      <c r="I38" s="588"/>
      <c r="J38" s="589"/>
      <c r="K38" s="86"/>
      <c r="L38" s="103"/>
      <c r="M38" s="99"/>
      <c r="N38" s="101"/>
      <c r="P38" s="91" t="s">
        <v>98</v>
      </c>
    </row>
    <row r="39" spans="1:16" s="24" customFormat="1" ht="15" customHeight="1">
      <c r="A39" s="92"/>
      <c r="B39" s="563"/>
      <c r="C39" s="564"/>
      <c r="D39" s="564"/>
      <c r="E39" s="564"/>
      <c r="F39" s="564"/>
      <c r="G39" s="565"/>
      <c r="H39" s="643"/>
      <c r="I39" s="644"/>
      <c r="J39" s="645"/>
      <c r="K39" s="171"/>
      <c r="L39" s="177"/>
      <c r="M39" s="100"/>
      <c r="N39" s="101"/>
      <c r="P39" s="91" t="s">
        <v>97</v>
      </c>
    </row>
    <row r="40" spans="1:16" s="24" customFormat="1" ht="15" customHeight="1">
      <c r="A40" s="92"/>
      <c r="B40" s="563"/>
      <c r="C40" s="564"/>
      <c r="D40" s="564"/>
      <c r="E40" s="564"/>
      <c r="F40" s="564"/>
      <c r="G40" s="565"/>
      <c r="H40" s="643"/>
      <c r="I40" s="644"/>
      <c r="J40" s="645"/>
      <c r="K40" s="171"/>
      <c r="L40" s="177"/>
      <c r="M40" s="100"/>
      <c r="N40" s="101"/>
      <c r="P40" s="91" t="s">
        <v>99</v>
      </c>
    </row>
    <row r="41" spans="1:16" s="24" customFormat="1" ht="15" customHeight="1">
      <c r="A41" s="92"/>
      <c r="B41" s="563"/>
      <c r="C41" s="564"/>
      <c r="D41" s="564"/>
      <c r="E41" s="564"/>
      <c r="F41" s="564"/>
      <c r="G41" s="565"/>
      <c r="H41" s="643"/>
      <c r="I41" s="644"/>
      <c r="J41" s="645"/>
      <c r="K41" s="171"/>
      <c r="L41" s="177"/>
      <c r="M41" s="100"/>
      <c r="N41" s="101"/>
      <c r="P41" s="91" t="s">
        <v>100</v>
      </c>
    </row>
    <row r="42" spans="1:16" s="24" customFormat="1" ht="15" customHeight="1">
      <c r="A42" s="92"/>
      <c r="B42" s="563"/>
      <c r="C42" s="564"/>
      <c r="D42" s="564"/>
      <c r="E42" s="564"/>
      <c r="F42" s="564"/>
      <c r="G42" s="565"/>
      <c r="H42" s="566"/>
      <c r="I42" s="567"/>
      <c r="J42" s="568"/>
      <c r="K42" s="171"/>
      <c r="L42" s="177"/>
      <c r="M42" s="100"/>
      <c r="N42" s="101"/>
      <c r="P42" s="91" t="s">
        <v>101</v>
      </c>
    </row>
    <row r="43" spans="1:16" s="24" customFormat="1" ht="15" customHeight="1">
      <c r="A43" s="92"/>
      <c r="B43" s="563"/>
      <c r="C43" s="564"/>
      <c r="D43" s="564"/>
      <c r="E43" s="564"/>
      <c r="F43" s="564"/>
      <c r="G43" s="565"/>
      <c r="H43" s="566"/>
      <c r="I43" s="567"/>
      <c r="J43" s="568"/>
      <c r="K43" s="171"/>
      <c r="L43" s="177"/>
      <c r="M43" s="100"/>
      <c r="N43" s="101"/>
      <c r="P43" s="91" t="s">
        <v>110</v>
      </c>
    </row>
    <row r="44" spans="1:16" s="24" customFormat="1" ht="15" customHeight="1">
      <c r="A44" s="93"/>
      <c r="B44" s="563"/>
      <c r="C44" s="564"/>
      <c r="D44" s="564"/>
      <c r="E44" s="564"/>
      <c r="F44" s="564"/>
      <c r="G44" s="565"/>
      <c r="H44" s="599"/>
      <c r="I44" s="600"/>
      <c r="J44" s="601"/>
      <c r="K44" s="174"/>
      <c r="L44" s="177"/>
      <c r="M44" s="100"/>
      <c r="N44" s="101"/>
      <c r="P44" s="91" t="s">
        <v>109</v>
      </c>
    </row>
    <row r="45" spans="1:16" s="24" customFormat="1" ht="16.5" customHeight="1">
      <c r="A45" s="530" t="s">
        <v>48</v>
      </c>
      <c r="B45" s="531"/>
      <c r="C45" s="531"/>
      <c r="D45" s="531"/>
      <c r="E45" s="531"/>
      <c r="F45" s="531"/>
      <c r="G45" s="531"/>
      <c r="H45" s="531"/>
      <c r="I45" s="531"/>
      <c r="J45" s="531"/>
      <c r="K45" s="531"/>
      <c r="L45" s="531"/>
      <c r="M45" s="532"/>
      <c r="N45" s="50"/>
    </row>
    <row r="46" spans="1:16" s="24" customFormat="1">
      <c r="A46" s="54"/>
      <c r="B46" s="81"/>
      <c r="C46" s="81"/>
      <c r="D46" s="81"/>
      <c r="E46" s="81"/>
      <c r="F46" s="81"/>
      <c r="G46" s="81"/>
      <c r="H46" s="81"/>
      <c r="I46" s="81"/>
      <c r="J46" s="81"/>
      <c r="K46" s="178"/>
      <c r="L46" s="178"/>
      <c r="M46" s="81"/>
      <c r="N46" s="81"/>
    </row>
    <row r="47" spans="1:16" s="24" customFormat="1">
      <c r="A47" s="54" t="s">
        <v>49</v>
      </c>
      <c r="B47" s="81"/>
      <c r="C47" s="81"/>
      <c r="D47" s="81"/>
      <c r="E47" s="81"/>
      <c r="F47" s="81"/>
      <c r="G47" s="81"/>
      <c r="H47" s="81"/>
      <c r="I47" s="81"/>
      <c r="J47" s="81"/>
      <c r="K47" s="178"/>
      <c r="L47" s="178"/>
      <c r="M47" s="81"/>
      <c r="N47" s="81"/>
    </row>
    <row r="48" spans="1:16" s="24" customFormat="1" ht="16.5" customHeight="1" thickBot="1">
      <c r="A48" s="602" t="s">
        <v>35</v>
      </c>
      <c r="B48" s="602"/>
      <c r="C48" s="602"/>
      <c r="D48" s="602"/>
      <c r="E48" s="602"/>
      <c r="F48" s="602"/>
      <c r="G48" s="602"/>
      <c r="H48" s="602"/>
      <c r="I48" s="602"/>
      <c r="J48" s="602"/>
      <c r="K48" s="602"/>
      <c r="L48" s="602"/>
      <c r="M48" s="602"/>
      <c r="N48" s="602"/>
    </row>
    <row r="49" spans="1:19" s="24" customFormat="1" ht="16.5" customHeight="1">
      <c r="A49" s="603" t="s">
        <v>50</v>
      </c>
      <c r="B49" s="604"/>
      <c r="C49" s="605" t="s">
        <v>51</v>
      </c>
      <c r="D49" s="605" t="s">
        <v>52</v>
      </c>
      <c r="E49" s="605" t="s">
        <v>53</v>
      </c>
      <c r="F49" s="605" t="s">
        <v>54</v>
      </c>
      <c r="G49" s="607" t="s">
        <v>55</v>
      </c>
      <c r="H49" s="590" t="s">
        <v>162</v>
      </c>
      <c r="I49" s="591"/>
      <c r="J49" s="591"/>
      <c r="K49" s="591"/>
      <c r="L49" s="591"/>
      <c r="M49" s="591"/>
      <c r="N49" s="592"/>
    </row>
    <row r="50" spans="1:19" s="24" customFormat="1" ht="16.5" customHeight="1">
      <c r="A50" s="149" t="s">
        <v>46</v>
      </c>
      <c r="B50" s="153" t="s">
        <v>56</v>
      </c>
      <c r="C50" s="606"/>
      <c r="D50" s="606"/>
      <c r="E50" s="606"/>
      <c r="F50" s="606"/>
      <c r="G50" s="608"/>
      <c r="H50" s="62" t="s">
        <v>57</v>
      </c>
      <c r="I50" s="575" t="s">
        <v>58</v>
      </c>
      <c r="J50" s="576"/>
      <c r="K50" s="577"/>
      <c r="L50" s="593" t="s">
        <v>59</v>
      </c>
      <c r="M50" s="593"/>
      <c r="N50" s="63" t="s">
        <v>60</v>
      </c>
    </row>
    <row r="51" spans="1:19" s="24" customFormat="1" ht="15" customHeight="1">
      <c r="A51" s="51" t="s">
        <v>114</v>
      </c>
      <c r="B51" s="89"/>
      <c r="C51" s="87"/>
      <c r="D51" s="87"/>
      <c r="E51" s="87"/>
      <c r="F51" s="87"/>
      <c r="G51" s="594"/>
      <c r="H51" s="82"/>
      <c r="I51" s="646"/>
      <c r="J51" s="646"/>
      <c r="K51" s="646"/>
      <c r="L51" s="647"/>
      <c r="M51" s="648"/>
      <c r="N51" s="94"/>
      <c r="P51" s="479" t="s">
        <v>61</v>
      </c>
      <c r="Q51" s="479"/>
    </row>
    <row r="52" spans="1:19" s="24" customFormat="1" ht="15" customHeight="1">
      <c r="A52" s="51" t="s">
        <v>163</v>
      </c>
      <c r="B52" s="75"/>
      <c r="C52" s="88"/>
      <c r="D52" s="88"/>
      <c r="E52" s="88"/>
      <c r="F52" s="88"/>
      <c r="G52" s="595"/>
      <c r="H52" s="83"/>
      <c r="I52" s="609"/>
      <c r="J52" s="609"/>
      <c r="K52" s="609"/>
      <c r="L52" s="610"/>
      <c r="M52" s="611"/>
      <c r="N52" s="95"/>
      <c r="P52" s="479"/>
      <c r="Q52" s="479"/>
    </row>
    <row r="53" spans="1:19" s="24" customFormat="1" ht="15" customHeight="1">
      <c r="A53" s="51" t="s">
        <v>115</v>
      </c>
      <c r="B53" s="75"/>
      <c r="C53" s="88"/>
      <c r="D53" s="88"/>
      <c r="E53" s="88"/>
      <c r="F53" s="88"/>
      <c r="G53" s="595"/>
      <c r="H53" s="83"/>
      <c r="I53" s="609"/>
      <c r="J53" s="609"/>
      <c r="K53" s="609"/>
      <c r="L53" s="610"/>
      <c r="M53" s="611"/>
      <c r="N53" s="95"/>
      <c r="P53" s="479"/>
      <c r="Q53" s="479"/>
    </row>
    <row r="54" spans="1:19" s="24" customFormat="1" ht="15" customHeight="1">
      <c r="A54" s="51" t="s">
        <v>116</v>
      </c>
      <c r="B54" s="75"/>
      <c r="C54" s="88"/>
      <c r="D54" s="88"/>
      <c r="E54" s="88"/>
      <c r="F54" s="88"/>
      <c r="G54" s="595"/>
      <c r="H54" s="83"/>
      <c r="I54" s="609"/>
      <c r="J54" s="609"/>
      <c r="K54" s="609"/>
      <c r="L54" s="610"/>
      <c r="M54" s="611"/>
      <c r="N54" s="95"/>
      <c r="P54" s="479"/>
      <c r="Q54" s="479"/>
    </row>
    <row r="55" spans="1:19" s="24" customFormat="1" ht="15" customHeight="1">
      <c r="A55" s="51" t="s">
        <v>113</v>
      </c>
      <c r="B55" s="75"/>
      <c r="C55" s="88"/>
      <c r="D55" s="88"/>
      <c r="E55" s="88"/>
      <c r="F55" s="88"/>
      <c r="G55" s="595"/>
      <c r="H55" s="83"/>
      <c r="I55" s="609"/>
      <c r="J55" s="609"/>
      <c r="K55" s="609"/>
      <c r="L55" s="610"/>
      <c r="M55" s="611"/>
      <c r="N55" s="95"/>
      <c r="P55" s="479"/>
      <c r="Q55" s="479"/>
    </row>
    <row r="56" spans="1:19" s="24" customFormat="1">
      <c r="A56" s="51" t="s">
        <v>117</v>
      </c>
      <c r="B56" s="90"/>
      <c r="C56" s="88"/>
      <c r="D56" s="88"/>
      <c r="E56" s="88"/>
      <c r="F56" s="88"/>
      <c r="G56" s="596"/>
      <c r="H56" s="84"/>
      <c r="I56" s="612"/>
      <c r="J56" s="612"/>
      <c r="K56" s="612"/>
      <c r="L56" s="597"/>
      <c r="M56" s="598"/>
      <c r="N56" s="96"/>
      <c r="P56" s="479"/>
      <c r="Q56" s="479"/>
    </row>
    <row r="57" spans="1:19" s="24" customFormat="1" ht="14.25" customHeight="1" thickBot="1">
      <c r="A57" s="64" t="s">
        <v>62</v>
      </c>
      <c r="B57" s="64">
        <f>SUM(C57:G57)</f>
        <v>0</v>
      </c>
      <c r="C57" s="52">
        <f>SUM(C51:C56)*-1</f>
        <v>0</v>
      </c>
      <c r="D57" s="52">
        <f>SUM(D51:D56)*5</f>
        <v>0</v>
      </c>
      <c r="E57" s="52">
        <f>SUM(E51:E56)*-1</f>
        <v>0</v>
      </c>
      <c r="F57" s="52">
        <f>SUM(F51:F56)*0.5</f>
        <v>0</v>
      </c>
      <c r="G57" s="53">
        <v>0</v>
      </c>
      <c r="H57" s="617" t="s">
        <v>93</v>
      </c>
      <c r="I57" s="618"/>
      <c r="J57" s="618"/>
      <c r="K57" s="619"/>
      <c r="L57" s="620">
        <v>0</v>
      </c>
      <c r="M57" s="621"/>
      <c r="N57" s="60">
        <f>L57*3</f>
        <v>0</v>
      </c>
      <c r="P57" s="72"/>
    </row>
    <row r="58" spans="1:19" s="24" customFormat="1">
      <c r="A58" s="81"/>
      <c r="B58" s="81"/>
      <c r="C58" s="81"/>
      <c r="D58" s="81"/>
      <c r="E58" s="81"/>
      <c r="F58" s="81"/>
      <c r="G58" s="81"/>
      <c r="H58" s="81"/>
      <c r="I58" s="81"/>
      <c r="J58" s="81"/>
      <c r="K58" s="178"/>
      <c r="L58" s="178"/>
      <c r="M58" s="81"/>
      <c r="N58" s="81"/>
    </row>
    <row r="59" spans="1:19" s="24" customFormat="1" ht="15" thickBot="1">
      <c r="A59" s="602" t="s">
        <v>63</v>
      </c>
      <c r="B59" s="602"/>
      <c r="C59" s="602"/>
      <c r="D59" s="602"/>
      <c r="E59" s="602"/>
      <c r="F59" s="602"/>
      <c r="G59" s="602"/>
      <c r="H59" s="602"/>
      <c r="I59" s="602"/>
      <c r="J59" s="602"/>
      <c r="K59" s="602"/>
      <c r="L59" s="602"/>
      <c r="M59" s="602"/>
      <c r="N59" s="602"/>
    </row>
    <row r="60" spans="1:19" s="24" customFormat="1" ht="18" customHeight="1">
      <c r="A60" s="606" t="s">
        <v>64</v>
      </c>
      <c r="B60" s="622" t="s">
        <v>65</v>
      </c>
      <c r="C60" s="623"/>
      <c r="D60" s="623"/>
      <c r="E60" s="623"/>
      <c r="F60" s="623"/>
      <c r="G60" s="623"/>
      <c r="H60" s="623"/>
      <c r="I60" s="623"/>
      <c r="J60" s="623"/>
      <c r="K60" s="624"/>
      <c r="L60" s="575" t="s">
        <v>66</v>
      </c>
      <c r="M60" s="576"/>
      <c r="N60" s="577"/>
    </row>
    <row r="61" spans="1:19" s="24" customFormat="1" ht="18" customHeight="1">
      <c r="A61" s="606"/>
      <c r="B61" s="625"/>
      <c r="C61" s="626"/>
      <c r="D61" s="626"/>
      <c r="E61" s="626"/>
      <c r="F61" s="626"/>
      <c r="G61" s="626"/>
      <c r="H61" s="626"/>
      <c r="I61" s="626"/>
      <c r="J61" s="626"/>
      <c r="K61" s="627"/>
      <c r="L61" s="179" t="s">
        <v>57</v>
      </c>
      <c r="M61" s="149" t="s">
        <v>67</v>
      </c>
      <c r="N61" s="150" t="s">
        <v>68</v>
      </c>
    </row>
    <row r="62" spans="1:19" s="24" customFormat="1" ht="18" customHeight="1">
      <c r="A62" s="606" t="s">
        <v>69</v>
      </c>
      <c r="B62" s="613" t="s">
        <v>70</v>
      </c>
      <c r="C62" s="614"/>
      <c r="D62" s="614"/>
      <c r="E62" s="614"/>
      <c r="F62" s="614"/>
      <c r="G62" s="614"/>
      <c r="H62" s="614"/>
      <c r="I62" s="614"/>
      <c r="J62" s="614"/>
      <c r="K62" s="615"/>
      <c r="L62" s="180" t="s">
        <v>71</v>
      </c>
      <c r="M62" s="272"/>
      <c r="N62" s="631">
        <f>IF(ISERROR(AVERAGE(M63:M64)),0,ROUNDUP(AVERAGE(M63:M64), 1))</f>
        <v>0</v>
      </c>
      <c r="P62" s="484" t="s">
        <v>72</v>
      </c>
      <c r="Q62" s="484"/>
      <c r="R62" s="484"/>
      <c r="S62" s="484"/>
    </row>
    <row r="63" spans="1:19" s="24" customFormat="1" ht="18" customHeight="1">
      <c r="A63" s="606"/>
      <c r="B63" s="616"/>
      <c r="C63" s="614"/>
      <c r="D63" s="614"/>
      <c r="E63" s="614"/>
      <c r="F63" s="614"/>
      <c r="G63" s="614"/>
      <c r="H63" s="614"/>
      <c r="I63" s="614"/>
      <c r="J63" s="614"/>
      <c r="K63" s="615"/>
      <c r="L63" s="181" t="s">
        <v>1</v>
      </c>
      <c r="M63" s="274"/>
      <c r="N63" s="528"/>
      <c r="P63" s="484"/>
      <c r="Q63" s="484"/>
      <c r="R63" s="484"/>
      <c r="S63" s="484"/>
    </row>
    <row r="64" spans="1:19" s="24" customFormat="1" ht="18" customHeight="1">
      <c r="A64" s="606"/>
      <c r="B64" s="616"/>
      <c r="C64" s="614"/>
      <c r="D64" s="614"/>
      <c r="E64" s="614"/>
      <c r="F64" s="614"/>
      <c r="G64" s="614"/>
      <c r="H64" s="614"/>
      <c r="I64" s="614"/>
      <c r="J64" s="614"/>
      <c r="K64" s="615"/>
      <c r="L64" s="182" t="s">
        <v>2</v>
      </c>
      <c r="M64" s="276"/>
      <c r="N64" s="528"/>
      <c r="P64" s="484"/>
      <c r="Q64" s="484"/>
      <c r="R64" s="484"/>
      <c r="S64" s="484"/>
    </row>
    <row r="65" spans="1:21" ht="18" customHeight="1">
      <c r="A65" s="606"/>
      <c r="B65" s="613" t="s">
        <v>73</v>
      </c>
      <c r="C65" s="614"/>
      <c r="D65" s="614"/>
      <c r="E65" s="614"/>
      <c r="F65" s="614"/>
      <c r="G65" s="614"/>
      <c r="H65" s="614"/>
      <c r="I65" s="614"/>
      <c r="J65" s="614"/>
      <c r="K65" s="615"/>
      <c r="L65" s="181" t="s">
        <v>71</v>
      </c>
      <c r="M65" s="272"/>
      <c r="N65" s="528">
        <f>IF(ISERROR(AVERAGE(M66:M67)),0,ROUNDUP(AVERAGE(M66:M67), 1))</f>
        <v>0</v>
      </c>
      <c r="P65" s="484" t="s">
        <v>74</v>
      </c>
      <c r="Q65" s="484"/>
      <c r="R65" s="484"/>
      <c r="S65" s="484"/>
    </row>
    <row r="66" spans="1:21" ht="18" customHeight="1">
      <c r="A66" s="606"/>
      <c r="B66" s="616"/>
      <c r="C66" s="614"/>
      <c r="D66" s="614"/>
      <c r="E66" s="614"/>
      <c r="F66" s="614"/>
      <c r="G66" s="614"/>
      <c r="H66" s="614"/>
      <c r="I66" s="614"/>
      <c r="J66" s="614"/>
      <c r="K66" s="615"/>
      <c r="L66" s="181" t="s">
        <v>1</v>
      </c>
      <c r="M66" s="274"/>
      <c r="N66" s="528"/>
      <c r="P66" s="484"/>
      <c r="Q66" s="484"/>
      <c r="R66" s="484"/>
      <c r="S66" s="484"/>
    </row>
    <row r="67" spans="1:21" ht="18" customHeight="1">
      <c r="A67" s="606"/>
      <c r="B67" s="616"/>
      <c r="C67" s="614"/>
      <c r="D67" s="614"/>
      <c r="E67" s="614"/>
      <c r="F67" s="614"/>
      <c r="G67" s="614"/>
      <c r="H67" s="614"/>
      <c r="I67" s="614"/>
      <c r="J67" s="614"/>
      <c r="K67" s="615"/>
      <c r="L67" s="182" t="s">
        <v>2</v>
      </c>
      <c r="M67" s="276"/>
      <c r="N67" s="528"/>
      <c r="P67" s="484"/>
      <c r="Q67" s="484"/>
      <c r="R67" s="484"/>
      <c r="S67" s="484"/>
    </row>
    <row r="68" spans="1:21" ht="18" customHeight="1">
      <c r="A68" s="606" t="s">
        <v>75</v>
      </c>
      <c r="B68" s="613" t="s">
        <v>76</v>
      </c>
      <c r="C68" s="614"/>
      <c r="D68" s="614"/>
      <c r="E68" s="614"/>
      <c r="F68" s="614"/>
      <c r="G68" s="614"/>
      <c r="H68" s="614"/>
      <c r="I68" s="614"/>
      <c r="J68" s="614"/>
      <c r="K68" s="615"/>
      <c r="L68" s="180" t="s">
        <v>71</v>
      </c>
      <c r="M68" s="272"/>
      <c r="N68" s="528">
        <f>IF(ISERROR(AVERAGE(M69:M70)),0,ROUNDUP(AVERAGE(M69:M70), 1))</f>
        <v>0</v>
      </c>
      <c r="P68" s="484" t="s">
        <v>77</v>
      </c>
      <c r="Q68" s="484"/>
      <c r="R68" s="484"/>
      <c r="S68" s="484"/>
      <c r="T68" s="57"/>
      <c r="U68" s="57"/>
    </row>
    <row r="69" spans="1:21" ht="18" customHeight="1">
      <c r="A69" s="606"/>
      <c r="B69" s="616"/>
      <c r="C69" s="614"/>
      <c r="D69" s="614"/>
      <c r="E69" s="614"/>
      <c r="F69" s="614"/>
      <c r="G69" s="614"/>
      <c r="H69" s="614"/>
      <c r="I69" s="614"/>
      <c r="J69" s="614"/>
      <c r="K69" s="615"/>
      <c r="L69" s="181" t="s">
        <v>1</v>
      </c>
      <c r="M69" s="274"/>
      <c r="N69" s="528"/>
      <c r="P69" s="484"/>
      <c r="Q69" s="484"/>
      <c r="R69" s="484"/>
      <c r="S69" s="484"/>
      <c r="T69" s="57"/>
      <c r="U69" s="57"/>
    </row>
    <row r="70" spans="1:21" ht="18" customHeight="1">
      <c r="A70" s="606"/>
      <c r="B70" s="616"/>
      <c r="C70" s="614"/>
      <c r="D70" s="614"/>
      <c r="E70" s="614"/>
      <c r="F70" s="614"/>
      <c r="G70" s="614"/>
      <c r="H70" s="614"/>
      <c r="I70" s="614"/>
      <c r="J70" s="614"/>
      <c r="K70" s="615"/>
      <c r="L70" s="182" t="s">
        <v>2</v>
      </c>
      <c r="M70" s="276"/>
      <c r="N70" s="528"/>
      <c r="P70" s="484"/>
      <c r="Q70" s="484"/>
      <c r="R70" s="484"/>
      <c r="S70" s="484"/>
      <c r="T70" s="57"/>
      <c r="U70" s="57"/>
    </row>
    <row r="71" spans="1:21" ht="18" customHeight="1">
      <c r="A71" s="606"/>
      <c r="B71" s="613" t="s">
        <v>78</v>
      </c>
      <c r="C71" s="614"/>
      <c r="D71" s="614"/>
      <c r="E71" s="614"/>
      <c r="F71" s="614"/>
      <c r="G71" s="614"/>
      <c r="H71" s="614"/>
      <c r="I71" s="614"/>
      <c r="J71" s="614"/>
      <c r="K71" s="615"/>
      <c r="L71" s="181" t="s">
        <v>71</v>
      </c>
      <c r="M71" s="272"/>
      <c r="N71" s="528">
        <f>IF(ISERROR(AVERAGE(M72:M73)),0,ROUNDUP(AVERAGE(M72:M73), 1))</f>
        <v>0</v>
      </c>
      <c r="P71" s="484" t="s">
        <v>79</v>
      </c>
      <c r="Q71" s="484"/>
      <c r="R71" s="484"/>
      <c r="S71" s="484"/>
      <c r="T71" s="57"/>
      <c r="U71" s="57"/>
    </row>
    <row r="72" spans="1:21" ht="18" customHeight="1">
      <c r="A72" s="606"/>
      <c r="B72" s="616"/>
      <c r="C72" s="614"/>
      <c r="D72" s="614"/>
      <c r="E72" s="614"/>
      <c r="F72" s="614"/>
      <c r="G72" s="614"/>
      <c r="H72" s="614"/>
      <c r="I72" s="614"/>
      <c r="J72" s="614"/>
      <c r="K72" s="615"/>
      <c r="L72" s="181" t="s">
        <v>1</v>
      </c>
      <c r="M72" s="274"/>
      <c r="N72" s="528"/>
      <c r="P72" s="484"/>
      <c r="Q72" s="484"/>
      <c r="R72" s="484"/>
      <c r="S72" s="484"/>
      <c r="T72" s="57"/>
      <c r="U72" s="57"/>
    </row>
    <row r="73" spans="1:21" ht="18" customHeight="1">
      <c r="A73" s="606"/>
      <c r="B73" s="616"/>
      <c r="C73" s="614"/>
      <c r="D73" s="614"/>
      <c r="E73" s="614"/>
      <c r="F73" s="614"/>
      <c r="G73" s="614"/>
      <c r="H73" s="614"/>
      <c r="I73" s="614"/>
      <c r="J73" s="614"/>
      <c r="K73" s="615"/>
      <c r="L73" s="182" t="s">
        <v>2</v>
      </c>
      <c r="M73" s="276"/>
      <c r="N73" s="528"/>
      <c r="P73" s="484"/>
      <c r="Q73" s="484"/>
      <c r="R73" s="484"/>
      <c r="S73" s="484"/>
      <c r="T73" s="57"/>
      <c r="U73" s="57"/>
    </row>
    <row r="74" spans="1:21" ht="18" customHeight="1">
      <c r="A74" s="606"/>
      <c r="B74" s="613" t="s">
        <v>80</v>
      </c>
      <c r="C74" s="628"/>
      <c r="D74" s="628"/>
      <c r="E74" s="628"/>
      <c r="F74" s="628"/>
      <c r="G74" s="628"/>
      <c r="H74" s="628"/>
      <c r="I74" s="628"/>
      <c r="J74" s="628"/>
      <c r="K74" s="629"/>
      <c r="L74" s="181" t="s">
        <v>71</v>
      </c>
      <c r="M74" s="272"/>
      <c r="N74" s="528">
        <f t="shared" ref="N74" si="1">IF(ISERROR(AVERAGE(M75:M76)),0,ROUNDUP(AVERAGE(M75:M76), 1))</f>
        <v>0</v>
      </c>
      <c r="P74" s="484" t="s">
        <v>81</v>
      </c>
      <c r="Q74" s="484"/>
      <c r="R74" s="484"/>
      <c r="S74" s="484"/>
      <c r="T74" s="57"/>
      <c r="U74" s="57"/>
    </row>
    <row r="75" spans="1:21" ht="18" customHeight="1">
      <c r="A75" s="606"/>
      <c r="B75" s="630"/>
      <c r="C75" s="628"/>
      <c r="D75" s="628"/>
      <c r="E75" s="628"/>
      <c r="F75" s="628"/>
      <c r="G75" s="628"/>
      <c r="H75" s="628"/>
      <c r="I75" s="628"/>
      <c r="J75" s="628"/>
      <c r="K75" s="629"/>
      <c r="L75" s="181" t="s">
        <v>1</v>
      </c>
      <c r="M75" s="274"/>
      <c r="N75" s="528"/>
      <c r="P75" s="484"/>
      <c r="Q75" s="484"/>
      <c r="R75" s="484"/>
      <c r="S75" s="484"/>
      <c r="T75" s="57"/>
      <c r="U75" s="57"/>
    </row>
    <row r="76" spans="1:21" ht="18" customHeight="1">
      <c r="A76" s="606"/>
      <c r="B76" s="630"/>
      <c r="C76" s="628"/>
      <c r="D76" s="628"/>
      <c r="E76" s="628"/>
      <c r="F76" s="628"/>
      <c r="G76" s="628"/>
      <c r="H76" s="628"/>
      <c r="I76" s="628"/>
      <c r="J76" s="628"/>
      <c r="K76" s="629"/>
      <c r="L76" s="182" t="s">
        <v>2</v>
      </c>
      <c r="M76" s="276"/>
      <c r="N76" s="528"/>
      <c r="P76" s="484"/>
      <c r="Q76" s="484"/>
      <c r="R76" s="484"/>
      <c r="S76" s="484"/>
      <c r="T76" s="57"/>
      <c r="U76" s="57"/>
    </row>
    <row r="77" spans="1:21" s="24" customFormat="1" ht="18" customHeight="1">
      <c r="A77" s="641" t="s">
        <v>82</v>
      </c>
      <c r="B77" s="632" t="s">
        <v>83</v>
      </c>
      <c r="C77" s="633"/>
      <c r="D77" s="633"/>
      <c r="E77" s="633"/>
      <c r="F77" s="633"/>
      <c r="G77" s="633"/>
      <c r="H77" s="633"/>
      <c r="I77" s="633"/>
      <c r="J77" s="633"/>
      <c r="K77" s="634"/>
      <c r="L77" s="183" t="s">
        <v>71</v>
      </c>
      <c r="M77" s="238"/>
      <c r="N77" s="528">
        <f t="shared" ref="N77" si="2">IF(ISERROR(AVERAGE(M78:M79)),0,ROUNDUP(AVERAGE(M78:M79), 1))</f>
        <v>0</v>
      </c>
      <c r="P77" s="484" t="s">
        <v>84</v>
      </c>
      <c r="Q77" s="484"/>
      <c r="R77" s="484"/>
      <c r="S77" s="484"/>
    </row>
    <row r="78" spans="1:21" s="24" customFormat="1" ht="18" customHeight="1">
      <c r="A78" s="641"/>
      <c r="B78" s="635"/>
      <c r="C78" s="633"/>
      <c r="D78" s="633"/>
      <c r="E78" s="633"/>
      <c r="F78" s="633"/>
      <c r="G78" s="633"/>
      <c r="H78" s="633"/>
      <c r="I78" s="633"/>
      <c r="J78" s="633"/>
      <c r="K78" s="634"/>
      <c r="L78" s="181" t="s">
        <v>1</v>
      </c>
      <c r="M78" s="274"/>
      <c r="N78" s="528"/>
      <c r="P78" s="484"/>
      <c r="Q78" s="484"/>
      <c r="R78" s="484"/>
      <c r="S78" s="484"/>
    </row>
    <row r="79" spans="1:21" s="24" customFormat="1" ht="18" customHeight="1">
      <c r="A79" s="641"/>
      <c r="B79" s="636"/>
      <c r="C79" s="637"/>
      <c r="D79" s="637"/>
      <c r="E79" s="637"/>
      <c r="F79" s="637"/>
      <c r="G79" s="637"/>
      <c r="H79" s="637"/>
      <c r="I79" s="637"/>
      <c r="J79" s="637"/>
      <c r="K79" s="638"/>
      <c r="L79" s="182" t="s">
        <v>2</v>
      </c>
      <c r="M79" s="276"/>
      <c r="N79" s="528"/>
      <c r="P79" s="484"/>
      <c r="Q79" s="484"/>
      <c r="R79" s="484"/>
      <c r="S79" s="484"/>
    </row>
    <row r="80" spans="1:21" s="24" customFormat="1" ht="18" customHeight="1">
      <c r="A80" s="641"/>
      <c r="B80" s="632" t="s">
        <v>85</v>
      </c>
      <c r="C80" s="633"/>
      <c r="D80" s="633"/>
      <c r="E80" s="633"/>
      <c r="F80" s="633"/>
      <c r="G80" s="633"/>
      <c r="H80" s="633"/>
      <c r="I80" s="633"/>
      <c r="J80" s="633"/>
      <c r="K80" s="634"/>
      <c r="L80" s="183" t="s">
        <v>71</v>
      </c>
      <c r="M80" s="238"/>
      <c r="N80" s="528">
        <f t="shared" ref="N80" si="3">IF(ISERROR(AVERAGE(M81:M82)),0,ROUNDUP(AVERAGE(M81:M82), 1))</f>
        <v>0</v>
      </c>
      <c r="P80" s="484" t="s">
        <v>86</v>
      </c>
      <c r="Q80" s="484"/>
      <c r="R80" s="484"/>
      <c r="S80" s="484"/>
    </row>
    <row r="81" spans="1:19" s="24" customFormat="1" ht="18" customHeight="1">
      <c r="A81" s="641"/>
      <c r="B81" s="635"/>
      <c r="C81" s="633"/>
      <c r="D81" s="633"/>
      <c r="E81" s="633"/>
      <c r="F81" s="633"/>
      <c r="G81" s="633"/>
      <c r="H81" s="633"/>
      <c r="I81" s="633"/>
      <c r="J81" s="633"/>
      <c r="K81" s="634"/>
      <c r="L81" s="181" t="s">
        <v>1</v>
      </c>
      <c r="M81" s="274"/>
      <c r="N81" s="528"/>
      <c r="P81" s="484"/>
      <c r="Q81" s="484"/>
      <c r="R81" s="484"/>
      <c r="S81" s="484"/>
    </row>
    <row r="82" spans="1:19" s="24" customFormat="1" ht="18" customHeight="1">
      <c r="A82" s="641"/>
      <c r="B82" s="636"/>
      <c r="C82" s="637"/>
      <c r="D82" s="637"/>
      <c r="E82" s="637"/>
      <c r="F82" s="637"/>
      <c r="G82" s="637"/>
      <c r="H82" s="637"/>
      <c r="I82" s="637"/>
      <c r="J82" s="637"/>
      <c r="K82" s="638"/>
      <c r="L82" s="182" t="s">
        <v>2</v>
      </c>
      <c r="M82" s="276"/>
      <c r="N82" s="528"/>
      <c r="P82" s="484"/>
      <c r="Q82" s="484"/>
      <c r="R82" s="484"/>
      <c r="S82" s="484"/>
    </row>
    <row r="83" spans="1:19" s="24" customFormat="1" ht="18" customHeight="1">
      <c r="A83" s="641"/>
      <c r="B83" s="632" t="s">
        <v>87</v>
      </c>
      <c r="C83" s="633"/>
      <c r="D83" s="633"/>
      <c r="E83" s="633"/>
      <c r="F83" s="633"/>
      <c r="G83" s="633"/>
      <c r="H83" s="633"/>
      <c r="I83" s="633"/>
      <c r="J83" s="633"/>
      <c r="K83" s="634"/>
      <c r="L83" s="183" t="s">
        <v>71</v>
      </c>
      <c r="M83" s="238"/>
      <c r="N83" s="528">
        <f t="shared" ref="N83" si="4">IF(ISERROR(AVERAGE(M84:M85)),0,ROUNDUP(AVERAGE(M84:M85), 1))</f>
        <v>0</v>
      </c>
      <c r="P83" s="484" t="s">
        <v>88</v>
      </c>
      <c r="Q83" s="484"/>
      <c r="R83" s="484"/>
      <c r="S83" s="484"/>
    </row>
    <row r="84" spans="1:19" s="24" customFormat="1" ht="18" customHeight="1">
      <c r="A84" s="641"/>
      <c r="B84" s="635"/>
      <c r="C84" s="633"/>
      <c r="D84" s="633"/>
      <c r="E84" s="633"/>
      <c r="F84" s="633"/>
      <c r="G84" s="633"/>
      <c r="H84" s="633"/>
      <c r="I84" s="633"/>
      <c r="J84" s="633"/>
      <c r="K84" s="634"/>
      <c r="L84" s="181" t="s">
        <v>1</v>
      </c>
      <c r="M84" s="274"/>
      <c r="N84" s="528"/>
      <c r="P84" s="484"/>
      <c r="Q84" s="484"/>
      <c r="R84" s="484"/>
      <c r="S84" s="484"/>
    </row>
    <row r="85" spans="1:19" s="24" customFormat="1" ht="18" customHeight="1">
      <c r="A85" s="641"/>
      <c r="B85" s="636"/>
      <c r="C85" s="637"/>
      <c r="D85" s="637"/>
      <c r="E85" s="637"/>
      <c r="F85" s="637"/>
      <c r="G85" s="637"/>
      <c r="H85" s="637"/>
      <c r="I85" s="637"/>
      <c r="J85" s="637"/>
      <c r="K85" s="638"/>
      <c r="L85" s="182" t="s">
        <v>2</v>
      </c>
      <c r="M85" s="276"/>
      <c r="N85" s="528"/>
      <c r="P85" s="484"/>
      <c r="Q85" s="484"/>
      <c r="R85" s="484"/>
      <c r="S85" s="484"/>
    </row>
    <row r="86" spans="1:19" s="24" customFormat="1" ht="18" customHeight="1">
      <c r="A86" s="641"/>
      <c r="B86" s="632" t="s">
        <v>89</v>
      </c>
      <c r="C86" s="633"/>
      <c r="D86" s="633"/>
      <c r="E86" s="633"/>
      <c r="F86" s="633"/>
      <c r="G86" s="633"/>
      <c r="H86" s="633"/>
      <c r="I86" s="633"/>
      <c r="J86" s="633"/>
      <c r="K86" s="634"/>
      <c r="L86" s="180" t="s">
        <v>71</v>
      </c>
      <c r="M86" s="272"/>
      <c r="N86" s="528">
        <f t="shared" ref="N86" si="5">IF(ISERROR(AVERAGE(M87:M88)),0,ROUNDUP(AVERAGE(M87:M88), 1))</f>
        <v>0</v>
      </c>
      <c r="P86" s="484" t="s">
        <v>90</v>
      </c>
      <c r="Q86" s="484"/>
      <c r="R86" s="484"/>
      <c r="S86" s="484"/>
    </row>
    <row r="87" spans="1:19" s="24" customFormat="1" ht="18" customHeight="1">
      <c r="A87" s="641"/>
      <c r="B87" s="635"/>
      <c r="C87" s="633"/>
      <c r="D87" s="633"/>
      <c r="E87" s="633"/>
      <c r="F87" s="633"/>
      <c r="G87" s="633"/>
      <c r="H87" s="633"/>
      <c r="I87" s="633"/>
      <c r="J87" s="633"/>
      <c r="K87" s="634"/>
      <c r="L87" s="181" t="s">
        <v>1</v>
      </c>
      <c r="M87" s="274"/>
      <c r="N87" s="528"/>
      <c r="P87" s="484"/>
      <c r="Q87" s="484"/>
      <c r="R87" s="484"/>
      <c r="S87" s="484"/>
    </row>
    <row r="88" spans="1:19" s="24" customFormat="1" ht="18" customHeight="1">
      <c r="A88" s="642"/>
      <c r="B88" s="636"/>
      <c r="C88" s="637"/>
      <c r="D88" s="637"/>
      <c r="E88" s="637"/>
      <c r="F88" s="637"/>
      <c r="G88" s="637"/>
      <c r="H88" s="637"/>
      <c r="I88" s="637"/>
      <c r="J88" s="637"/>
      <c r="K88" s="638"/>
      <c r="L88" s="182" t="s">
        <v>2</v>
      </c>
      <c r="M88" s="274"/>
      <c r="N88" s="528"/>
      <c r="P88" s="484"/>
      <c r="Q88" s="484"/>
      <c r="R88" s="484"/>
      <c r="S88" s="484"/>
    </row>
    <row r="89" spans="1:19" s="24" customFormat="1" ht="18" customHeight="1">
      <c r="A89" s="150" t="s">
        <v>91</v>
      </c>
      <c r="B89" s="575" t="s">
        <v>62</v>
      </c>
      <c r="C89" s="576"/>
      <c r="D89" s="576"/>
      <c r="E89" s="576"/>
      <c r="F89" s="576"/>
      <c r="G89" s="576"/>
      <c r="H89" s="576"/>
      <c r="I89" s="576"/>
      <c r="J89" s="576"/>
      <c r="K89" s="577"/>
      <c r="L89" s="179" t="s">
        <v>25</v>
      </c>
      <c r="M89" s="639">
        <f>SUM(N62:N88)</f>
        <v>0</v>
      </c>
      <c r="N89" s="640"/>
      <c r="R89" s="484"/>
      <c r="S89" s="484"/>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6" fitToHeight="0" orientation="portrait" r:id="rId1"/>
  <headerFooter>
    <oddFooter>&amp;R&amp;"HY견고딕,보통"&amp;9(주)아스템즈</oddFooter>
  </headerFooter>
  <rowBreaks count="1" manualBreakCount="1">
    <brk id="45"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zoomScaleSheetLayoutView="100" workbookViewId="0">
      <selection activeCell="B80" sqref="B80:K82"/>
    </sheetView>
  </sheetViews>
  <sheetFormatPr defaultColWidth="8.90625" defaultRowHeight="14.4"/>
  <cols>
    <col min="1" max="1" width="8.54296875" style="192" customWidth="1"/>
    <col min="2" max="2" width="7.54296875" style="192" customWidth="1"/>
    <col min="3" max="4" width="5.90625" style="192" customWidth="1"/>
    <col min="5" max="5" width="5.1796875" style="192" customWidth="1"/>
    <col min="6" max="6" width="5.453125" style="192" customWidth="1"/>
    <col min="7" max="7" width="5.1796875" style="192" customWidth="1"/>
    <col min="8" max="9" width="4.54296875" style="192" customWidth="1"/>
    <col min="10" max="14" width="8.54296875" style="192"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7" t="s">
        <v>17</v>
      </c>
      <c r="B2" s="388"/>
      <c r="C2" s="388"/>
      <c r="D2" s="388"/>
      <c r="E2" s="388"/>
      <c r="F2" s="388"/>
      <c r="G2" s="388"/>
      <c r="H2" s="388"/>
      <c r="I2" s="388"/>
      <c r="J2" s="388"/>
      <c r="K2" s="388"/>
      <c r="L2" s="388"/>
      <c r="M2" s="388"/>
      <c r="N2" s="388"/>
    </row>
    <row r="3" spans="1:18" ht="8.1" customHeight="1"/>
    <row r="4" spans="1:18" ht="18.75" customHeight="1">
      <c r="A4" s="194" t="s">
        <v>18</v>
      </c>
      <c r="B4" s="389" t="s">
        <v>278</v>
      </c>
      <c r="C4" s="389"/>
      <c r="D4" s="389"/>
      <c r="E4" s="379" t="s">
        <v>3</v>
      </c>
      <c r="F4" s="379"/>
      <c r="G4" s="389" t="s">
        <v>299</v>
      </c>
      <c r="H4" s="389"/>
      <c r="I4" s="380" t="s">
        <v>0</v>
      </c>
      <c r="J4" s="382"/>
      <c r="K4" s="283" t="s">
        <v>298</v>
      </c>
      <c r="L4" s="194" t="s">
        <v>19</v>
      </c>
      <c r="M4" s="389" t="s">
        <v>272</v>
      </c>
      <c r="N4" s="389"/>
    </row>
    <row r="5" spans="1:18" s="31" customFormat="1" ht="4.5" customHeight="1">
      <c r="A5" s="196"/>
      <c r="B5" s="196"/>
      <c r="C5" s="196"/>
      <c r="D5" s="196"/>
      <c r="E5" s="196"/>
      <c r="F5" s="196"/>
      <c r="G5" s="196"/>
      <c r="H5" s="196"/>
      <c r="I5" s="196"/>
      <c r="J5" s="196"/>
      <c r="K5" s="197"/>
      <c r="L5"/>
      <c r="M5"/>
      <c r="N5"/>
      <c r="O5" s="30"/>
      <c r="P5" s="30"/>
      <c r="Q5" s="30"/>
      <c r="R5" s="30"/>
    </row>
    <row r="6" spans="1:18" ht="18.75" customHeight="1">
      <c r="A6" s="378" t="s">
        <v>20</v>
      </c>
      <c r="B6" s="380" t="s">
        <v>15</v>
      </c>
      <c r="C6" s="381"/>
      <c r="D6" s="381"/>
      <c r="E6" s="382"/>
      <c r="F6" s="380" t="s">
        <v>16</v>
      </c>
      <c r="G6" s="381"/>
      <c r="H6" s="381"/>
      <c r="I6" s="381"/>
      <c r="J6" s="382"/>
    </row>
    <row r="7" spans="1:18" ht="18" customHeight="1">
      <c r="A7" s="379"/>
      <c r="B7" s="383" t="s">
        <v>276</v>
      </c>
      <c r="C7" s="384"/>
      <c r="D7" s="384"/>
      <c r="E7" s="385"/>
      <c r="F7" s="383" t="s">
        <v>138</v>
      </c>
      <c r="G7" s="384"/>
      <c r="H7" s="384"/>
      <c r="I7" s="384"/>
      <c r="J7" s="385"/>
    </row>
    <row r="8" spans="1:18" ht="8.1" customHeight="1"/>
    <row r="9" spans="1:18" ht="16.5" customHeight="1">
      <c r="A9" s="386" t="s">
        <v>21</v>
      </c>
      <c r="B9" s="386"/>
      <c r="C9" s="386"/>
      <c r="D9" s="386"/>
      <c r="E9" s="386"/>
      <c r="F9" s="386"/>
      <c r="G9" s="386"/>
      <c r="H9" s="386"/>
      <c r="I9" s="386"/>
      <c r="J9" s="386"/>
      <c r="K9" s="386"/>
      <c r="L9" s="386"/>
      <c r="M9" s="386"/>
      <c r="N9" s="386"/>
      <c r="O9" s="30"/>
    </row>
    <row r="10" spans="1:18" ht="16.5" customHeight="1">
      <c r="A10" s="390" t="s">
        <v>22</v>
      </c>
      <c r="B10" s="391"/>
      <c r="C10" s="391"/>
      <c r="D10" s="391"/>
      <c r="E10" s="392"/>
      <c r="F10" s="390" t="s">
        <v>23</v>
      </c>
      <c r="G10" s="391"/>
      <c r="H10" s="390" t="s">
        <v>24</v>
      </c>
      <c r="I10" s="392"/>
      <c r="J10" s="200" t="s">
        <v>25</v>
      </c>
      <c r="K10" s="201" t="s">
        <v>26</v>
      </c>
      <c r="L10" s="202" t="s">
        <v>27</v>
      </c>
      <c r="M10" s="393" t="s">
        <v>7</v>
      </c>
      <c r="N10" s="394"/>
    </row>
    <row r="11" spans="1:18" ht="15" customHeight="1">
      <c r="A11" s="395" t="s">
        <v>28</v>
      </c>
      <c r="B11" s="396"/>
      <c r="C11" s="396"/>
      <c r="D11" s="396"/>
      <c r="E11" s="203">
        <v>0.3</v>
      </c>
      <c r="F11" s="204"/>
      <c r="G11" s="204"/>
      <c r="H11" s="204"/>
      <c r="I11" s="204"/>
      <c r="J11" s="204"/>
      <c r="K11" s="204"/>
      <c r="L11" s="204"/>
      <c r="M11" s="204"/>
      <c r="N11" s="205"/>
      <c r="P11" s="397" t="s">
        <v>29</v>
      </c>
    </row>
    <row r="12" spans="1:18" ht="15" customHeight="1">
      <c r="A12" s="398" t="s">
        <v>105</v>
      </c>
      <c r="B12" s="399"/>
      <c r="C12" s="399"/>
      <c r="D12" s="399"/>
      <c r="E12" s="400"/>
      <c r="F12" s="401">
        <v>30</v>
      </c>
      <c r="G12" s="401"/>
      <c r="H12" s="401">
        <v>6</v>
      </c>
      <c r="I12" s="401"/>
      <c r="J12" s="206">
        <f>L34</f>
        <v>6</v>
      </c>
      <c r="K12" s="207">
        <f>$J$12*$F$12/$H$12</f>
        <v>30</v>
      </c>
      <c r="L12" s="403">
        <f>IF(SUM(K12:K13)&gt;30, 30, SUM(K12:K13))</f>
        <v>30</v>
      </c>
      <c r="M12" s="407" t="s">
        <v>30</v>
      </c>
      <c r="N12" s="408"/>
      <c r="P12" s="397"/>
      <c r="Q12" s="36"/>
    </row>
    <row r="13" spans="1:18" ht="15" customHeight="1">
      <c r="A13" s="411" t="s">
        <v>108</v>
      </c>
      <c r="B13" s="412"/>
      <c r="C13" s="412"/>
      <c r="D13" s="412"/>
      <c r="E13" s="413"/>
      <c r="F13" s="402"/>
      <c r="G13" s="402"/>
      <c r="H13" s="402"/>
      <c r="I13" s="402"/>
      <c r="J13" s="208">
        <f>N45</f>
        <v>0</v>
      </c>
      <c r="K13" s="209">
        <f>$J$13*$F$12/$H$12</f>
        <v>0</v>
      </c>
      <c r="L13" s="404"/>
      <c r="M13" s="409"/>
      <c r="N13" s="410"/>
      <c r="P13" s="397"/>
      <c r="Q13" s="36"/>
    </row>
    <row r="14" spans="1:18" ht="15" customHeight="1">
      <c r="A14" s="395" t="s">
        <v>31</v>
      </c>
      <c r="B14" s="396"/>
      <c r="C14" s="396"/>
      <c r="D14" s="396"/>
      <c r="E14" s="203">
        <v>0.5</v>
      </c>
      <c r="F14" s="204"/>
      <c r="G14" s="204"/>
      <c r="H14" s="204"/>
      <c r="I14" s="204"/>
      <c r="J14" s="204"/>
      <c r="K14" s="204"/>
      <c r="L14" s="204"/>
      <c r="M14" s="204"/>
      <c r="N14" s="205"/>
      <c r="P14" s="36"/>
      <c r="Q14" s="36"/>
    </row>
    <row r="15" spans="1:18" ht="15" customHeight="1">
      <c r="A15" s="398" t="s">
        <v>32</v>
      </c>
      <c r="B15" s="399"/>
      <c r="C15" s="399"/>
      <c r="D15" s="399"/>
      <c r="E15" s="400"/>
      <c r="F15" s="406">
        <v>20</v>
      </c>
      <c r="G15" s="406"/>
      <c r="H15" s="406">
        <v>20</v>
      </c>
      <c r="I15" s="406"/>
      <c r="J15" s="210">
        <f>M34</f>
        <v>0</v>
      </c>
      <c r="K15" s="207">
        <f>J15/H15*F15</f>
        <v>0</v>
      </c>
      <c r="L15" s="403">
        <f>SUM(K15:K16)</f>
        <v>0</v>
      </c>
      <c r="M15" s="414"/>
      <c r="N15" s="415"/>
      <c r="P15" s="36"/>
      <c r="Q15" s="36"/>
    </row>
    <row r="16" spans="1:18" ht="15" customHeight="1">
      <c r="A16" s="411" t="s">
        <v>33</v>
      </c>
      <c r="B16" s="412"/>
      <c r="C16" s="412"/>
      <c r="D16" s="412"/>
      <c r="E16" s="413"/>
      <c r="F16" s="405">
        <v>30</v>
      </c>
      <c r="G16" s="405"/>
      <c r="H16" s="405">
        <v>30</v>
      </c>
      <c r="I16" s="405"/>
      <c r="J16" s="211">
        <f>N34</f>
        <v>0</v>
      </c>
      <c r="K16" s="209">
        <f>J16/H16*F16</f>
        <v>0</v>
      </c>
      <c r="L16" s="404"/>
      <c r="M16" s="416"/>
      <c r="N16" s="417"/>
    </row>
    <row r="17" spans="1:17" ht="15" customHeight="1">
      <c r="A17" s="395" t="s">
        <v>34</v>
      </c>
      <c r="B17" s="396"/>
      <c r="C17" s="396"/>
      <c r="D17" s="396"/>
      <c r="E17" s="203">
        <v>0.2</v>
      </c>
      <c r="F17" s="204"/>
      <c r="G17" s="204"/>
      <c r="H17" s="204"/>
      <c r="I17" s="204"/>
      <c r="J17" s="204"/>
      <c r="K17" s="204"/>
      <c r="L17" s="204"/>
      <c r="M17" s="204"/>
      <c r="N17" s="205"/>
    </row>
    <row r="18" spans="1:17" ht="15" customHeight="1">
      <c r="A18" s="398" t="s">
        <v>35</v>
      </c>
      <c r="B18" s="399"/>
      <c r="C18" s="399"/>
      <c r="D18" s="399"/>
      <c r="E18" s="212"/>
      <c r="F18" s="406"/>
      <c r="G18" s="406"/>
      <c r="H18" s="406"/>
      <c r="I18" s="406"/>
      <c r="J18" s="213">
        <f>B57+N57</f>
        <v>0</v>
      </c>
      <c r="K18" s="207">
        <f>J18</f>
        <v>0</v>
      </c>
      <c r="L18" s="403">
        <f>K18+K19</f>
        <v>0</v>
      </c>
      <c r="M18" s="418"/>
      <c r="N18" s="419"/>
    </row>
    <row r="19" spans="1:17" ht="15" customHeight="1">
      <c r="A19" s="411" t="s">
        <v>36</v>
      </c>
      <c r="B19" s="412"/>
      <c r="C19" s="412"/>
      <c r="D19" s="412"/>
      <c r="E19" s="214"/>
      <c r="F19" s="405">
        <v>20</v>
      </c>
      <c r="G19" s="405"/>
      <c r="H19" s="405">
        <v>45</v>
      </c>
      <c r="I19" s="405"/>
      <c r="J19" s="215">
        <f>M89</f>
        <v>0</v>
      </c>
      <c r="K19" s="209">
        <f>J19*F19/H19</f>
        <v>0</v>
      </c>
      <c r="L19" s="404"/>
      <c r="M19" s="422"/>
      <c r="N19" s="423"/>
    </row>
    <row r="20" spans="1:17" ht="15" customHeight="1">
      <c r="A20" s="395" t="s">
        <v>37</v>
      </c>
      <c r="B20" s="396"/>
      <c r="C20" s="396"/>
      <c r="D20" s="396"/>
      <c r="E20" s="396"/>
      <c r="F20" s="204"/>
      <c r="G20" s="204"/>
      <c r="H20" s="204"/>
      <c r="I20" s="204"/>
      <c r="J20" s="204"/>
      <c r="K20" s="204"/>
      <c r="L20" s="204"/>
      <c r="M20" s="204"/>
      <c r="N20" s="205"/>
    </row>
    <row r="21" spans="1:17" ht="15" customHeight="1">
      <c r="A21" s="398" t="s">
        <v>92</v>
      </c>
      <c r="B21" s="399"/>
      <c r="C21" s="399"/>
      <c r="D21" s="399"/>
      <c r="E21" s="400"/>
      <c r="F21" s="406"/>
      <c r="G21" s="406"/>
      <c r="H21" s="406"/>
      <c r="I21" s="406"/>
      <c r="J21" s="216">
        <f>K12+K13-L12</f>
        <v>0</v>
      </c>
      <c r="K21" s="207">
        <f>J21</f>
        <v>0</v>
      </c>
      <c r="L21" s="217">
        <f>K21</f>
        <v>0</v>
      </c>
      <c r="M21" s="418"/>
      <c r="N21" s="419"/>
    </row>
    <row r="22" spans="1:17" ht="15" customHeight="1">
      <c r="A22" s="411" t="s">
        <v>38</v>
      </c>
      <c r="B22" s="412"/>
      <c r="C22" s="412"/>
      <c r="D22" s="412"/>
      <c r="E22" s="413"/>
      <c r="F22" s="405">
        <v>0</v>
      </c>
      <c r="G22" s="405"/>
      <c r="H22" s="405">
        <v>0</v>
      </c>
      <c r="I22" s="405"/>
      <c r="J22" s="218">
        <v>0</v>
      </c>
      <c r="K22" s="209">
        <f>IF(ABS(J22)&gt;20, IF(J22&gt;0, 20, -20), J22)</f>
        <v>0</v>
      </c>
      <c r="L22" s="219">
        <f>K22</f>
        <v>0</v>
      </c>
      <c r="M22" s="420"/>
      <c r="N22" s="421"/>
      <c r="P22" s="45" t="s">
        <v>107</v>
      </c>
    </row>
    <row r="23" spans="1:17" ht="16.5" customHeight="1">
      <c r="A23" s="390" t="s">
        <v>39</v>
      </c>
      <c r="B23" s="391"/>
      <c r="C23" s="391"/>
      <c r="D23" s="391"/>
      <c r="E23" s="391"/>
      <c r="F23" s="391"/>
      <c r="G23" s="391"/>
      <c r="H23" s="391"/>
      <c r="I23" s="391"/>
      <c r="J23" s="391"/>
      <c r="K23" s="391"/>
      <c r="L23" s="220">
        <f>IF(SUM(L12,L15,L18,L19,L21,L22) &gt; 100, 100, SUM(L12,L15,L18,L19,L21,L22))</f>
        <v>30</v>
      </c>
      <c r="M23" s="390"/>
      <c r="N23" s="392"/>
    </row>
    <row r="24" spans="1:17" ht="8.1" customHeight="1"/>
    <row r="25" spans="1:17" ht="16.5" customHeight="1">
      <c r="A25" s="221" t="s">
        <v>40</v>
      </c>
    </row>
    <row r="26" spans="1:17" ht="16.5" customHeight="1">
      <c r="A26" s="430" t="s">
        <v>95</v>
      </c>
      <c r="B26" s="430"/>
      <c r="C26" s="430"/>
      <c r="D26" s="430"/>
      <c r="E26" s="430"/>
      <c r="F26" s="430"/>
      <c r="G26" s="430"/>
      <c r="H26" s="430"/>
      <c r="I26" s="430"/>
      <c r="J26" s="430"/>
      <c r="K26" s="430"/>
      <c r="L26" s="430"/>
      <c r="M26" s="430"/>
      <c r="N26" s="430"/>
      <c r="O26" s="30"/>
    </row>
    <row r="27" spans="1:17" ht="16.5" customHeight="1">
      <c r="A27" s="390" t="s">
        <v>41</v>
      </c>
      <c r="B27" s="391"/>
      <c r="C27" s="391"/>
      <c r="D27" s="391"/>
      <c r="E27" s="391"/>
      <c r="F27" s="391"/>
      <c r="G27" s="391"/>
      <c r="H27" s="391"/>
      <c r="I27" s="391"/>
      <c r="J27" s="392"/>
      <c r="K27" s="431" t="s">
        <v>106</v>
      </c>
      <c r="L27" s="431"/>
      <c r="M27" s="431" t="s">
        <v>42</v>
      </c>
      <c r="N27" s="431"/>
    </row>
    <row r="28" spans="1:17" ht="26.25" customHeight="1">
      <c r="A28" s="390" t="s">
        <v>123</v>
      </c>
      <c r="B28" s="391"/>
      <c r="C28" s="391"/>
      <c r="D28" s="391"/>
      <c r="E28" s="391"/>
      <c r="F28" s="392"/>
      <c r="G28" s="390" t="s">
        <v>43</v>
      </c>
      <c r="H28" s="391"/>
      <c r="I28" s="391"/>
      <c r="J28" s="392"/>
      <c r="K28" s="200" t="s">
        <v>44</v>
      </c>
      <c r="L28" s="201" t="s">
        <v>125</v>
      </c>
      <c r="M28" s="202" t="s">
        <v>45</v>
      </c>
      <c r="N28" s="223" t="s">
        <v>127</v>
      </c>
    </row>
    <row r="29" spans="1:17" ht="15" customHeight="1">
      <c r="A29" s="424" t="s">
        <v>300</v>
      </c>
      <c r="B29" s="425"/>
      <c r="C29" s="425"/>
      <c r="D29" s="425"/>
      <c r="E29" s="425"/>
      <c r="F29" s="426"/>
      <c r="G29" s="427" t="s">
        <v>301</v>
      </c>
      <c r="H29" s="428"/>
      <c r="I29" s="428"/>
      <c r="J29" s="429"/>
      <c r="K29" s="311">
        <v>6</v>
      </c>
      <c r="L29" s="311">
        <v>6</v>
      </c>
      <c r="M29" s="312"/>
      <c r="N29" s="315"/>
      <c r="P29" s="184"/>
      <c r="Q29" s="185"/>
    </row>
    <row r="30" spans="1:17" ht="15" customHeight="1">
      <c r="A30" s="439"/>
      <c r="B30" s="440"/>
      <c r="C30" s="440"/>
      <c r="D30" s="440"/>
      <c r="E30" s="440"/>
      <c r="F30" s="441"/>
      <c r="G30" s="515"/>
      <c r="H30" s="516"/>
      <c r="I30" s="516"/>
      <c r="J30" s="517"/>
      <c r="K30" s="225"/>
      <c r="L30" s="226"/>
      <c r="M30" s="227"/>
      <c r="N30" s="228"/>
      <c r="P30" s="186"/>
      <c r="Q30" s="30"/>
    </row>
    <row r="31" spans="1:17" ht="15" customHeight="1">
      <c r="A31" s="439"/>
      <c r="B31" s="440"/>
      <c r="C31" s="440"/>
      <c r="D31" s="440"/>
      <c r="E31" s="440"/>
      <c r="F31" s="441"/>
      <c r="G31" s="442"/>
      <c r="H31" s="443"/>
      <c r="I31" s="443"/>
      <c r="J31" s="444"/>
      <c r="K31" s="225"/>
      <c r="L31" s="226"/>
      <c r="M31" s="227"/>
      <c r="N31" s="227"/>
      <c r="P31" s="30"/>
      <c r="Q31" s="30"/>
    </row>
    <row r="32" spans="1:17" s="24" customFormat="1" ht="15" customHeight="1">
      <c r="A32" s="439"/>
      <c r="B32" s="440"/>
      <c r="C32" s="440"/>
      <c r="D32" s="440"/>
      <c r="E32" s="440"/>
      <c r="F32" s="441"/>
      <c r="G32" s="442"/>
      <c r="H32" s="443"/>
      <c r="I32" s="443"/>
      <c r="J32" s="444"/>
      <c r="K32" s="225"/>
      <c r="L32" s="226"/>
      <c r="M32" s="227"/>
      <c r="N32" s="227"/>
    </row>
    <row r="33" spans="1:16" s="24" customFormat="1" ht="15" customHeight="1">
      <c r="A33" s="445"/>
      <c r="B33" s="446"/>
      <c r="C33" s="446"/>
      <c r="D33" s="446"/>
      <c r="E33" s="446"/>
      <c r="F33" s="447"/>
      <c r="G33" s="448"/>
      <c r="H33" s="449"/>
      <c r="I33" s="449"/>
      <c r="J33" s="450"/>
      <c r="K33" s="229"/>
      <c r="L33" s="230"/>
      <c r="M33" s="231"/>
      <c r="N33" s="231"/>
    </row>
    <row r="34" spans="1:16" s="24" customFormat="1" ht="16.5" customHeight="1">
      <c r="A34" s="390" t="s">
        <v>25</v>
      </c>
      <c r="B34" s="391"/>
      <c r="C34" s="391"/>
      <c r="D34" s="391"/>
      <c r="E34" s="391"/>
      <c r="F34" s="391"/>
      <c r="G34" s="391"/>
      <c r="H34" s="391"/>
      <c r="I34" s="391"/>
      <c r="J34" s="392"/>
      <c r="K34" s="232">
        <f>SUM(K29:K33)</f>
        <v>6</v>
      </c>
      <c r="L34" s="233">
        <f>SUM(L29:L33)</f>
        <v>6</v>
      </c>
      <c r="M34" s="233">
        <f>IFERROR(AVERAGE(M29:M33), 0)</f>
        <v>0</v>
      </c>
      <c r="N34" s="233">
        <f>IFERROR(AVERAGE(N29:N33), 0)</f>
        <v>0</v>
      </c>
    </row>
    <row r="35" spans="1:16" s="24" customFormat="1" ht="16.5" customHeight="1">
      <c r="A35" s="432" t="s">
        <v>111</v>
      </c>
      <c r="B35" s="432"/>
      <c r="C35" s="432"/>
      <c r="D35" s="432"/>
      <c r="E35" s="432"/>
      <c r="F35" s="432"/>
      <c r="G35" s="432"/>
      <c r="H35" s="432"/>
      <c r="I35" s="432"/>
      <c r="J35" s="432"/>
      <c r="K35" s="432"/>
      <c r="L35" s="432"/>
      <c r="M35" s="432"/>
      <c r="N35" s="432"/>
    </row>
    <row r="36" spans="1:16" s="24" customFormat="1" ht="16.5" customHeight="1">
      <c r="A36" s="390" t="s">
        <v>112</v>
      </c>
      <c r="B36" s="391"/>
      <c r="C36" s="391"/>
      <c r="D36" s="391"/>
      <c r="E36" s="391"/>
      <c r="F36" s="391"/>
      <c r="G36" s="391"/>
      <c r="H36" s="391"/>
      <c r="I36" s="391"/>
      <c r="J36" s="391"/>
      <c r="K36" s="391"/>
      <c r="L36" s="390" t="s">
        <v>106</v>
      </c>
      <c r="M36" s="391"/>
      <c r="N36" s="392"/>
    </row>
    <row r="37" spans="1:16" s="24" customFormat="1" ht="16.5" customHeight="1">
      <c r="A37" s="234" t="s">
        <v>57</v>
      </c>
      <c r="B37" s="433" t="s">
        <v>47</v>
      </c>
      <c r="C37" s="434"/>
      <c r="D37" s="434"/>
      <c r="E37" s="434"/>
      <c r="F37" s="434"/>
      <c r="G37" s="435"/>
      <c r="H37" s="436" t="s">
        <v>43</v>
      </c>
      <c r="I37" s="437"/>
      <c r="J37" s="438"/>
      <c r="K37" s="236" t="s">
        <v>102</v>
      </c>
      <c r="L37" s="236" t="s">
        <v>103</v>
      </c>
      <c r="M37" s="236" t="s">
        <v>104</v>
      </c>
      <c r="N37" s="236" t="s">
        <v>94</v>
      </c>
      <c r="P37" s="91" t="s">
        <v>96</v>
      </c>
    </row>
    <row r="38" spans="1:16" s="24" customFormat="1" ht="15" customHeight="1">
      <c r="A38" s="237"/>
      <c r="B38" s="451"/>
      <c r="C38" s="452"/>
      <c r="D38" s="452"/>
      <c r="E38" s="452"/>
      <c r="F38" s="452"/>
      <c r="G38" s="453"/>
      <c r="H38" s="454"/>
      <c r="I38" s="455"/>
      <c r="J38" s="456"/>
      <c r="K38" s="238"/>
      <c r="L38" s="239"/>
      <c r="M38" s="240"/>
      <c r="N38" s="241"/>
      <c r="P38" s="91" t="s">
        <v>98</v>
      </c>
    </row>
    <row r="39" spans="1:16" s="24" customFormat="1" ht="15" customHeight="1">
      <c r="A39" s="242"/>
      <c r="B39" s="439"/>
      <c r="C39" s="440"/>
      <c r="D39" s="440"/>
      <c r="E39" s="440"/>
      <c r="F39" s="440"/>
      <c r="G39" s="441"/>
      <c r="H39" s="442"/>
      <c r="I39" s="443"/>
      <c r="J39" s="444"/>
      <c r="K39" s="243"/>
      <c r="L39" s="244"/>
      <c r="M39" s="245"/>
      <c r="N39" s="241"/>
      <c r="P39" s="91" t="s">
        <v>97</v>
      </c>
    </row>
    <row r="40" spans="1:16" s="24" customFormat="1" ht="15" customHeight="1">
      <c r="A40" s="242"/>
      <c r="B40" s="439"/>
      <c r="C40" s="440"/>
      <c r="D40" s="440"/>
      <c r="E40" s="440"/>
      <c r="F40" s="440"/>
      <c r="G40" s="441"/>
      <c r="H40" s="442"/>
      <c r="I40" s="443"/>
      <c r="J40" s="444"/>
      <c r="K40" s="243"/>
      <c r="L40" s="244"/>
      <c r="M40" s="245"/>
      <c r="N40" s="241"/>
      <c r="P40" s="91" t="s">
        <v>99</v>
      </c>
    </row>
    <row r="41" spans="1:16" s="24" customFormat="1" ht="15" customHeight="1">
      <c r="A41" s="242"/>
      <c r="B41" s="439"/>
      <c r="C41" s="440"/>
      <c r="D41" s="440"/>
      <c r="E41" s="440"/>
      <c r="F41" s="440"/>
      <c r="G41" s="441"/>
      <c r="H41" s="442"/>
      <c r="I41" s="443"/>
      <c r="J41" s="444"/>
      <c r="K41" s="243"/>
      <c r="L41" s="244"/>
      <c r="M41" s="245"/>
      <c r="N41" s="241"/>
      <c r="P41" s="91" t="s">
        <v>100</v>
      </c>
    </row>
    <row r="42" spans="1:16" s="24" customFormat="1" ht="15" customHeight="1">
      <c r="A42" s="242"/>
      <c r="B42" s="439"/>
      <c r="C42" s="440"/>
      <c r="D42" s="440"/>
      <c r="E42" s="440"/>
      <c r="F42" s="440"/>
      <c r="G42" s="441"/>
      <c r="H42" s="442"/>
      <c r="I42" s="443"/>
      <c r="J42" s="444"/>
      <c r="K42" s="243"/>
      <c r="L42" s="244"/>
      <c r="M42" s="245"/>
      <c r="N42" s="241"/>
      <c r="P42" s="91" t="s">
        <v>101</v>
      </c>
    </row>
    <row r="43" spans="1:16" s="24" customFormat="1" ht="15" customHeight="1">
      <c r="A43" s="242"/>
      <c r="B43" s="439"/>
      <c r="C43" s="440"/>
      <c r="D43" s="440"/>
      <c r="E43" s="440"/>
      <c r="F43" s="440"/>
      <c r="G43" s="441"/>
      <c r="H43" s="442"/>
      <c r="I43" s="443"/>
      <c r="J43" s="444"/>
      <c r="K43" s="243"/>
      <c r="L43" s="244"/>
      <c r="M43" s="245"/>
      <c r="N43" s="241"/>
      <c r="P43" s="91" t="s">
        <v>110</v>
      </c>
    </row>
    <row r="44" spans="1:16" s="24" customFormat="1" ht="15" customHeight="1">
      <c r="A44" s="246"/>
      <c r="B44" s="439"/>
      <c r="C44" s="440"/>
      <c r="D44" s="440"/>
      <c r="E44" s="440"/>
      <c r="F44" s="440"/>
      <c r="G44" s="441"/>
      <c r="H44" s="469"/>
      <c r="I44" s="470"/>
      <c r="J44" s="471"/>
      <c r="K44" s="247"/>
      <c r="L44" s="244"/>
      <c r="M44" s="245"/>
      <c r="N44" s="241"/>
      <c r="P44" s="91" t="s">
        <v>109</v>
      </c>
    </row>
    <row r="45" spans="1:16" s="24" customFormat="1" ht="16.5" customHeight="1">
      <c r="A45" s="390" t="s">
        <v>48</v>
      </c>
      <c r="B45" s="391"/>
      <c r="C45" s="391"/>
      <c r="D45" s="391"/>
      <c r="E45" s="391"/>
      <c r="F45" s="391"/>
      <c r="G45" s="391"/>
      <c r="H45" s="391"/>
      <c r="I45" s="391"/>
      <c r="J45" s="391"/>
      <c r="K45" s="391"/>
      <c r="L45" s="391"/>
      <c r="M45" s="392"/>
      <c r="N45" s="220">
        <f>SUM(H38,H39,H40,H41,H43,H44,N38,N39,N40,N41,N43,N44)</f>
        <v>0</v>
      </c>
    </row>
    <row r="46" spans="1:16" s="24" customFormat="1">
      <c r="A46" s="237"/>
      <c r="B46" s="237"/>
      <c r="C46" s="237"/>
      <c r="D46" s="237"/>
      <c r="E46" s="237"/>
      <c r="F46" s="237"/>
      <c r="G46" s="237"/>
      <c r="H46" s="237"/>
      <c r="I46" s="237"/>
      <c r="J46" s="237"/>
      <c r="K46" s="237"/>
      <c r="L46" s="237"/>
      <c r="M46" s="237"/>
      <c r="N46" s="237"/>
    </row>
    <row r="47" spans="1:16" s="24" customFormat="1">
      <c r="A47" s="248" t="s">
        <v>49</v>
      </c>
      <c r="B47" s="237"/>
      <c r="C47" s="237"/>
      <c r="D47" s="237"/>
      <c r="E47" s="237"/>
      <c r="F47" s="237"/>
      <c r="G47" s="237"/>
      <c r="H47" s="237"/>
      <c r="I47" s="237"/>
      <c r="J47" s="237"/>
      <c r="K47" s="237"/>
      <c r="L47" s="237"/>
      <c r="M47" s="237"/>
      <c r="N47" s="237"/>
    </row>
    <row r="48" spans="1:16" s="24" customFormat="1" ht="16.5" customHeight="1" thickBot="1">
      <c r="A48" s="472" t="s">
        <v>35</v>
      </c>
      <c r="B48" s="472"/>
      <c r="C48" s="472"/>
      <c r="D48" s="472"/>
      <c r="E48" s="472"/>
      <c r="F48" s="472"/>
      <c r="G48" s="472"/>
      <c r="H48" s="472"/>
      <c r="I48" s="472"/>
      <c r="J48" s="472"/>
      <c r="K48" s="472"/>
      <c r="L48" s="472"/>
      <c r="M48" s="472"/>
      <c r="N48" s="472"/>
    </row>
    <row r="49" spans="1:19" s="24" customFormat="1" ht="16.5" customHeight="1">
      <c r="A49" s="473" t="s">
        <v>50</v>
      </c>
      <c r="B49" s="474"/>
      <c r="C49" s="475" t="s">
        <v>51</v>
      </c>
      <c r="D49" s="475" t="s">
        <v>52</v>
      </c>
      <c r="E49" s="475" t="s">
        <v>53</v>
      </c>
      <c r="F49" s="475" t="s">
        <v>164</v>
      </c>
      <c r="G49" s="477" t="s">
        <v>55</v>
      </c>
      <c r="H49" s="457" t="s">
        <v>165</v>
      </c>
      <c r="I49" s="458"/>
      <c r="J49" s="458"/>
      <c r="K49" s="458"/>
      <c r="L49" s="458"/>
      <c r="M49" s="458"/>
      <c r="N49" s="459"/>
    </row>
    <row r="50" spans="1:19" s="24" customFormat="1" ht="16.5" customHeight="1">
      <c r="A50" s="249" t="s">
        <v>46</v>
      </c>
      <c r="B50" s="250" t="s">
        <v>56</v>
      </c>
      <c r="C50" s="476"/>
      <c r="D50" s="476"/>
      <c r="E50" s="476"/>
      <c r="F50" s="476"/>
      <c r="G50" s="478"/>
      <c r="H50" s="252" t="s">
        <v>57</v>
      </c>
      <c r="I50" s="436" t="s">
        <v>58</v>
      </c>
      <c r="J50" s="437"/>
      <c r="K50" s="438"/>
      <c r="L50" s="460" t="s">
        <v>59</v>
      </c>
      <c r="M50" s="460"/>
      <c r="N50" s="254" t="s">
        <v>60</v>
      </c>
    </row>
    <row r="51" spans="1:19" s="24" customFormat="1" ht="15" customHeight="1">
      <c r="A51" s="255" t="s">
        <v>166</v>
      </c>
      <c r="B51" s="256"/>
      <c r="C51" s="257"/>
      <c r="D51" s="257"/>
      <c r="E51" s="257"/>
      <c r="F51" s="257"/>
      <c r="G51" s="461"/>
      <c r="H51" s="258"/>
      <c r="I51" s="464"/>
      <c r="J51" s="464"/>
      <c r="K51" s="464"/>
      <c r="L51" s="465"/>
      <c r="M51" s="466"/>
      <c r="N51" s="259"/>
      <c r="P51" s="479" t="s">
        <v>61</v>
      </c>
      <c r="Q51" s="479"/>
    </row>
    <row r="52" spans="1:19" s="24" customFormat="1" ht="15" customHeight="1">
      <c r="A52" s="255" t="s">
        <v>167</v>
      </c>
      <c r="B52" s="260"/>
      <c r="C52" s="261"/>
      <c r="D52" s="261"/>
      <c r="E52" s="261"/>
      <c r="F52" s="261"/>
      <c r="G52" s="462"/>
      <c r="H52" s="262"/>
      <c r="I52" s="480"/>
      <c r="J52" s="480"/>
      <c r="K52" s="480"/>
      <c r="L52" s="481"/>
      <c r="M52" s="482"/>
      <c r="N52" s="263"/>
      <c r="P52" s="479"/>
      <c r="Q52" s="479"/>
    </row>
    <row r="53" spans="1:19" s="24" customFormat="1" ht="15" customHeight="1">
      <c r="A53" s="255" t="s">
        <v>168</v>
      </c>
      <c r="B53" s="260"/>
      <c r="C53" s="261"/>
      <c r="D53" s="261"/>
      <c r="E53" s="261"/>
      <c r="F53" s="261"/>
      <c r="G53" s="462"/>
      <c r="H53" s="262"/>
      <c r="I53" s="480"/>
      <c r="J53" s="480"/>
      <c r="K53" s="480"/>
      <c r="L53" s="481"/>
      <c r="M53" s="482"/>
      <c r="N53" s="263"/>
      <c r="P53" s="479"/>
      <c r="Q53" s="479"/>
    </row>
    <row r="54" spans="1:19" s="24" customFormat="1" ht="15" customHeight="1">
      <c r="A54" s="255" t="s">
        <v>169</v>
      </c>
      <c r="B54" s="260"/>
      <c r="C54" s="261"/>
      <c r="D54" s="261"/>
      <c r="E54" s="261"/>
      <c r="F54" s="261"/>
      <c r="G54" s="462"/>
      <c r="H54" s="262"/>
      <c r="I54" s="480"/>
      <c r="J54" s="480"/>
      <c r="K54" s="480"/>
      <c r="L54" s="481"/>
      <c r="M54" s="482"/>
      <c r="N54" s="263"/>
      <c r="P54" s="479"/>
      <c r="Q54" s="479"/>
    </row>
    <row r="55" spans="1:19" s="24" customFormat="1" ht="15" customHeight="1">
      <c r="A55" s="255" t="s">
        <v>170</v>
      </c>
      <c r="B55" s="260"/>
      <c r="C55" s="261"/>
      <c r="D55" s="261"/>
      <c r="E55" s="261"/>
      <c r="F55" s="261"/>
      <c r="G55" s="462"/>
      <c r="H55" s="262"/>
      <c r="I55" s="480"/>
      <c r="J55" s="480"/>
      <c r="K55" s="480"/>
      <c r="L55" s="481"/>
      <c r="M55" s="482"/>
      <c r="N55" s="263"/>
      <c r="P55" s="479"/>
      <c r="Q55" s="479"/>
    </row>
    <row r="56" spans="1:19" s="24" customFormat="1">
      <c r="A56" s="255" t="s">
        <v>171</v>
      </c>
      <c r="B56" s="264"/>
      <c r="C56" s="261"/>
      <c r="D56" s="261"/>
      <c r="E56" s="261"/>
      <c r="F56" s="261"/>
      <c r="G56" s="463"/>
      <c r="H56" s="265"/>
      <c r="I56" s="483"/>
      <c r="J56" s="483"/>
      <c r="K56" s="483"/>
      <c r="L56" s="467"/>
      <c r="M56" s="468"/>
      <c r="N56" s="266"/>
      <c r="P56" s="479"/>
      <c r="Q56" s="479"/>
    </row>
    <row r="57" spans="1:19" s="24" customFormat="1" ht="14.25" customHeight="1" thickBot="1">
      <c r="A57" s="267" t="s">
        <v>62</v>
      </c>
      <c r="B57" s="267">
        <f>SUM(C57:G57)</f>
        <v>0</v>
      </c>
      <c r="C57" s="268">
        <f>SUM(C51:C56)*-1</f>
        <v>0</v>
      </c>
      <c r="D57" s="268">
        <f>SUM(D51:D56)*5</f>
        <v>0</v>
      </c>
      <c r="E57" s="268">
        <f>SUM(E51:E56)*-1</f>
        <v>0</v>
      </c>
      <c r="F57" s="268">
        <v>0</v>
      </c>
      <c r="G57" s="269">
        <v>0</v>
      </c>
      <c r="H57" s="489" t="s">
        <v>93</v>
      </c>
      <c r="I57" s="490"/>
      <c r="J57" s="490"/>
      <c r="K57" s="491"/>
      <c r="L57" s="492">
        <v>0</v>
      </c>
      <c r="M57" s="493"/>
      <c r="N57" s="270">
        <f>L57*3</f>
        <v>0</v>
      </c>
      <c r="P57" s="72"/>
    </row>
    <row r="58" spans="1:19" s="24" customFormat="1">
      <c r="A58" s="237"/>
      <c r="B58" s="237"/>
      <c r="C58" s="237"/>
      <c r="D58" s="237"/>
      <c r="E58" s="237"/>
      <c r="F58" s="237"/>
      <c r="G58" s="237"/>
      <c r="H58" s="237"/>
      <c r="I58" s="237"/>
      <c r="J58" s="237"/>
      <c r="K58" s="237"/>
      <c r="L58" s="237"/>
      <c r="M58" s="237"/>
      <c r="N58" s="237"/>
    </row>
    <row r="59" spans="1:19" s="24" customFormat="1" ht="15" thickBot="1">
      <c r="A59" s="472" t="s">
        <v>63</v>
      </c>
      <c r="B59" s="472"/>
      <c r="C59" s="472"/>
      <c r="D59" s="472"/>
      <c r="E59" s="472"/>
      <c r="F59" s="472"/>
      <c r="G59" s="472"/>
      <c r="H59" s="472"/>
      <c r="I59" s="472"/>
      <c r="J59" s="472"/>
      <c r="K59" s="472"/>
      <c r="L59" s="472"/>
      <c r="M59" s="472"/>
      <c r="N59" s="472"/>
    </row>
    <row r="60" spans="1:19" s="24" customFormat="1" ht="18" customHeight="1">
      <c r="A60" s="476" t="s">
        <v>64</v>
      </c>
      <c r="B60" s="494" t="s">
        <v>65</v>
      </c>
      <c r="C60" s="495"/>
      <c r="D60" s="495"/>
      <c r="E60" s="495"/>
      <c r="F60" s="495"/>
      <c r="G60" s="495"/>
      <c r="H60" s="495"/>
      <c r="I60" s="495"/>
      <c r="J60" s="495"/>
      <c r="K60" s="496"/>
      <c r="L60" s="436" t="s">
        <v>66</v>
      </c>
      <c r="M60" s="437"/>
      <c r="N60" s="438"/>
    </row>
    <row r="61" spans="1:19" s="24" customFormat="1" ht="18" customHeight="1">
      <c r="A61" s="476"/>
      <c r="B61" s="497"/>
      <c r="C61" s="498"/>
      <c r="D61" s="498"/>
      <c r="E61" s="498"/>
      <c r="F61" s="498"/>
      <c r="G61" s="498"/>
      <c r="H61" s="498"/>
      <c r="I61" s="498"/>
      <c r="J61" s="498"/>
      <c r="K61" s="499"/>
      <c r="L61" s="249" t="s">
        <v>57</v>
      </c>
      <c r="M61" s="249" t="s">
        <v>67</v>
      </c>
      <c r="N61" s="236" t="s">
        <v>68</v>
      </c>
    </row>
    <row r="62" spans="1:19" s="24" customFormat="1" ht="18" customHeight="1">
      <c r="A62" s="476" t="s">
        <v>69</v>
      </c>
      <c r="B62" s="485" t="s">
        <v>70</v>
      </c>
      <c r="C62" s="486"/>
      <c r="D62" s="486"/>
      <c r="E62" s="486"/>
      <c r="F62" s="486"/>
      <c r="G62" s="486"/>
      <c r="H62" s="486"/>
      <c r="I62" s="486"/>
      <c r="J62" s="486"/>
      <c r="K62" s="487"/>
      <c r="L62" s="271" t="s">
        <v>71</v>
      </c>
      <c r="M62" s="272"/>
      <c r="N62" s="503">
        <f>IF(ISERROR(AVERAGE(M63:M64)),0,ROUNDUP(AVERAGE(M63:M64), 1))</f>
        <v>0</v>
      </c>
      <c r="P62" s="484" t="s">
        <v>72</v>
      </c>
      <c r="Q62" s="484"/>
      <c r="R62" s="484"/>
      <c r="S62" s="484"/>
    </row>
    <row r="63" spans="1:19" s="24" customFormat="1" ht="18" customHeight="1">
      <c r="A63" s="476"/>
      <c r="B63" s="488"/>
      <c r="C63" s="486"/>
      <c r="D63" s="486"/>
      <c r="E63" s="486"/>
      <c r="F63" s="486"/>
      <c r="G63" s="486"/>
      <c r="H63" s="486"/>
      <c r="I63" s="486"/>
      <c r="J63" s="486"/>
      <c r="K63" s="487"/>
      <c r="L63" s="273" t="s">
        <v>1</v>
      </c>
      <c r="M63" s="274"/>
      <c r="N63" s="389"/>
      <c r="P63" s="484"/>
      <c r="Q63" s="484"/>
      <c r="R63" s="484"/>
      <c r="S63" s="484"/>
    </row>
    <row r="64" spans="1:19" s="24" customFormat="1" ht="18" customHeight="1">
      <c r="A64" s="476"/>
      <c r="B64" s="488"/>
      <c r="C64" s="486"/>
      <c r="D64" s="486"/>
      <c r="E64" s="486"/>
      <c r="F64" s="486"/>
      <c r="G64" s="486"/>
      <c r="H64" s="486"/>
      <c r="I64" s="486"/>
      <c r="J64" s="486"/>
      <c r="K64" s="487"/>
      <c r="L64" s="275" t="s">
        <v>2</v>
      </c>
      <c r="M64" s="276"/>
      <c r="N64" s="389"/>
      <c r="P64" s="484"/>
      <c r="Q64" s="484"/>
      <c r="R64" s="484"/>
      <c r="S64" s="484"/>
    </row>
    <row r="65" spans="1:21" ht="18" customHeight="1">
      <c r="A65" s="476"/>
      <c r="B65" s="485" t="s">
        <v>73</v>
      </c>
      <c r="C65" s="486"/>
      <c r="D65" s="486"/>
      <c r="E65" s="486"/>
      <c r="F65" s="486"/>
      <c r="G65" s="486"/>
      <c r="H65" s="486"/>
      <c r="I65" s="486"/>
      <c r="J65" s="486"/>
      <c r="K65" s="487"/>
      <c r="L65" s="273" t="s">
        <v>71</v>
      </c>
      <c r="M65" s="272"/>
      <c r="N65" s="389">
        <f>IF(ISERROR(AVERAGE(M66:M67)),0,ROUNDUP(AVERAGE(M66:M67), 1))</f>
        <v>0</v>
      </c>
      <c r="P65" s="484" t="s">
        <v>74</v>
      </c>
      <c r="Q65" s="484"/>
      <c r="R65" s="484"/>
      <c r="S65" s="484"/>
    </row>
    <row r="66" spans="1:21" ht="18" customHeight="1">
      <c r="A66" s="476"/>
      <c r="B66" s="488"/>
      <c r="C66" s="486"/>
      <c r="D66" s="486"/>
      <c r="E66" s="486"/>
      <c r="F66" s="486"/>
      <c r="G66" s="486"/>
      <c r="H66" s="486"/>
      <c r="I66" s="486"/>
      <c r="J66" s="486"/>
      <c r="K66" s="487"/>
      <c r="L66" s="273" t="s">
        <v>1</v>
      </c>
      <c r="M66" s="274"/>
      <c r="N66" s="389"/>
      <c r="P66" s="484"/>
      <c r="Q66" s="484"/>
      <c r="R66" s="484"/>
      <c r="S66" s="484"/>
    </row>
    <row r="67" spans="1:21" ht="18" customHeight="1">
      <c r="A67" s="476"/>
      <c r="B67" s="488"/>
      <c r="C67" s="486"/>
      <c r="D67" s="486"/>
      <c r="E67" s="486"/>
      <c r="F67" s="486"/>
      <c r="G67" s="486"/>
      <c r="H67" s="486"/>
      <c r="I67" s="486"/>
      <c r="J67" s="486"/>
      <c r="K67" s="487"/>
      <c r="L67" s="275" t="s">
        <v>2</v>
      </c>
      <c r="M67" s="276"/>
      <c r="N67" s="389"/>
      <c r="P67" s="484"/>
      <c r="Q67" s="484"/>
      <c r="R67" s="484"/>
      <c r="S67" s="484"/>
    </row>
    <row r="68" spans="1:21" ht="18" customHeight="1">
      <c r="A68" s="476" t="s">
        <v>75</v>
      </c>
      <c r="B68" s="485" t="s">
        <v>76</v>
      </c>
      <c r="C68" s="486"/>
      <c r="D68" s="486"/>
      <c r="E68" s="486"/>
      <c r="F68" s="486"/>
      <c r="G68" s="486"/>
      <c r="H68" s="486"/>
      <c r="I68" s="486"/>
      <c r="J68" s="486"/>
      <c r="K68" s="487"/>
      <c r="L68" s="271" t="s">
        <v>71</v>
      </c>
      <c r="M68" s="272"/>
      <c r="N68" s="389">
        <f>IF(ISERROR(AVERAGE(M69:M70)),0,ROUNDUP(AVERAGE(M69:M70), 1))</f>
        <v>0</v>
      </c>
      <c r="P68" s="484" t="s">
        <v>77</v>
      </c>
      <c r="Q68" s="484"/>
      <c r="R68" s="484"/>
      <c r="S68" s="484"/>
      <c r="T68" s="57"/>
      <c r="U68" s="57"/>
    </row>
    <row r="69" spans="1:21" ht="18" customHeight="1">
      <c r="A69" s="476"/>
      <c r="B69" s="488"/>
      <c r="C69" s="486"/>
      <c r="D69" s="486"/>
      <c r="E69" s="486"/>
      <c r="F69" s="486"/>
      <c r="G69" s="486"/>
      <c r="H69" s="486"/>
      <c r="I69" s="486"/>
      <c r="J69" s="486"/>
      <c r="K69" s="487"/>
      <c r="L69" s="273" t="s">
        <v>1</v>
      </c>
      <c r="M69" s="274"/>
      <c r="N69" s="389"/>
      <c r="P69" s="484"/>
      <c r="Q69" s="484"/>
      <c r="R69" s="484"/>
      <c r="S69" s="484"/>
      <c r="T69" s="57"/>
      <c r="U69" s="57"/>
    </row>
    <row r="70" spans="1:21" ht="18" customHeight="1">
      <c r="A70" s="476"/>
      <c r="B70" s="488"/>
      <c r="C70" s="486"/>
      <c r="D70" s="486"/>
      <c r="E70" s="486"/>
      <c r="F70" s="486"/>
      <c r="G70" s="486"/>
      <c r="H70" s="486"/>
      <c r="I70" s="486"/>
      <c r="J70" s="486"/>
      <c r="K70" s="487"/>
      <c r="L70" s="275" t="s">
        <v>2</v>
      </c>
      <c r="M70" s="276"/>
      <c r="N70" s="389"/>
      <c r="P70" s="484"/>
      <c r="Q70" s="484"/>
      <c r="R70" s="484"/>
      <c r="S70" s="484"/>
      <c r="T70" s="57"/>
      <c r="U70" s="57"/>
    </row>
    <row r="71" spans="1:21" ht="18" customHeight="1">
      <c r="A71" s="476"/>
      <c r="B71" s="485" t="s">
        <v>78</v>
      </c>
      <c r="C71" s="486"/>
      <c r="D71" s="486"/>
      <c r="E71" s="486"/>
      <c r="F71" s="486"/>
      <c r="G71" s="486"/>
      <c r="H71" s="486"/>
      <c r="I71" s="486"/>
      <c r="J71" s="486"/>
      <c r="K71" s="487"/>
      <c r="L71" s="273" t="s">
        <v>71</v>
      </c>
      <c r="M71" s="272"/>
      <c r="N71" s="389">
        <f>IF(ISERROR(AVERAGE(M72:M73)),0,ROUNDUP(AVERAGE(M72:M73), 1))</f>
        <v>0</v>
      </c>
      <c r="P71" s="484" t="s">
        <v>79</v>
      </c>
      <c r="Q71" s="484"/>
      <c r="R71" s="484"/>
      <c r="S71" s="484"/>
      <c r="T71" s="57"/>
      <c r="U71" s="57"/>
    </row>
    <row r="72" spans="1:21" ht="18" customHeight="1">
      <c r="A72" s="476"/>
      <c r="B72" s="488"/>
      <c r="C72" s="486"/>
      <c r="D72" s="486"/>
      <c r="E72" s="486"/>
      <c r="F72" s="486"/>
      <c r="G72" s="486"/>
      <c r="H72" s="486"/>
      <c r="I72" s="486"/>
      <c r="J72" s="486"/>
      <c r="K72" s="487"/>
      <c r="L72" s="273" t="s">
        <v>1</v>
      </c>
      <c r="M72" s="274"/>
      <c r="N72" s="389"/>
      <c r="P72" s="484"/>
      <c r="Q72" s="484"/>
      <c r="R72" s="484"/>
      <c r="S72" s="484"/>
      <c r="T72" s="57"/>
      <c r="U72" s="57"/>
    </row>
    <row r="73" spans="1:21" ht="18" customHeight="1">
      <c r="A73" s="476"/>
      <c r="B73" s="488"/>
      <c r="C73" s="486"/>
      <c r="D73" s="486"/>
      <c r="E73" s="486"/>
      <c r="F73" s="486"/>
      <c r="G73" s="486"/>
      <c r="H73" s="486"/>
      <c r="I73" s="486"/>
      <c r="J73" s="486"/>
      <c r="K73" s="487"/>
      <c r="L73" s="275" t="s">
        <v>2</v>
      </c>
      <c r="M73" s="276"/>
      <c r="N73" s="389"/>
      <c r="P73" s="484"/>
      <c r="Q73" s="484"/>
      <c r="R73" s="484"/>
      <c r="S73" s="484"/>
      <c r="T73" s="57"/>
      <c r="U73" s="57"/>
    </row>
    <row r="74" spans="1:21" ht="18" customHeight="1">
      <c r="A74" s="476"/>
      <c r="B74" s="485" t="s">
        <v>80</v>
      </c>
      <c r="C74" s="500"/>
      <c r="D74" s="500"/>
      <c r="E74" s="500"/>
      <c r="F74" s="500"/>
      <c r="G74" s="500"/>
      <c r="H74" s="500"/>
      <c r="I74" s="500"/>
      <c r="J74" s="500"/>
      <c r="K74" s="501"/>
      <c r="L74" s="273" t="s">
        <v>71</v>
      </c>
      <c r="M74" s="272"/>
      <c r="N74" s="389">
        <f>IF(ISERROR(AVERAGE(M75:M76)),0,ROUNDUP(AVERAGE(M75:M76), 1))</f>
        <v>0</v>
      </c>
      <c r="P74" s="484" t="s">
        <v>81</v>
      </c>
      <c r="Q74" s="484"/>
      <c r="R74" s="484"/>
      <c r="S74" s="484"/>
      <c r="T74" s="57"/>
      <c r="U74" s="57"/>
    </row>
    <row r="75" spans="1:21" ht="18" customHeight="1">
      <c r="A75" s="476"/>
      <c r="B75" s="502"/>
      <c r="C75" s="500"/>
      <c r="D75" s="500"/>
      <c r="E75" s="500"/>
      <c r="F75" s="500"/>
      <c r="G75" s="500"/>
      <c r="H75" s="500"/>
      <c r="I75" s="500"/>
      <c r="J75" s="500"/>
      <c r="K75" s="501"/>
      <c r="L75" s="273" t="s">
        <v>1</v>
      </c>
      <c r="M75" s="274"/>
      <c r="N75" s="389"/>
      <c r="P75" s="484"/>
      <c r="Q75" s="484"/>
      <c r="R75" s="484"/>
      <c r="S75" s="484"/>
      <c r="T75" s="57"/>
      <c r="U75" s="57"/>
    </row>
    <row r="76" spans="1:21" ht="18" customHeight="1">
      <c r="A76" s="476"/>
      <c r="B76" s="502"/>
      <c r="C76" s="500"/>
      <c r="D76" s="500"/>
      <c r="E76" s="500"/>
      <c r="F76" s="500"/>
      <c r="G76" s="500"/>
      <c r="H76" s="500"/>
      <c r="I76" s="500"/>
      <c r="J76" s="500"/>
      <c r="K76" s="501"/>
      <c r="L76" s="275" t="s">
        <v>2</v>
      </c>
      <c r="M76" s="276"/>
      <c r="N76" s="389"/>
      <c r="P76" s="484"/>
      <c r="Q76" s="484"/>
      <c r="R76" s="484"/>
      <c r="S76" s="484"/>
      <c r="T76" s="57"/>
      <c r="U76" s="57"/>
    </row>
    <row r="77" spans="1:21" s="24" customFormat="1" ht="18" customHeight="1">
      <c r="A77" s="513" t="s">
        <v>82</v>
      </c>
      <c r="B77" s="504" t="s">
        <v>83</v>
      </c>
      <c r="C77" s="505"/>
      <c r="D77" s="505"/>
      <c r="E77" s="505"/>
      <c r="F77" s="505"/>
      <c r="G77" s="505"/>
      <c r="H77" s="505"/>
      <c r="I77" s="505"/>
      <c r="J77" s="505"/>
      <c r="K77" s="506"/>
      <c r="L77" s="278" t="s">
        <v>71</v>
      </c>
      <c r="M77" s="238"/>
      <c r="N77" s="389">
        <f>IF(ISERROR(AVERAGE(M78:M79)),0,ROUNDUP(AVERAGE(M78:M79), 1))</f>
        <v>0</v>
      </c>
      <c r="P77" s="484" t="s">
        <v>84</v>
      </c>
      <c r="Q77" s="484"/>
      <c r="R77" s="484"/>
      <c r="S77" s="484"/>
    </row>
    <row r="78" spans="1:21" s="24" customFormat="1" ht="18" customHeight="1">
      <c r="A78" s="513"/>
      <c r="B78" s="507"/>
      <c r="C78" s="505"/>
      <c r="D78" s="505"/>
      <c r="E78" s="505"/>
      <c r="F78" s="505"/>
      <c r="G78" s="505"/>
      <c r="H78" s="505"/>
      <c r="I78" s="505"/>
      <c r="J78" s="505"/>
      <c r="K78" s="506"/>
      <c r="L78" s="273" t="s">
        <v>1</v>
      </c>
      <c r="M78" s="274"/>
      <c r="N78" s="389"/>
      <c r="P78" s="484"/>
      <c r="Q78" s="484"/>
      <c r="R78" s="484"/>
      <c r="S78" s="484"/>
    </row>
    <row r="79" spans="1:21" s="24" customFormat="1" ht="18" customHeight="1">
      <c r="A79" s="513"/>
      <c r="B79" s="508"/>
      <c r="C79" s="509"/>
      <c r="D79" s="509"/>
      <c r="E79" s="509"/>
      <c r="F79" s="509"/>
      <c r="G79" s="509"/>
      <c r="H79" s="509"/>
      <c r="I79" s="509"/>
      <c r="J79" s="509"/>
      <c r="K79" s="510"/>
      <c r="L79" s="275" t="s">
        <v>2</v>
      </c>
      <c r="M79" s="276"/>
      <c r="N79" s="389"/>
      <c r="P79" s="484"/>
      <c r="Q79" s="484"/>
      <c r="R79" s="484"/>
      <c r="S79" s="484"/>
    </row>
    <row r="80" spans="1:21" s="24" customFormat="1" ht="18" customHeight="1">
      <c r="A80" s="513"/>
      <c r="B80" s="504" t="s">
        <v>85</v>
      </c>
      <c r="C80" s="505"/>
      <c r="D80" s="505"/>
      <c r="E80" s="505"/>
      <c r="F80" s="505"/>
      <c r="G80" s="505"/>
      <c r="H80" s="505"/>
      <c r="I80" s="505"/>
      <c r="J80" s="505"/>
      <c r="K80" s="506"/>
      <c r="L80" s="278" t="s">
        <v>71</v>
      </c>
      <c r="M80" s="238"/>
      <c r="N80" s="389">
        <f>IF(ISERROR(AVERAGE(M81:M82)),0,ROUNDUP(AVERAGE(M81:M82), 1))</f>
        <v>0</v>
      </c>
      <c r="P80" s="484" t="s">
        <v>86</v>
      </c>
      <c r="Q80" s="484"/>
      <c r="R80" s="484"/>
      <c r="S80" s="484"/>
    </row>
    <row r="81" spans="1:19" s="24" customFormat="1" ht="18" customHeight="1">
      <c r="A81" s="513"/>
      <c r="B81" s="507"/>
      <c r="C81" s="505"/>
      <c r="D81" s="505"/>
      <c r="E81" s="505"/>
      <c r="F81" s="505"/>
      <c r="G81" s="505"/>
      <c r="H81" s="505"/>
      <c r="I81" s="505"/>
      <c r="J81" s="505"/>
      <c r="K81" s="506"/>
      <c r="L81" s="273" t="s">
        <v>1</v>
      </c>
      <c r="M81" s="274"/>
      <c r="N81" s="389"/>
      <c r="P81" s="484"/>
      <c r="Q81" s="484"/>
      <c r="R81" s="484"/>
      <c r="S81" s="484"/>
    </row>
    <row r="82" spans="1:19" s="24" customFormat="1" ht="18" customHeight="1">
      <c r="A82" s="513"/>
      <c r="B82" s="508"/>
      <c r="C82" s="509"/>
      <c r="D82" s="509"/>
      <c r="E82" s="509"/>
      <c r="F82" s="509"/>
      <c r="G82" s="509"/>
      <c r="H82" s="509"/>
      <c r="I82" s="509"/>
      <c r="J82" s="509"/>
      <c r="K82" s="510"/>
      <c r="L82" s="275" t="s">
        <v>2</v>
      </c>
      <c r="M82" s="276"/>
      <c r="N82" s="389"/>
      <c r="P82" s="484"/>
      <c r="Q82" s="484"/>
      <c r="R82" s="484"/>
      <c r="S82" s="484"/>
    </row>
    <row r="83" spans="1:19" s="24" customFormat="1" ht="18" customHeight="1">
      <c r="A83" s="513"/>
      <c r="B83" s="504" t="s">
        <v>87</v>
      </c>
      <c r="C83" s="505"/>
      <c r="D83" s="505"/>
      <c r="E83" s="505"/>
      <c r="F83" s="505"/>
      <c r="G83" s="505"/>
      <c r="H83" s="505"/>
      <c r="I83" s="505"/>
      <c r="J83" s="505"/>
      <c r="K83" s="506"/>
      <c r="L83" s="278" t="s">
        <v>71</v>
      </c>
      <c r="M83" s="238"/>
      <c r="N83" s="389">
        <f>IF(ISERROR(AVERAGE(M84:M85)),0,ROUNDUP(AVERAGE(M84:M85), 1))</f>
        <v>0</v>
      </c>
      <c r="P83" s="484" t="s">
        <v>88</v>
      </c>
      <c r="Q83" s="484"/>
      <c r="R83" s="484"/>
      <c r="S83" s="484"/>
    </row>
    <row r="84" spans="1:19" s="24" customFormat="1" ht="18" customHeight="1">
      <c r="A84" s="513"/>
      <c r="B84" s="507"/>
      <c r="C84" s="505"/>
      <c r="D84" s="505"/>
      <c r="E84" s="505"/>
      <c r="F84" s="505"/>
      <c r="G84" s="505"/>
      <c r="H84" s="505"/>
      <c r="I84" s="505"/>
      <c r="J84" s="505"/>
      <c r="K84" s="506"/>
      <c r="L84" s="273" t="s">
        <v>1</v>
      </c>
      <c r="M84" s="274"/>
      <c r="N84" s="389"/>
      <c r="P84" s="484"/>
      <c r="Q84" s="484"/>
      <c r="R84" s="484"/>
      <c r="S84" s="484"/>
    </row>
    <row r="85" spans="1:19" s="24" customFormat="1" ht="18" customHeight="1">
      <c r="A85" s="513"/>
      <c r="B85" s="508"/>
      <c r="C85" s="509"/>
      <c r="D85" s="509"/>
      <c r="E85" s="509"/>
      <c r="F85" s="509"/>
      <c r="G85" s="509"/>
      <c r="H85" s="509"/>
      <c r="I85" s="509"/>
      <c r="J85" s="509"/>
      <c r="K85" s="510"/>
      <c r="L85" s="275" t="s">
        <v>2</v>
      </c>
      <c r="M85" s="276"/>
      <c r="N85" s="389"/>
      <c r="P85" s="484"/>
      <c r="Q85" s="484"/>
      <c r="R85" s="484"/>
      <c r="S85" s="484"/>
    </row>
    <row r="86" spans="1:19" s="24" customFormat="1" ht="18" customHeight="1">
      <c r="A86" s="513"/>
      <c r="B86" s="504" t="s">
        <v>89</v>
      </c>
      <c r="C86" s="505"/>
      <c r="D86" s="505"/>
      <c r="E86" s="505"/>
      <c r="F86" s="505"/>
      <c r="G86" s="505"/>
      <c r="H86" s="505"/>
      <c r="I86" s="505"/>
      <c r="J86" s="505"/>
      <c r="K86" s="506"/>
      <c r="L86" s="271" t="s">
        <v>71</v>
      </c>
      <c r="M86" s="272"/>
      <c r="N86" s="389">
        <f>IF(ISERROR(AVERAGE(M87:M88)),0,ROUNDUP(AVERAGE(M87:M88), 1))</f>
        <v>0</v>
      </c>
      <c r="P86" s="484" t="s">
        <v>90</v>
      </c>
      <c r="Q86" s="484"/>
      <c r="R86" s="484"/>
      <c r="S86" s="484"/>
    </row>
    <row r="87" spans="1:19" s="24" customFormat="1" ht="18" customHeight="1">
      <c r="A87" s="513"/>
      <c r="B87" s="507"/>
      <c r="C87" s="505"/>
      <c r="D87" s="505"/>
      <c r="E87" s="505"/>
      <c r="F87" s="505"/>
      <c r="G87" s="505"/>
      <c r="H87" s="505"/>
      <c r="I87" s="505"/>
      <c r="J87" s="505"/>
      <c r="K87" s="506"/>
      <c r="L87" s="273" t="s">
        <v>1</v>
      </c>
      <c r="M87" s="274"/>
      <c r="N87" s="389"/>
      <c r="P87" s="484"/>
      <c r="Q87" s="484"/>
      <c r="R87" s="484"/>
      <c r="S87" s="484"/>
    </row>
    <row r="88" spans="1:19" s="24" customFormat="1" ht="18" customHeight="1">
      <c r="A88" s="514"/>
      <c r="B88" s="508"/>
      <c r="C88" s="509"/>
      <c r="D88" s="509"/>
      <c r="E88" s="509"/>
      <c r="F88" s="509"/>
      <c r="G88" s="509"/>
      <c r="H88" s="509"/>
      <c r="I88" s="509"/>
      <c r="J88" s="509"/>
      <c r="K88" s="510"/>
      <c r="L88" s="275" t="s">
        <v>2</v>
      </c>
      <c r="M88" s="274"/>
      <c r="N88" s="389"/>
      <c r="P88" s="484"/>
      <c r="Q88" s="484"/>
      <c r="R88" s="484"/>
      <c r="S88" s="484"/>
    </row>
    <row r="89" spans="1:19" s="24" customFormat="1" ht="18" customHeight="1">
      <c r="A89" s="236" t="s">
        <v>91</v>
      </c>
      <c r="B89" s="436" t="s">
        <v>62</v>
      </c>
      <c r="C89" s="437"/>
      <c r="D89" s="437"/>
      <c r="E89" s="437"/>
      <c r="F89" s="437"/>
      <c r="G89" s="437"/>
      <c r="H89" s="437"/>
      <c r="I89" s="437"/>
      <c r="J89" s="437"/>
      <c r="K89" s="438"/>
      <c r="L89" s="249" t="s">
        <v>25</v>
      </c>
      <c r="M89" s="511">
        <f>SUM(N62:N88)</f>
        <v>0</v>
      </c>
      <c r="N89" s="512"/>
      <c r="R89" s="484"/>
      <c r="S89" s="484"/>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68" zoomScaleSheetLayoutView="100" workbookViewId="0">
      <selection activeCell="M91" sqref="M91"/>
    </sheetView>
  </sheetViews>
  <sheetFormatPr defaultColWidth="8.90625" defaultRowHeight="14.4"/>
  <cols>
    <col min="1" max="1" width="8.54296875" style="193" customWidth="1"/>
    <col min="2" max="2" width="7.54296875" style="193" customWidth="1"/>
    <col min="3" max="4" width="5.90625" style="193" customWidth="1"/>
    <col min="5" max="5" width="5.1796875" style="193" customWidth="1"/>
    <col min="6" max="6" width="5.453125" style="193" customWidth="1"/>
    <col min="7" max="7" width="5.1796875" style="193" customWidth="1"/>
    <col min="8" max="9" width="4.54296875" style="193" customWidth="1"/>
    <col min="10" max="14" width="8.54296875" style="193"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7" t="s">
        <v>17</v>
      </c>
      <c r="B2" s="388"/>
      <c r="C2" s="388"/>
      <c r="D2" s="388"/>
      <c r="E2" s="388"/>
      <c r="F2" s="388"/>
      <c r="G2" s="388"/>
      <c r="H2" s="388"/>
      <c r="I2" s="388"/>
      <c r="J2" s="388"/>
      <c r="K2" s="388"/>
      <c r="L2" s="388"/>
      <c r="M2" s="388"/>
      <c r="N2" s="388"/>
    </row>
    <row r="3" spans="1:18" ht="8.1" customHeight="1"/>
    <row r="4" spans="1:18" ht="18.75" customHeight="1">
      <c r="A4" s="195" t="s">
        <v>18</v>
      </c>
      <c r="B4" s="389" t="s">
        <v>278</v>
      </c>
      <c r="C4" s="389"/>
      <c r="D4" s="389"/>
      <c r="E4" s="379" t="s">
        <v>3</v>
      </c>
      <c r="F4" s="379"/>
      <c r="G4" s="389" t="s">
        <v>302</v>
      </c>
      <c r="H4" s="389"/>
      <c r="I4" s="380" t="s">
        <v>0</v>
      </c>
      <c r="J4" s="382"/>
      <c r="K4" s="198" t="s">
        <v>303</v>
      </c>
      <c r="L4" s="195" t="s">
        <v>19</v>
      </c>
      <c r="M4" s="389" t="s">
        <v>304</v>
      </c>
      <c r="N4" s="389"/>
    </row>
    <row r="5" spans="1:18" s="31" customFormat="1" ht="4.5" customHeight="1">
      <c r="A5" s="199"/>
      <c r="B5" s="199"/>
      <c r="C5" s="199"/>
      <c r="D5" s="199"/>
      <c r="E5" s="199"/>
      <c r="F5" s="199"/>
      <c r="G5" s="199"/>
      <c r="H5" s="199"/>
      <c r="I5" s="199"/>
      <c r="J5" s="199"/>
      <c r="K5" s="197"/>
      <c r="L5"/>
      <c r="M5"/>
      <c r="N5"/>
      <c r="O5" s="30"/>
      <c r="P5" s="30"/>
      <c r="Q5" s="30"/>
      <c r="R5" s="30"/>
    </row>
    <row r="6" spans="1:18" ht="18.75" customHeight="1">
      <c r="A6" s="378" t="s">
        <v>20</v>
      </c>
      <c r="B6" s="380" t="s">
        <v>15</v>
      </c>
      <c r="C6" s="381"/>
      <c r="D6" s="381"/>
      <c r="E6" s="382"/>
      <c r="F6" s="380" t="s">
        <v>16</v>
      </c>
      <c r="G6" s="381"/>
      <c r="H6" s="381"/>
      <c r="I6" s="381"/>
      <c r="J6" s="382"/>
    </row>
    <row r="7" spans="1:18" ht="18" customHeight="1">
      <c r="A7" s="379"/>
      <c r="B7" s="383" t="s">
        <v>276</v>
      </c>
      <c r="C7" s="384"/>
      <c r="D7" s="384"/>
      <c r="E7" s="385"/>
      <c r="F7" s="383" t="s">
        <v>138</v>
      </c>
      <c r="G7" s="384"/>
      <c r="H7" s="384"/>
      <c r="I7" s="384"/>
      <c r="J7" s="385"/>
    </row>
    <row r="8" spans="1:18" ht="8.1" customHeight="1"/>
    <row r="9" spans="1:18" ht="16.5" customHeight="1">
      <c r="A9" s="386" t="s">
        <v>21</v>
      </c>
      <c r="B9" s="386"/>
      <c r="C9" s="386"/>
      <c r="D9" s="386"/>
      <c r="E9" s="386"/>
      <c r="F9" s="386"/>
      <c r="G9" s="386"/>
      <c r="H9" s="386"/>
      <c r="I9" s="386"/>
      <c r="J9" s="386"/>
      <c r="K9" s="386"/>
      <c r="L9" s="386"/>
      <c r="M9" s="386"/>
      <c r="N9" s="386"/>
      <c r="O9" s="30"/>
    </row>
    <row r="10" spans="1:18" ht="16.5" customHeight="1">
      <c r="A10" s="390" t="s">
        <v>22</v>
      </c>
      <c r="B10" s="391"/>
      <c r="C10" s="391"/>
      <c r="D10" s="391"/>
      <c r="E10" s="392"/>
      <c r="F10" s="390" t="s">
        <v>23</v>
      </c>
      <c r="G10" s="391"/>
      <c r="H10" s="390" t="s">
        <v>24</v>
      </c>
      <c r="I10" s="392"/>
      <c r="J10" s="200" t="s">
        <v>25</v>
      </c>
      <c r="K10" s="201" t="s">
        <v>26</v>
      </c>
      <c r="L10" s="222" t="s">
        <v>27</v>
      </c>
      <c r="M10" s="393" t="s">
        <v>7</v>
      </c>
      <c r="N10" s="394"/>
    </row>
    <row r="11" spans="1:18" ht="15" customHeight="1">
      <c r="A11" s="395" t="s">
        <v>28</v>
      </c>
      <c r="B11" s="396"/>
      <c r="C11" s="396"/>
      <c r="D11" s="396"/>
      <c r="E11" s="203">
        <v>0.3</v>
      </c>
      <c r="F11" s="204"/>
      <c r="G11" s="204"/>
      <c r="H11" s="204"/>
      <c r="I11" s="204"/>
      <c r="J11" s="204"/>
      <c r="K11" s="204"/>
      <c r="L11" s="204"/>
      <c r="M11" s="204"/>
      <c r="N11" s="205"/>
      <c r="P11" s="397" t="s">
        <v>29</v>
      </c>
    </row>
    <row r="12" spans="1:18" ht="15" customHeight="1">
      <c r="A12" s="398" t="s">
        <v>105</v>
      </c>
      <c r="B12" s="399"/>
      <c r="C12" s="399"/>
      <c r="D12" s="399"/>
      <c r="E12" s="400"/>
      <c r="F12" s="401">
        <v>30</v>
      </c>
      <c r="G12" s="401"/>
      <c r="H12" s="401">
        <v>6</v>
      </c>
      <c r="I12" s="401"/>
      <c r="J12" s="206">
        <f>L34</f>
        <v>6</v>
      </c>
      <c r="K12" s="207">
        <f>$J$12*$F$12/$H$12</f>
        <v>30</v>
      </c>
      <c r="L12" s="403">
        <f>IF(SUM(K12:K13)&gt;30, 30, SUM(K12:K13))</f>
        <v>30</v>
      </c>
      <c r="M12" s="407" t="s">
        <v>30</v>
      </c>
      <c r="N12" s="408"/>
      <c r="P12" s="397"/>
      <c r="Q12" s="36"/>
    </row>
    <row r="13" spans="1:18" ht="15" customHeight="1">
      <c r="A13" s="411" t="s">
        <v>108</v>
      </c>
      <c r="B13" s="412"/>
      <c r="C13" s="412"/>
      <c r="D13" s="412"/>
      <c r="E13" s="413"/>
      <c r="F13" s="402"/>
      <c r="G13" s="402"/>
      <c r="H13" s="402"/>
      <c r="I13" s="402"/>
      <c r="J13" s="208">
        <f>N45</f>
        <v>0</v>
      </c>
      <c r="K13" s="209">
        <f>$J$13*$F$12/$H$12</f>
        <v>0</v>
      </c>
      <c r="L13" s="404"/>
      <c r="M13" s="409"/>
      <c r="N13" s="410"/>
      <c r="P13" s="397"/>
      <c r="Q13" s="36"/>
    </row>
    <row r="14" spans="1:18" ht="15" customHeight="1">
      <c r="A14" s="395" t="s">
        <v>31</v>
      </c>
      <c r="B14" s="396"/>
      <c r="C14" s="396"/>
      <c r="D14" s="396"/>
      <c r="E14" s="203">
        <v>0.5</v>
      </c>
      <c r="F14" s="204"/>
      <c r="G14" s="204"/>
      <c r="H14" s="204"/>
      <c r="I14" s="204"/>
      <c r="J14" s="204"/>
      <c r="K14" s="204"/>
      <c r="L14" s="204"/>
      <c r="M14" s="204"/>
      <c r="N14" s="205"/>
      <c r="P14" s="36"/>
      <c r="Q14" s="36"/>
    </row>
    <row r="15" spans="1:18" ht="15" customHeight="1">
      <c r="A15" s="398" t="s">
        <v>32</v>
      </c>
      <c r="B15" s="399"/>
      <c r="C15" s="399"/>
      <c r="D15" s="399"/>
      <c r="E15" s="400"/>
      <c r="F15" s="406">
        <v>20</v>
      </c>
      <c r="G15" s="406"/>
      <c r="H15" s="406">
        <v>20</v>
      </c>
      <c r="I15" s="406"/>
      <c r="J15" s="210">
        <f>M34</f>
        <v>0</v>
      </c>
      <c r="K15" s="207">
        <f>J15/H15*F15</f>
        <v>0</v>
      </c>
      <c r="L15" s="403">
        <f>SUM(K15:K16)</f>
        <v>0</v>
      </c>
      <c r="M15" s="414"/>
      <c r="N15" s="415"/>
      <c r="P15" s="36"/>
      <c r="Q15" s="36"/>
    </row>
    <row r="16" spans="1:18" ht="15" customHeight="1">
      <c r="A16" s="411" t="s">
        <v>33</v>
      </c>
      <c r="B16" s="412"/>
      <c r="C16" s="412"/>
      <c r="D16" s="412"/>
      <c r="E16" s="413"/>
      <c r="F16" s="405">
        <v>30</v>
      </c>
      <c r="G16" s="405"/>
      <c r="H16" s="405">
        <v>30</v>
      </c>
      <c r="I16" s="405"/>
      <c r="J16" s="211">
        <f>N34</f>
        <v>0</v>
      </c>
      <c r="K16" s="209">
        <f>J16/H16*F16</f>
        <v>0</v>
      </c>
      <c r="L16" s="404"/>
      <c r="M16" s="416"/>
      <c r="N16" s="417"/>
    </row>
    <row r="17" spans="1:17" ht="15" customHeight="1">
      <c r="A17" s="395" t="s">
        <v>34</v>
      </c>
      <c r="B17" s="396"/>
      <c r="C17" s="396"/>
      <c r="D17" s="396"/>
      <c r="E17" s="203">
        <v>0.2</v>
      </c>
      <c r="F17" s="204"/>
      <c r="G17" s="204"/>
      <c r="H17" s="204"/>
      <c r="I17" s="204"/>
      <c r="J17" s="204"/>
      <c r="K17" s="204"/>
      <c r="L17" s="204"/>
      <c r="M17" s="204"/>
      <c r="N17" s="205"/>
    </row>
    <row r="18" spans="1:17" ht="15" customHeight="1">
      <c r="A18" s="398" t="s">
        <v>35</v>
      </c>
      <c r="B18" s="399"/>
      <c r="C18" s="399"/>
      <c r="D18" s="399"/>
      <c r="E18" s="212"/>
      <c r="F18" s="406"/>
      <c r="G18" s="406"/>
      <c r="H18" s="406"/>
      <c r="I18" s="406"/>
      <c r="J18" s="213">
        <f>B57+N57</f>
        <v>0</v>
      </c>
      <c r="K18" s="207">
        <f>J18</f>
        <v>0</v>
      </c>
      <c r="L18" s="403">
        <f>K18+K19</f>
        <v>0</v>
      </c>
      <c r="M18" s="418"/>
      <c r="N18" s="419"/>
    </row>
    <row r="19" spans="1:17" ht="15" customHeight="1">
      <c r="A19" s="411" t="s">
        <v>36</v>
      </c>
      <c r="B19" s="412"/>
      <c r="C19" s="412"/>
      <c r="D19" s="412"/>
      <c r="E19" s="214"/>
      <c r="F19" s="405">
        <v>20</v>
      </c>
      <c r="G19" s="405"/>
      <c r="H19" s="405">
        <v>45</v>
      </c>
      <c r="I19" s="405"/>
      <c r="J19" s="215">
        <f>M89</f>
        <v>0</v>
      </c>
      <c r="K19" s="209">
        <f>J19*F19/H19</f>
        <v>0</v>
      </c>
      <c r="L19" s="404"/>
      <c r="M19" s="422"/>
      <c r="N19" s="423"/>
    </row>
    <row r="20" spans="1:17" ht="15" customHeight="1">
      <c r="A20" s="395" t="s">
        <v>37</v>
      </c>
      <c r="B20" s="396"/>
      <c r="C20" s="396"/>
      <c r="D20" s="396"/>
      <c r="E20" s="396"/>
      <c r="F20" s="204"/>
      <c r="G20" s="204"/>
      <c r="H20" s="204"/>
      <c r="I20" s="204"/>
      <c r="J20" s="204"/>
      <c r="K20" s="204"/>
      <c r="L20" s="204"/>
      <c r="M20" s="204"/>
      <c r="N20" s="205"/>
    </row>
    <row r="21" spans="1:17" ht="15" customHeight="1">
      <c r="A21" s="398" t="s">
        <v>92</v>
      </c>
      <c r="B21" s="399"/>
      <c r="C21" s="399"/>
      <c r="D21" s="399"/>
      <c r="E21" s="400"/>
      <c r="F21" s="406"/>
      <c r="G21" s="406"/>
      <c r="H21" s="406"/>
      <c r="I21" s="406"/>
      <c r="J21" s="216">
        <f>K12+K13-L12</f>
        <v>0</v>
      </c>
      <c r="K21" s="207">
        <f>J21</f>
        <v>0</v>
      </c>
      <c r="L21" s="217">
        <f>K21</f>
        <v>0</v>
      </c>
      <c r="M21" s="418"/>
      <c r="N21" s="419"/>
    </row>
    <row r="22" spans="1:17" ht="15" customHeight="1">
      <c r="A22" s="411" t="s">
        <v>38</v>
      </c>
      <c r="B22" s="412"/>
      <c r="C22" s="412"/>
      <c r="D22" s="412"/>
      <c r="E22" s="413"/>
      <c r="F22" s="405">
        <v>0</v>
      </c>
      <c r="G22" s="405"/>
      <c r="H22" s="405">
        <v>0</v>
      </c>
      <c r="I22" s="405"/>
      <c r="J22" s="218">
        <v>0</v>
      </c>
      <c r="K22" s="209">
        <f>IF(ABS(J22)&gt;20, IF(J22&gt;0, 20, -20), J22)</f>
        <v>0</v>
      </c>
      <c r="L22" s="219">
        <f>K22</f>
        <v>0</v>
      </c>
      <c r="M22" s="420"/>
      <c r="N22" s="421"/>
      <c r="P22" s="45" t="s">
        <v>107</v>
      </c>
    </row>
    <row r="23" spans="1:17" ht="16.5" customHeight="1">
      <c r="A23" s="390" t="s">
        <v>39</v>
      </c>
      <c r="B23" s="391"/>
      <c r="C23" s="391"/>
      <c r="D23" s="391"/>
      <c r="E23" s="391"/>
      <c r="F23" s="391"/>
      <c r="G23" s="391"/>
      <c r="H23" s="391"/>
      <c r="I23" s="391"/>
      <c r="J23" s="391"/>
      <c r="K23" s="391"/>
      <c r="L23" s="220">
        <f>IF(SUM(L12,L15,L18,L19,L21,L22) &gt; 100, 100, SUM(L12,L15,L18,L19,L21,L22))</f>
        <v>30</v>
      </c>
      <c r="M23" s="390"/>
      <c r="N23" s="392"/>
    </row>
    <row r="24" spans="1:17" ht="8.1" customHeight="1"/>
    <row r="25" spans="1:17" ht="16.5" customHeight="1">
      <c r="A25" s="221" t="s">
        <v>40</v>
      </c>
    </row>
    <row r="26" spans="1:17" ht="16.5" customHeight="1">
      <c r="A26" s="430" t="s">
        <v>95</v>
      </c>
      <c r="B26" s="430"/>
      <c r="C26" s="430"/>
      <c r="D26" s="430"/>
      <c r="E26" s="430"/>
      <c r="F26" s="430"/>
      <c r="G26" s="430"/>
      <c r="H26" s="430"/>
      <c r="I26" s="430"/>
      <c r="J26" s="430"/>
      <c r="K26" s="430"/>
      <c r="L26" s="430"/>
      <c r="M26" s="430"/>
      <c r="N26" s="430"/>
      <c r="O26" s="30"/>
    </row>
    <row r="27" spans="1:17" ht="16.5" customHeight="1">
      <c r="A27" s="390" t="s">
        <v>41</v>
      </c>
      <c r="B27" s="391"/>
      <c r="C27" s="391"/>
      <c r="D27" s="391"/>
      <c r="E27" s="391"/>
      <c r="F27" s="391"/>
      <c r="G27" s="391"/>
      <c r="H27" s="391"/>
      <c r="I27" s="391"/>
      <c r="J27" s="392"/>
      <c r="K27" s="431" t="s">
        <v>106</v>
      </c>
      <c r="L27" s="431"/>
      <c r="M27" s="431" t="s">
        <v>42</v>
      </c>
      <c r="N27" s="431"/>
    </row>
    <row r="28" spans="1:17" ht="26.25" customHeight="1">
      <c r="A28" s="390" t="s">
        <v>123</v>
      </c>
      <c r="B28" s="391"/>
      <c r="C28" s="391"/>
      <c r="D28" s="391"/>
      <c r="E28" s="391"/>
      <c r="F28" s="392"/>
      <c r="G28" s="390" t="s">
        <v>43</v>
      </c>
      <c r="H28" s="391"/>
      <c r="I28" s="391"/>
      <c r="J28" s="392"/>
      <c r="K28" s="200" t="s">
        <v>44</v>
      </c>
      <c r="L28" s="201" t="s">
        <v>125</v>
      </c>
      <c r="M28" s="222" t="s">
        <v>45</v>
      </c>
      <c r="N28" s="223" t="s">
        <v>127</v>
      </c>
    </row>
    <row r="29" spans="1:17" ht="15" customHeight="1">
      <c r="A29" s="424" t="s">
        <v>305</v>
      </c>
      <c r="B29" s="425"/>
      <c r="C29" s="425"/>
      <c r="D29" s="425"/>
      <c r="E29" s="425"/>
      <c r="F29" s="426"/>
      <c r="G29" s="427" t="s">
        <v>306</v>
      </c>
      <c r="H29" s="428"/>
      <c r="I29" s="428"/>
      <c r="J29" s="429"/>
      <c r="K29" s="311">
        <v>1</v>
      </c>
      <c r="L29" s="311">
        <v>1</v>
      </c>
      <c r="M29" s="312"/>
      <c r="N29" s="315"/>
      <c r="P29" s="184"/>
      <c r="Q29" s="185"/>
    </row>
    <row r="30" spans="1:17" ht="15" customHeight="1">
      <c r="A30" s="424" t="s">
        <v>307</v>
      </c>
      <c r="B30" s="425"/>
      <c r="C30" s="425"/>
      <c r="D30" s="425"/>
      <c r="E30" s="425"/>
      <c r="F30" s="426"/>
      <c r="G30" s="658" t="s">
        <v>308</v>
      </c>
      <c r="H30" s="659"/>
      <c r="I30" s="659"/>
      <c r="J30" s="660"/>
      <c r="K30" s="670">
        <v>4.5</v>
      </c>
      <c r="L30" s="671">
        <v>4.5</v>
      </c>
      <c r="M30" s="314"/>
      <c r="N30" s="672"/>
      <c r="P30" s="186"/>
      <c r="Q30" s="30"/>
    </row>
    <row r="31" spans="1:17" ht="15" customHeight="1">
      <c r="A31" s="424" t="s">
        <v>309</v>
      </c>
      <c r="B31" s="425"/>
      <c r="C31" s="425"/>
      <c r="D31" s="425"/>
      <c r="E31" s="425"/>
      <c r="F31" s="426"/>
      <c r="G31" s="658" t="s">
        <v>310</v>
      </c>
      <c r="H31" s="659"/>
      <c r="I31" s="659"/>
      <c r="J31" s="660"/>
      <c r="K31" s="670">
        <v>0.5</v>
      </c>
      <c r="L31" s="671">
        <v>0.5</v>
      </c>
      <c r="M31" s="314"/>
      <c r="N31" s="314"/>
      <c r="P31" s="30"/>
      <c r="Q31" s="30"/>
    </row>
    <row r="32" spans="1:17" s="24" customFormat="1" ht="15" customHeight="1">
      <c r="A32" s="439"/>
      <c r="B32" s="440"/>
      <c r="C32" s="440"/>
      <c r="D32" s="440"/>
      <c r="E32" s="440"/>
      <c r="F32" s="441"/>
      <c r="G32" s="442"/>
      <c r="H32" s="443"/>
      <c r="I32" s="443"/>
      <c r="J32" s="444"/>
      <c r="K32" s="225"/>
      <c r="L32" s="226"/>
      <c r="M32" s="227"/>
      <c r="N32" s="227"/>
    </row>
    <row r="33" spans="1:16" s="24" customFormat="1" ht="15" customHeight="1">
      <c r="A33" s="445"/>
      <c r="B33" s="446"/>
      <c r="C33" s="446"/>
      <c r="D33" s="446"/>
      <c r="E33" s="446"/>
      <c r="F33" s="447"/>
      <c r="G33" s="448"/>
      <c r="H33" s="449"/>
      <c r="I33" s="449"/>
      <c r="J33" s="450"/>
      <c r="K33" s="229"/>
      <c r="L33" s="230"/>
      <c r="M33" s="231"/>
      <c r="N33" s="231"/>
    </row>
    <row r="34" spans="1:16" s="24" customFormat="1" ht="16.5" customHeight="1">
      <c r="A34" s="390" t="s">
        <v>25</v>
      </c>
      <c r="B34" s="391"/>
      <c r="C34" s="391"/>
      <c r="D34" s="391"/>
      <c r="E34" s="391"/>
      <c r="F34" s="391"/>
      <c r="G34" s="391"/>
      <c r="H34" s="391"/>
      <c r="I34" s="391"/>
      <c r="J34" s="392"/>
      <c r="K34" s="232">
        <f>SUM(K29:K33)</f>
        <v>6</v>
      </c>
      <c r="L34" s="233">
        <f>SUM(L29:L33)</f>
        <v>6</v>
      </c>
      <c r="M34" s="233">
        <f>IFERROR(AVERAGE(M29:M33), 0)</f>
        <v>0</v>
      </c>
      <c r="N34" s="233">
        <f>IFERROR(AVERAGE(N29:N33), 0)</f>
        <v>0</v>
      </c>
    </row>
    <row r="35" spans="1:16" s="24" customFormat="1" ht="16.5" customHeight="1">
      <c r="A35" s="432" t="s">
        <v>111</v>
      </c>
      <c r="B35" s="432"/>
      <c r="C35" s="432"/>
      <c r="D35" s="432"/>
      <c r="E35" s="432"/>
      <c r="F35" s="432"/>
      <c r="G35" s="432"/>
      <c r="H35" s="432"/>
      <c r="I35" s="432"/>
      <c r="J35" s="432"/>
      <c r="K35" s="432"/>
      <c r="L35" s="432"/>
      <c r="M35" s="432"/>
      <c r="N35" s="432"/>
    </row>
    <row r="36" spans="1:16" s="24" customFormat="1" ht="16.5" customHeight="1">
      <c r="A36" s="390" t="s">
        <v>112</v>
      </c>
      <c r="B36" s="391"/>
      <c r="C36" s="391"/>
      <c r="D36" s="391"/>
      <c r="E36" s="391"/>
      <c r="F36" s="391"/>
      <c r="G36" s="391"/>
      <c r="H36" s="391"/>
      <c r="I36" s="391"/>
      <c r="J36" s="391"/>
      <c r="K36" s="391"/>
      <c r="L36" s="390" t="s">
        <v>106</v>
      </c>
      <c r="M36" s="391"/>
      <c r="N36" s="392"/>
    </row>
    <row r="37" spans="1:16" s="24" customFormat="1" ht="16.5" customHeight="1">
      <c r="A37" s="235" t="s">
        <v>57</v>
      </c>
      <c r="B37" s="433" t="s">
        <v>47</v>
      </c>
      <c r="C37" s="434"/>
      <c r="D37" s="434"/>
      <c r="E37" s="434"/>
      <c r="F37" s="434"/>
      <c r="G37" s="435"/>
      <c r="H37" s="436" t="s">
        <v>43</v>
      </c>
      <c r="I37" s="437"/>
      <c r="J37" s="438"/>
      <c r="K37" s="253" t="s">
        <v>102</v>
      </c>
      <c r="L37" s="253" t="s">
        <v>103</v>
      </c>
      <c r="M37" s="253" t="s">
        <v>104</v>
      </c>
      <c r="N37" s="253" t="s">
        <v>94</v>
      </c>
      <c r="P37" s="91" t="s">
        <v>96</v>
      </c>
    </row>
    <row r="38" spans="1:16" s="24" customFormat="1" ht="15" customHeight="1">
      <c r="A38" s="320"/>
      <c r="B38" s="649"/>
      <c r="C38" s="650"/>
      <c r="D38" s="650"/>
      <c r="E38" s="650"/>
      <c r="F38" s="650"/>
      <c r="G38" s="651"/>
      <c r="H38" s="652"/>
      <c r="I38" s="653"/>
      <c r="J38" s="654"/>
      <c r="K38" s="319"/>
      <c r="L38" s="321"/>
      <c r="M38" s="322"/>
      <c r="N38" s="323"/>
      <c r="P38" s="91" t="s">
        <v>98</v>
      </c>
    </row>
    <row r="39" spans="1:16" s="24" customFormat="1" ht="15" customHeight="1">
      <c r="A39" s="324"/>
      <c r="B39" s="655"/>
      <c r="C39" s="656"/>
      <c r="D39" s="656"/>
      <c r="E39" s="656"/>
      <c r="F39" s="656"/>
      <c r="G39" s="657"/>
      <c r="H39" s="652"/>
      <c r="I39" s="653"/>
      <c r="J39" s="654"/>
      <c r="K39" s="325"/>
      <c r="L39" s="326"/>
      <c r="M39" s="327"/>
      <c r="N39" s="323"/>
      <c r="P39" s="91" t="s">
        <v>97</v>
      </c>
    </row>
    <row r="40" spans="1:16" s="24" customFormat="1" ht="15" customHeight="1">
      <c r="A40" s="242"/>
      <c r="B40" s="439"/>
      <c r="C40" s="440"/>
      <c r="D40" s="440"/>
      <c r="E40" s="440"/>
      <c r="F40" s="440"/>
      <c r="G40" s="441"/>
      <c r="H40" s="442"/>
      <c r="I40" s="443"/>
      <c r="J40" s="444"/>
      <c r="K40" s="243"/>
      <c r="L40" s="244"/>
      <c r="M40" s="245"/>
      <c r="N40" s="241"/>
      <c r="P40" s="91" t="s">
        <v>99</v>
      </c>
    </row>
    <row r="41" spans="1:16" s="24" customFormat="1" ht="15" customHeight="1">
      <c r="A41" s="242"/>
      <c r="B41" s="439"/>
      <c r="C41" s="440"/>
      <c r="D41" s="440"/>
      <c r="E41" s="440"/>
      <c r="F41" s="440"/>
      <c r="G41" s="441"/>
      <c r="H41" s="442"/>
      <c r="I41" s="443"/>
      <c r="J41" s="444"/>
      <c r="K41" s="243"/>
      <c r="L41" s="244"/>
      <c r="M41" s="245"/>
      <c r="N41" s="241"/>
      <c r="P41" s="91" t="s">
        <v>100</v>
      </c>
    </row>
    <row r="42" spans="1:16" s="24" customFormat="1" ht="15" customHeight="1">
      <c r="A42" s="242"/>
      <c r="B42" s="439"/>
      <c r="C42" s="440"/>
      <c r="D42" s="440"/>
      <c r="E42" s="440"/>
      <c r="F42" s="440"/>
      <c r="G42" s="441"/>
      <c r="H42" s="442"/>
      <c r="I42" s="443"/>
      <c r="J42" s="444"/>
      <c r="K42" s="243"/>
      <c r="L42" s="244"/>
      <c r="M42" s="245"/>
      <c r="N42" s="241"/>
      <c r="P42" s="91" t="s">
        <v>101</v>
      </c>
    </row>
    <row r="43" spans="1:16" s="24" customFormat="1" ht="15" customHeight="1">
      <c r="A43" s="242"/>
      <c r="B43" s="439"/>
      <c r="C43" s="440"/>
      <c r="D43" s="440"/>
      <c r="E43" s="440"/>
      <c r="F43" s="440"/>
      <c r="G43" s="441"/>
      <c r="H43" s="442"/>
      <c r="I43" s="443"/>
      <c r="J43" s="444"/>
      <c r="K43" s="243"/>
      <c r="L43" s="244"/>
      <c r="M43" s="245"/>
      <c r="N43" s="241"/>
      <c r="P43" s="91" t="s">
        <v>110</v>
      </c>
    </row>
    <row r="44" spans="1:16" s="24" customFormat="1" ht="15" customHeight="1">
      <c r="A44" s="246"/>
      <c r="B44" s="439"/>
      <c r="C44" s="440"/>
      <c r="D44" s="440"/>
      <c r="E44" s="440"/>
      <c r="F44" s="440"/>
      <c r="G44" s="441"/>
      <c r="H44" s="469"/>
      <c r="I44" s="470"/>
      <c r="J44" s="471"/>
      <c r="K44" s="247"/>
      <c r="L44" s="244"/>
      <c r="M44" s="245"/>
      <c r="N44" s="241"/>
      <c r="P44" s="91" t="s">
        <v>109</v>
      </c>
    </row>
    <row r="45" spans="1:16" s="24" customFormat="1" ht="16.5" customHeight="1">
      <c r="A45" s="390" t="s">
        <v>48</v>
      </c>
      <c r="B45" s="391"/>
      <c r="C45" s="391"/>
      <c r="D45" s="391"/>
      <c r="E45" s="391"/>
      <c r="F45" s="391"/>
      <c r="G45" s="391"/>
      <c r="H45" s="391"/>
      <c r="I45" s="391"/>
      <c r="J45" s="391"/>
      <c r="K45" s="391"/>
      <c r="L45" s="391"/>
      <c r="M45" s="392"/>
      <c r="N45" s="220">
        <f>SUM(H38,H39,H40,H41,H43,H44,N38,N39,N40,N41,N43,N44)</f>
        <v>0</v>
      </c>
    </row>
    <row r="46" spans="1:16" s="24" customFormat="1">
      <c r="A46" s="277"/>
      <c r="B46" s="277"/>
      <c r="C46" s="277"/>
      <c r="D46" s="277"/>
      <c r="E46" s="277"/>
      <c r="F46" s="277"/>
      <c r="G46" s="277"/>
      <c r="H46" s="277"/>
      <c r="I46" s="277"/>
      <c r="J46" s="277"/>
      <c r="K46" s="277"/>
      <c r="L46" s="277"/>
      <c r="M46" s="277"/>
      <c r="N46" s="277"/>
    </row>
    <row r="47" spans="1:16" s="24" customFormat="1">
      <c r="A47" s="248" t="s">
        <v>49</v>
      </c>
      <c r="B47" s="277"/>
      <c r="C47" s="277"/>
      <c r="D47" s="277"/>
      <c r="E47" s="277"/>
      <c r="F47" s="277"/>
      <c r="G47" s="277"/>
      <c r="H47" s="277"/>
      <c r="I47" s="277"/>
      <c r="J47" s="277"/>
      <c r="K47" s="277"/>
      <c r="L47" s="277"/>
      <c r="M47" s="277"/>
      <c r="N47" s="277"/>
    </row>
    <row r="48" spans="1:16" s="24" customFormat="1" ht="16.5" customHeight="1" thickBot="1">
      <c r="A48" s="472" t="s">
        <v>35</v>
      </c>
      <c r="B48" s="472"/>
      <c r="C48" s="472"/>
      <c r="D48" s="472"/>
      <c r="E48" s="472"/>
      <c r="F48" s="472"/>
      <c r="G48" s="472"/>
      <c r="H48" s="472"/>
      <c r="I48" s="472"/>
      <c r="J48" s="472"/>
      <c r="K48" s="472"/>
      <c r="L48" s="472"/>
      <c r="M48" s="472"/>
      <c r="N48" s="472"/>
    </row>
    <row r="49" spans="1:19" s="24" customFormat="1" ht="16.5" customHeight="1">
      <c r="A49" s="473" t="s">
        <v>50</v>
      </c>
      <c r="B49" s="474"/>
      <c r="C49" s="475" t="s">
        <v>51</v>
      </c>
      <c r="D49" s="475" t="s">
        <v>52</v>
      </c>
      <c r="E49" s="475" t="s">
        <v>53</v>
      </c>
      <c r="F49" s="475" t="s">
        <v>164</v>
      </c>
      <c r="G49" s="477" t="s">
        <v>55</v>
      </c>
      <c r="H49" s="457" t="s">
        <v>165</v>
      </c>
      <c r="I49" s="458"/>
      <c r="J49" s="458"/>
      <c r="K49" s="458"/>
      <c r="L49" s="458"/>
      <c r="M49" s="458"/>
      <c r="N49" s="459"/>
    </row>
    <row r="50" spans="1:19" s="24" customFormat="1" ht="16.5" customHeight="1">
      <c r="A50" s="251" t="s">
        <v>46</v>
      </c>
      <c r="B50" s="250" t="s">
        <v>56</v>
      </c>
      <c r="C50" s="476"/>
      <c r="D50" s="476"/>
      <c r="E50" s="476"/>
      <c r="F50" s="476"/>
      <c r="G50" s="478"/>
      <c r="H50" s="252" t="s">
        <v>57</v>
      </c>
      <c r="I50" s="436" t="s">
        <v>58</v>
      </c>
      <c r="J50" s="437"/>
      <c r="K50" s="438"/>
      <c r="L50" s="460" t="s">
        <v>59</v>
      </c>
      <c r="M50" s="460"/>
      <c r="N50" s="254" t="s">
        <v>60</v>
      </c>
    </row>
    <row r="51" spans="1:19" s="24" customFormat="1" ht="15" customHeight="1">
      <c r="A51" s="255" t="s">
        <v>166</v>
      </c>
      <c r="B51" s="256"/>
      <c r="C51" s="257"/>
      <c r="D51" s="257"/>
      <c r="E51" s="257"/>
      <c r="F51" s="257"/>
      <c r="G51" s="461"/>
      <c r="H51" s="258"/>
      <c r="I51" s="464"/>
      <c r="J51" s="464"/>
      <c r="K51" s="464"/>
      <c r="L51" s="465"/>
      <c r="M51" s="466"/>
      <c r="N51" s="259"/>
      <c r="P51" s="479" t="s">
        <v>61</v>
      </c>
      <c r="Q51" s="479"/>
    </row>
    <row r="52" spans="1:19" s="24" customFormat="1" ht="15" customHeight="1">
      <c r="A52" s="255" t="s">
        <v>167</v>
      </c>
      <c r="B52" s="260"/>
      <c r="C52" s="261"/>
      <c r="D52" s="261"/>
      <c r="E52" s="261"/>
      <c r="F52" s="261"/>
      <c r="G52" s="462"/>
      <c r="H52" s="262"/>
      <c r="I52" s="480"/>
      <c r="J52" s="480"/>
      <c r="K52" s="480"/>
      <c r="L52" s="481"/>
      <c r="M52" s="482"/>
      <c r="N52" s="263"/>
      <c r="P52" s="479"/>
      <c r="Q52" s="479"/>
    </row>
    <row r="53" spans="1:19" s="24" customFormat="1" ht="15" customHeight="1">
      <c r="A53" s="255" t="s">
        <v>168</v>
      </c>
      <c r="B53" s="260"/>
      <c r="C53" s="261"/>
      <c r="D53" s="261"/>
      <c r="E53" s="261"/>
      <c r="F53" s="261"/>
      <c r="G53" s="462"/>
      <c r="H53" s="262"/>
      <c r="I53" s="480"/>
      <c r="J53" s="480"/>
      <c r="K53" s="480"/>
      <c r="L53" s="481"/>
      <c r="M53" s="482"/>
      <c r="N53" s="263"/>
      <c r="P53" s="479"/>
      <c r="Q53" s="479"/>
    </row>
    <row r="54" spans="1:19" s="24" customFormat="1" ht="15" customHeight="1">
      <c r="A54" s="255" t="s">
        <v>169</v>
      </c>
      <c r="B54" s="260"/>
      <c r="C54" s="261"/>
      <c r="D54" s="261"/>
      <c r="E54" s="261"/>
      <c r="F54" s="261"/>
      <c r="G54" s="462"/>
      <c r="H54" s="262"/>
      <c r="I54" s="480"/>
      <c r="J54" s="480"/>
      <c r="K54" s="480"/>
      <c r="L54" s="481"/>
      <c r="M54" s="482"/>
      <c r="N54" s="263"/>
      <c r="P54" s="479"/>
      <c r="Q54" s="479"/>
    </row>
    <row r="55" spans="1:19" s="24" customFormat="1" ht="15" customHeight="1">
      <c r="A55" s="255" t="s">
        <v>170</v>
      </c>
      <c r="B55" s="260"/>
      <c r="C55" s="261"/>
      <c r="D55" s="261"/>
      <c r="E55" s="261"/>
      <c r="F55" s="261"/>
      <c r="G55" s="462"/>
      <c r="H55" s="262"/>
      <c r="I55" s="480"/>
      <c r="J55" s="480"/>
      <c r="K55" s="480"/>
      <c r="L55" s="481"/>
      <c r="M55" s="482"/>
      <c r="N55" s="263"/>
      <c r="P55" s="479"/>
      <c r="Q55" s="479"/>
    </row>
    <row r="56" spans="1:19" s="24" customFormat="1">
      <c r="A56" s="255" t="s">
        <v>171</v>
      </c>
      <c r="B56" s="264"/>
      <c r="C56" s="261"/>
      <c r="D56" s="261"/>
      <c r="E56" s="261"/>
      <c r="F56" s="261"/>
      <c r="G56" s="463"/>
      <c r="H56" s="265"/>
      <c r="I56" s="483"/>
      <c r="J56" s="483"/>
      <c r="K56" s="483"/>
      <c r="L56" s="467"/>
      <c r="M56" s="468"/>
      <c r="N56" s="266"/>
      <c r="P56" s="479"/>
      <c r="Q56" s="479"/>
    </row>
    <row r="57" spans="1:19" s="24" customFormat="1" ht="14.25" customHeight="1" thickBot="1">
      <c r="A57" s="267" t="s">
        <v>62</v>
      </c>
      <c r="B57" s="267">
        <f>SUM(C57:G57)</f>
        <v>0</v>
      </c>
      <c r="C57" s="268">
        <f>SUM(C51:C56)*-1</f>
        <v>0</v>
      </c>
      <c r="D57" s="268">
        <f>SUM(D51:D56)*5</f>
        <v>0</v>
      </c>
      <c r="E57" s="268">
        <f>SUM(E51:E56)*-1</f>
        <v>0</v>
      </c>
      <c r="F57" s="268">
        <v>0</v>
      </c>
      <c r="G57" s="269">
        <v>0</v>
      </c>
      <c r="H57" s="489" t="s">
        <v>93</v>
      </c>
      <c r="I57" s="490"/>
      <c r="J57" s="490"/>
      <c r="K57" s="491"/>
      <c r="L57" s="492">
        <v>0</v>
      </c>
      <c r="M57" s="493"/>
      <c r="N57" s="270">
        <f>L57*3</f>
        <v>0</v>
      </c>
      <c r="P57" s="72"/>
    </row>
    <row r="58" spans="1:19" s="24" customFormat="1">
      <c r="A58" s="277"/>
      <c r="B58" s="277"/>
      <c r="C58" s="277"/>
      <c r="D58" s="277"/>
      <c r="E58" s="277"/>
      <c r="F58" s="277"/>
      <c r="G58" s="277"/>
      <c r="H58" s="277"/>
      <c r="I58" s="277"/>
      <c r="J58" s="277"/>
      <c r="K58" s="277"/>
      <c r="L58" s="277"/>
      <c r="M58" s="277"/>
      <c r="N58" s="277"/>
    </row>
    <row r="59" spans="1:19" s="24" customFormat="1" ht="15" thickBot="1">
      <c r="A59" s="472" t="s">
        <v>63</v>
      </c>
      <c r="B59" s="472"/>
      <c r="C59" s="472"/>
      <c r="D59" s="472"/>
      <c r="E59" s="472"/>
      <c r="F59" s="472"/>
      <c r="G59" s="472"/>
      <c r="H59" s="472"/>
      <c r="I59" s="472"/>
      <c r="J59" s="472"/>
      <c r="K59" s="472"/>
      <c r="L59" s="472"/>
      <c r="M59" s="472"/>
      <c r="N59" s="472"/>
    </row>
    <row r="60" spans="1:19" s="24" customFormat="1" ht="18" customHeight="1">
      <c r="A60" s="476" t="s">
        <v>64</v>
      </c>
      <c r="B60" s="494" t="s">
        <v>65</v>
      </c>
      <c r="C60" s="495"/>
      <c r="D60" s="495"/>
      <c r="E60" s="495"/>
      <c r="F60" s="495"/>
      <c r="G60" s="495"/>
      <c r="H60" s="495"/>
      <c r="I60" s="495"/>
      <c r="J60" s="495"/>
      <c r="K60" s="496"/>
      <c r="L60" s="436" t="s">
        <v>66</v>
      </c>
      <c r="M60" s="437"/>
      <c r="N60" s="438"/>
    </row>
    <row r="61" spans="1:19" s="24" customFormat="1" ht="18" customHeight="1">
      <c r="A61" s="476"/>
      <c r="B61" s="497"/>
      <c r="C61" s="498"/>
      <c r="D61" s="498"/>
      <c r="E61" s="498"/>
      <c r="F61" s="498"/>
      <c r="G61" s="498"/>
      <c r="H61" s="498"/>
      <c r="I61" s="498"/>
      <c r="J61" s="498"/>
      <c r="K61" s="499"/>
      <c r="L61" s="251" t="s">
        <v>57</v>
      </c>
      <c r="M61" s="251" t="s">
        <v>67</v>
      </c>
      <c r="N61" s="253" t="s">
        <v>68</v>
      </c>
    </row>
    <row r="62" spans="1:19" s="24" customFormat="1" ht="18" customHeight="1">
      <c r="A62" s="476" t="s">
        <v>69</v>
      </c>
      <c r="B62" s="485" t="s">
        <v>70</v>
      </c>
      <c r="C62" s="486"/>
      <c r="D62" s="486"/>
      <c r="E62" s="486"/>
      <c r="F62" s="486"/>
      <c r="G62" s="486"/>
      <c r="H62" s="486"/>
      <c r="I62" s="486"/>
      <c r="J62" s="486"/>
      <c r="K62" s="487"/>
      <c r="L62" s="271" t="s">
        <v>71</v>
      </c>
      <c r="M62" s="272"/>
      <c r="N62" s="503">
        <f>IF(ISERROR(AVERAGE(M63:M64)),0,ROUNDUP(AVERAGE(M63:M64), 1))</f>
        <v>0</v>
      </c>
      <c r="P62" s="484" t="s">
        <v>72</v>
      </c>
      <c r="Q62" s="484"/>
      <c r="R62" s="484"/>
      <c r="S62" s="484"/>
    </row>
    <row r="63" spans="1:19" s="24" customFormat="1" ht="18" customHeight="1">
      <c r="A63" s="476"/>
      <c r="B63" s="488"/>
      <c r="C63" s="486"/>
      <c r="D63" s="486"/>
      <c r="E63" s="486"/>
      <c r="F63" s="486"/>
      <c r="G63" s="486"/>
      <c r="H63" s="486"/>
      <c r="I63" s="486"/>
      <c r="J63" s="486"/>
      <c r="K63" s="487"/>
      <c r="L63" s="273" t="s">
        <v>1</v>
      </c>
      <c r="M63" s="274"/>
      <c r="N63" s="389"/>
      <c r="P63" s="484"/>
      <c r="Q63" s="484"/>
      <c r="R63" s="484"/>
      <c r="S63" s="484"/>
    </row>
    <row r="64" spans="1:19" s="24" customFormat="1" ht="18" customHeight="1">
      <c r="A64" s="476"/>
      <c r="B64" s="488"/>
      <c r="C64" s="486"/>
      <c r="D64" s="486"/>
      <c r="E64" s="486"/>
      <c r="F64" s="486"/>
      <c r="G64" s="486"/>
      <c r="H64" s="486"/>
      <c r="I64" s="486"/>
      <c r="J64" s="486"/>
      <c r="K64" s="487"/>
      <c r="L64" s="275" t="s">
        <v>2</v>
      </c>
      <c r="M64" s="276"/>
      <c r="N64" s="389"/>
      <c r="P64" s="484"/>
      <c r="Q64" s="484"/>
      <c r="R64" s="484"/>
      <c r="S64" s="484"/>
    </row>
    <row r="65" spans="1:21" ht="18" customHeight="1">
      <c r="A65" s="476"/>
      <c r="B65" s="485" t="s">
        <v>73</v>
      </c>
      <c r="C65" s="486"/>
      <c r="D65" s="486"/>
      <c r="E65" s="486"/>
      <c r="F65" s="486"/>
      <c r="G65" s="486"/>
      <c r="H65" s="486"/>
      <c r="I65" s="486"/>
      <c r="J65" s="486"/>
      <c r="K65" s="487"/>
      <c r="L65" s="273" t="s">
        <v>71</v>
      </c>
      <c r="M65" s="272"/>
      <c r="N65" s="389">
        <f>IF(ISERROR(AVERAGE(M66:M67)),0,ROUNDUP(AVERAGE(M66:M67), 1))</f>
        <v>0</v>
      </c>
      <c r="P65" s="484" t="s">
        <v>74</v>
      </c>
      <c r="Q65" s="484"/>
      <c r="R65" s="484"/>
      <c r="S65" s="484"/>
    </row>
    <row r="66" spans="1:21" ht="18" customHeight="1">
      <c r="A66" s="476"/>
      <c r="B66" s="488"/>
      <c r="C66" s="486"/>
      <c r="D66" s="486"/>
      <c r="E66" s="486"/>
      <c r="F66" s="486"/>
      <c r="G66" s="486"/>
      <c r="H66" s="486"/>
      <c r="I66" s="486"/>
      <c r="J66" s="486"/>
      <c r="K66" s="487"/>
      <c r="L66" s="273" t="s">
        <v>1</v>
      </c>
      <c r="M66" s="274"/>
      <c r="N66" s="389"/>
      <c r="P66" s="484"/>
      <c r="Q66" s="484"/>
      <c r="R66" s="484"/>
      <c r="S66" s="484"/>
    </row>
    <row r="67" spans="1:21" ht="18" customHeight="1">
      <c r="A67" s="476"/>
      <c r="B67" s="488"/>
      <c r="C67" s="486"/>
      <c r="D67" s="486"/>
      <c r="E67" s="486"/>
      <c r="F67" s="486"/>
      <c r="G67" s="486"/>
      <c r="H67" s="486"/>
      <c r="I67" s="486"/>
      <c r="J67" s="486"/>
      <c r="K67" s="487"/>
      <c r="L67" s="275" t="s">
        <v>2</v>
      </c>
      <c r="M67" s="276"/>
      <c r="N67" s="389"/>
      <c r="P67" s="484"/>
      <c r="Q67" s="484"/>
      <c r="R67" s="484"/>
      <c r="S67" s="484"/>
    </row>
    <row r="68" spans="1:21" ht="18" customHeight="1">
      <c r="A68" s="476" t="s">
        <v>75</v>
      </c>
      <c r="B68" s="485" t="s">
        <v>76</v>
      </c>
      <c r="C68" s="486"/>
      <c r="D68" s="486"/>
      <c r="E68" s="486"/>
      <c r="F68" s="486"/>
      <c r="G68" s="486"/>
      <c r="H68" s="486"/>
      <c r="I68" s="486"/>
      <c r="J68" s="486"/>
      <c r="K68" s="487"/>
      <c r="L68" s="271" t="s">
        <v>71</v>
      </c>
      <c r="M68" s="272"/>
      <c r="N68" s="389">
        <f>IF(ISERROR(AVERAGE(M69:M70)),0,ROUNDUP(AVERAGE(M69:M70), 1))</f>
        <v>0</v>
      </c>
      <c r="P68" s="484" t="s">
        <v>77</v>
      </c>
      <c r="Q68" s="484"/>
      <c r="R68" s="484"/>
      <c r="S68" s="484"/>
      <c r="T68" s="57"/>
      <c r="U68" s="57"/>
    </row>
    <row r="69" spans="1:21" ht="18" customHeight="1">
      <c r="A69" s="476"/>
      <c r="B69" s="488"/>
      <c r="C69" s="486"/>
      <c r="D69" s="486"/>
      <c r="E69" s="486"/>
      <c r="F69" s="486"/>
      <c r="G69" s="486"/>
      <c r="H69" s="486"/>
      <c r="I69" s="486"/>
      <c r="J69" s="486"/>
      <c r="K69" s="487"/>
      <c r="L69" s="273" t="s">
        <v>1</v>
      </c>
      <c r="M69" s="274"/>
      <c r="N69" s="389"/>
      <c r="P69" s="484"/>
      <c r="Q69" s="484"/>
      <c r="R69" s="484"/>
      <c r="S69" s="484"/>
      <c r="T69" s="57"/>
      <c r="U69" s="57"/>
    </row>
    <row r="70" spans="1:21" ht="18" customHeight="1">
      <c r="A70" s="476"/>
      <c r="B70" s="488"/>
      <c r="C70" s="486"/>
      <c r="D70" s="486"/>
      <c r="E70" s="486"/>
      <c r="F70" s="486"/>
      <c r="G70" s="486"/>
      <c r="H70" s="486"/>
      <c r="I70" s="486"/>
      <c r="J70" s="486"/>
      <c r="K70" s="487"/>
      <c r="L70" s="275" t="s">
        <v>2</v>
      </c>
      <c r="M70" s="276"/>
      <c r="N70" s="389"/>
      <c r="P70" s="484"/>
      <c r="Q70" s="484"/>
      <c r="R70" s="484"/>
      <c r="S70" s="484"/>
      <c r="T70" s="57"/>
      <c r="U70" s="57"/>
    </row>
    <row r="71" spans="1:21" ht="18" customHeight="1">
      <c r="A71" s="476"/>
      <c r="B71" s="485" t="s">
        <v>78</v>
      </c>
      <c r="C71" s="486"/>
      <c r="D71" s="486"/>
      <c r="E71" s="486"/>
      <c r="F71" s="486"/>
      <c r="G71" s="486"/>
      <c r="H71" s="486"/>
      <c r="I71" s="486"/>
      <c r="J71" s="486"/>
      <c r="K71" s="487"/>
      <c r="L71" s="273" t="s">
        <v>71</v>
      </c>
      <c r="M71" s="272"/>
      <c r="N71" s="389">
        <f>IF(ISERROR(AVERAGE(M72:M73)),0,ROUNDUP(AVERAGE(M72:M73), 1))</f>
        <v>0</v>
      </c>
      <c r="P71" s="484" t="s">
        <v>79</v>
      </c>
      <c r="Q71" s="484"/>
      <c r="R71" s="484"/>
      <c r="S71" s="484"/>
      <c r="T71" s="57"/>
      <c r="U71" s="57"/>
    </row>
    <row r="72" spans="1:21" ht="18" customHeight="1">
      <c r="A72" s="476"/>
      <c r="B72" s="488"/>
      <c r="C72" s="486"/>
      <c r="D72" s="486"/>
      <c r="E72" s="486"/>
      <c r="F72" s="486"/>
      <c r="G72" s="486"/>
      <c r="H72" s="486"/>
      <c r="I72" s="486"/>
      <c r="J72" s="486"/>
      <c r="K72" s="487"/>
      <c r="L72" s="273" t="s">
        <v>1</v>
      </c>
      <c r="M72" s="274"/>
      <c r="N72" s="389"/>
      <c r="P72" s="484"/>
      <c r="Q72" s="484"/>
      <c r="R72" s="484"/>
      <c r="S72" s="484"/>
      <c r="T72" s="57"/>
      <c r="U72" s="57"/>
    </row>
    <row r="73" spans="1:21" ht="18" customHeight="1">
      <c r="A73" s="476"/>
      <c r="B73" s="488"/>
      <c r="C73" s="486"/>
      <c r="D73" s="486"/>
      <c r="E73" s="486"/>
      <c r="F73" s="486"/>
      <c r="G73" s="486"/>
      <c r="H73" s="486"/>
      <c r="I73" s="486"/>
      <c r="J73" s="486"/>
      <c r="K73" s="487"/>
      <c r="L73" s="275" t="s">
        <v>2</v>
      </c>
      <c r="M73" s="276"/>
      <c r="N73" s="389"/>
      <c r="P73" s="484"/>
      <c r="Q73" s="484"/>
      <c r="R73" s="484"/>
      <c r="S73" s="484"/>
      <c r="T73" s="57"/>
      <c r="U73" s="57"/>
    </row>
    <row r="74" spans="1:21" ht="18" customHeight="1">
      <c r="A74" s="476"/>
      <c r="B74" s="485" t="s">
        <v>80</v>
      </c>
      <c r="C74" s="500"/>
      <c r="D74" s="500"/>
      <c r="E74" s="500"/>
      <c r="F74" s="500"/>
      <c r="G74" s="500"/>
      <c r="H74" s="500"/>
      <c r="I74" s="500"/>
      <c r="J74" s="500"/>
      <c r="K74" s="501"/>
      <c r="L74" s="273" t="s">
        <v>71</v>
      </c>
      <c r="M74" s="272"/>
      <c r="N74" s="389">
        <f>IF(ISERROR(AVERAGE(M75:M76)),0,ROUNDUP(AVERAGE(M75:M76), 1))</f>
        <v>0</v>
      </c>
      <c r="P74" s="484" t="s">
        <v>81</v>
      </c>
      <c r="Q74" s="484"/>
      <c r="R74" s="484"/>
      <c r="S74" s="484"/>
      <c r="T74" s="57"/>
      <c r="U74" s="57"/>
    </row>
    <row r="75" spans="1:21" ht="18" customHeight="1">
      <c r="A75" s="476"/>
      <c r="B75" s="502"/>
      <c r="C75" s="500"/>
      <c r="D75" s="500"/>
      <c r="E75" s="500"/>
      <c r="F75" s="500"/>
      <c r="G75" s="500"/>
      <c r="H75" s="500"/>
      <c r="I75" s="500"/>
      <c r="J75" s="500"/>
      <c r="K75" s="501"/>
      <c r="L75" s="273" t="s">
        <v>1</v>
      </c>
      <c r="M75" s="274"/>
      <c r="N75" s="389"/>
      <c r="P75" s="484"/>
      <c r="Q75" s="484"/>
      <c r="R75" s="484"/>
      <c r="S75" s="484"/>
      <c r="T75" s="57"/>
      <c r="U75" s="57"/>
    </row>
    <row r="76" spans="1:21" ht="18" customHeight="1">
      <c r="A76" s="476"/>
      <c r="B76" s="502"/>
      <c r="C76" s="500"/>
      <c r="D76" s="500"/>
      <c r="E76" s="500"/>
      <c r="F76" s="500"/>
      <c r="G76" s="500"/>
      <c r="H76" s="500"/>
      <c r="I76" s="500"/>
      <c r="J76" s="500"/>
      <c r="K76" s="501"/>
      <c r="L76" s="275" t="s">
        <v>2</v>
      </c>
      <c r="M76" s="276"/>
      <c r="N76" s="389"/>
      <c r="P76" s="484"/>
      <c r="Q76" s="484"/>
      <c r="R76" s="484"/>
      <c r="S76" s="484"/>
      <c r="T76" s="57"/>
      <c r="U76" s="57"/>
    </row>
    <row r="77" spans="1:21" s="24" customFormat="1" ht="18" customHeight="1">
      <c r="A77" s="513" t="s">
        <v>82</v>
      </c>
      <c r="B77" s="504" t="s">
        <v>83</v>
      </c>
      <c r="C77" s="505"/>
      <c r="D77" s="505"/>
      <c r="E77" s="505"/>
      <c r="F77" s="505"/>
      <c r="G77" s="505"/>
      <c r="H77" s="505"/>
      <c r="I77" s="505"/>
      <c r="J77" s="505"/>
      <c r="K77" s="506"/>
      <c r="L77" s="278" t="s">
        <v>71</v>
      </c>
      <c r="M77" s="238"/>
      <c r="N77" s="389">
        <f>IF(ISERROR(AVERAGE(M78:M79)),0,ROUNDUP(AVERAGE(M78:M79), 1))</f>
        <v>0</v>
      </c>
      <c r="P77" s="484" t="s">
        <v>84</v>
      </c>
      <c r="Q77" s="484"/>
      <c r="R77" s="484"/>
      <c r="S77" s="484"/>
    </row>
    <row r="78" spans="1:21" s="24" customFormat="1" ht="18" customHeight="1">
      <c r="A78" s="513"/>
      <c r="B78" s="507"/>
      <c r="C78" s="505"/>
      <c r="D78" s="505"/>
      <c r="E78" s="505"/>
      <c r="F78" s="505"/>
      <c r="G78" s="505"/>
      <c r="H78" s="505"/>
      <c r="I78" s="505"/>
      <c r="J78" s="505"/>
      <c r="K78" s="506"/>
      <c r="L78" s="273" t="s">
        <v>1</v>
      </c>
      <c r="M78" s="274"/>
      <c r="N78" s="389"/>
      <c r="P78" s="484"/>
      <c r="Q78" s="484"/>
      <c r="R78" s="484"/>
      <c r="S78" s="484"/>
    </row>
    <row r="79" spans="1:21" s="24" customFormat="1" ht="18" customHeight="1">
      <c r="A79" s="513"/>
      <c r="B79" s="508"/>
      <c r="C79" s="509"/>
      <c r="D79" s="509"/>
      <c r="E79" s="509"/>
      <c r="F79" s="509"/>
      <c r="G79" s="509"/>
      <c r="H79" s="509"/>
      <c r="I79" s="509"/>
      <c r="J79" s="509"/>
      <c r="K79" s="510"/>
      <c r="L79" s="275" t="s">
        <v>2</v>
      </c>
      <c r="M79" s="276"/>
      <c r="N79" s="389"/>
      <c r="P79" s="484"/>
      <c r="Q79" s="484"/>
      <c r="R79" s="484"/>
      <c r="S79" s="484"/>
    </row>
    <row r="80" spans="1:21" s="24" customFormat="1" ht="18" customHeight="1">
      <c r="A80" s="513"/>
      <c r="B80" s="504" t="s">
        <v>85</v>
      </c>
      <c r="C80" s="505"/>
      <c r="D80" s="505"/>
      <c r="E80" s="505"/>
      <c r="F80" s="505"/>
      <c r="G80" s="505"/>
      <c r="H80" s="505"/>
      <c r="I80" s="505"/>
      <c r="J80" s="505"/>
      <c r="K80" s="506"/>
      <c r="L80" s="278" t="s">
        <v>71</v>
      </c>
      <c r="M80" s="238"/>
      <c r="N80" s="389">
        <f>IF(ISERROR(AVERAGE(M81:M82)),0,ROUNDUP(AVERAGE(M81:M82), 1))</f>
        <v>0</v>
      </c>
      <c r="P80" s="484" t="s">
        <v>86</v>
      </c>
      <c r="Q80" s="484"/>
      <c r="R80" s="484"/>
      <c r="S80" s="484"/>
    </row>
    <row r="81" spans="1:19" s="24" customFormat="1" ht="18" customHeight="1">
      <c r="A81" s="513"/>
      <c r="B81" s="507"/>
      <c r="C81" s="505"/>
      <c r="D81" s="505"/>
      <c r="E81" s="505"/>
      <c r="F81" s="505"/>
      <c r="G81" s="505"/>
      <c r="H81" s="505"/>
      <c r="I81" s="505"/>
      <c r="J81" s="505"/>
      <c r="K81" s="506"/>
      <c r="L81" s="273" t="s">
        <v>1</v>
      </c>
      <c r="M81" s="274"/>
      <c r="N81" s="389"/>
      <c r="P81" s="484"/>
      <c r="Q81" s="484"/>
      <c r="R81" s="484"/>
      <c r="S81" s="484"/>
    </row>
    <row r="82" spans="1:19" s="24" customFormat="1" ht="18" customHeight="1">
      <c r="A82" s="513"/>
      <c r="B82" s="508"/>
      <c r="C82" s="509"/>
      <c r="D82" s="509"/>
      <c r="E82" s="509"/>
      <c r="F82" s="509"/>
      <c r="G82" s="509"/>
      <c r="H82" s="509"/>
      <c r="I82" s="509"/>
      <c r="J82" s="509"/>
      <c r="K82" s="510"/>
      <c r="L82" s="275" t="s">
        <v>2</v>
      </c>
      <c r="M82" s="276"/>
      <c r="N82" s="389"/>
      <c r="P82" s="484"/>
      <c r="Q82" s="484"/>
      <c r="R82" s="484"/>
      <c r="S82" s="484"/>
    </row>
    <row r="83" spans="1:19" s="24" customFormat="1" ht="18" customHeight="1">
      <c r="A83" s="513"/>
      <c r="B83" s="504" t="s">
        <v>87</v>
      </c>
      <c r="C83" s="505"/>
      <c r="D83" s="505"/>
      <c r="E83" s="505"/>
      <c r="F83" s="505"/>
      <c r="G83" s="505"/>
      <c r="H83" s="505"/>
      <c r="I83" s="505"/>
      <c r="J83" s="505"/>
      <c r="K83" s="506"/>
      <c r="L83" s="278" t="s">
        <v>71</v>
      </c>
      <c r="M83" s="238"/>
      <c r="N83" s="389">
        <f>IF(ISERROR(AVERAGE(M84:M85)),0,ROUNDUP(AVERAGE(M84:M85), 1))</f>
        <v>0</v>
      </c>
      <c r="P83" s="484" t="s">
        <v>88</v>
      </c>
      <c r="Q83" s="484"/>
      <c r="R83" s="484"/>
      <c r="S83" s="484"/>
    </row>
    <row r="84" spans="1:19" s="24" customFormat="1" ht="18" customHeight="1">
      <c r="A84" s="513"/>
      <c r="B84" s="507"/>
      <c r="C84" s="505"/>
      <c r="D84" s="505"/>
      <c r="E84" s="505"/>
      <c r="F84" s="505"/>
      <c r="G84" s="505"/>
      <c r="H84" s="505"/>
      <c r="I84" s="505"/>
      <c r="J84" s="505"/>
      <c r="K84" s="506"/>
      <c r="L84" s="273" t="s">
        <v>1</v>
      </c>
      <c r="M84" s="274"/>
      <c r="N84" s="389"/>
      <c r="P84" s="484"/>
      <c r="Q84" s="484"/>
      <c r="R84" s="484"/>
      <c r="S84" s="484"/>
    </row>
    <row r="85" spans="1:19" s="24" customFormat="1" ht="18" customHeight="1">
      <c r="A85" s="513"/>
      <c r="B85" s="508"/>
      <c r="C85" s="509"/>
      <c r="D85" s="509"/>
      <c r="E85" s="509"/>
      <c r="F85" s="509"/>
      <c r="G85" s="509"/>
      <c r="H85" s="509"/>
      <c r="I85" s="509"/>
      <c r="J85" s="509"/>
      <c r="K85" s="510"/>
      <c r="L85" s="275" t="s">
        <v>2</v>
      </c>
      <c r="M85" s="276"/>
      <c r="N85" s="389"/>
      <c r="P85" s="484"/>
      <c r="Q85" s="484"/>
      <c r="R85" s="484"/>
      <c r="S85" s="484"/>
    </row>
    <row r="86" spans="1:19" s="24" customFormat="1" ht="18" customHeight="1">
      <c r="A86" s="513"/>
      <c r="B86" s="504" t="s">
        <v>89</v>
      </c>
      <c r="C86" s="505"/>
      <c r="D86" s="505"/>
      <c r="E86" s="505"/>
      <c r="F86" s="505"/>
      <c r="G86" s="505"/>
      <c r="H86" s="505"/>
      <c r="I86" s="505"/>
      <c r="J86" s="505"/>
      <c r="K86" s="506"/>
      <c r="L86" s="271" t="s">
        <v>71</v>
      </c>
      <c r="M86" s="272"/>
      <c r="N86" s="389">
        <f>IF(ISERROR(AVERAGE(M87:M88)),0,ROUNDUP(AVERAGE(M87:M88), 1))</f>
        <v>0</v>
      </c>
      <c r="P86" s="484" t="s">
        <v>90</v>
      </c>
      <c r="Q86" s="484"/>
      <c r="R86" s="484"/>
      <c r="S86" s="484"/>
    </row>
    <row r="87" spans="1:19" s="24" customFormat="1" ht="18" customHeight="1">
      <c r="A87" s="513"/>
      <c r="B87" s="507"/>
      <c r="C87" s="505"/>
      <c r="D87" s="505"/>
      <c r="E87" s="505"/>
      <c r="F87" s="505"/>
      <c r="G87" s="505"/>
      <c r="H87" s="505"/>
      <c r="I87" s="505"/>
      <c r="J87" s="505"/>
      <c r="K87" s="506"/>
      <c r="L87" s="273" t="s">
        <v>1</v>
      </c>
      <c r="M87" s="274"/>
      <c r="N87" s="389"/>
      <c r="P87" s="484"/>
      <c r="Q87" s="484"/>
      <c r="R87" s="484"/>
      <c r="S87" s="484"/>
    </row>
    <row r="88" spans="1:19" s="24" customFormat="1" ht="18" customHeight="1">
      <c r="A88" s="514"/>
      <c r="B88" s="508"/>
      <c r="C88" s="509"/>
      <c r="D88" s="509"/>
      <c r="E88" s="509"/>
      <c r="F88" s="509"/>
      <c r="G88" s="509"/>
      <c r="H88" s="509"/>
      <c r="I88" s="509"/>
      <c r="J88" s="509"/>
      <c r="K88" s="510"/>
      <c r="L88" s="275" t="s">
        <v>2</v>
      </c>
      <c r="M88" s="274"/>
      <c r="N88" s="389"/>
      <c r="P88" s="484"/>
      <c r="Q88" s="484"/>
      <c r="R88" s="484"/>
      <c r="S88" s="484"/>
    </row>
    <row r="89" spans="1:19" s="24" customFormat="1" ht="18" customHeight="1">
      <c r="A89" s="253" t="s">
        <v>91</v>
      </c>
      <c r="B89" s="436" t="s">
        <v>62</v>
      </c>
      <c r="C89" s="437"/>
      <c r="D89" s="437"/>
      <c r="E89" s="437"/>
      <c r="F89" s="437"/>
      <c r="G89" s="437"/>
      <c r="H89" s="437"/>
      <c r="I89" s="437"/>
      <c r="J89" s="437"/>
      <c r="K89" s="438"/>
      <c r="L89" s="251" t="s">
        <v>25</v>
      </c>
      <c r="M89" s="511">
        <f>SUM(N62:N88)</f>
        <v>0</v>
      </c>
      <c r="N89" s="512"/>
      <c r="R89" s="484"/>
      <c r="S89" s="484"/>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9" zoomScaleSheetLayoutView="100" workbookViewId="0">
      <selection activeCell="N39" sqref="A38:N39"/>
    </sheetView>
  </sheetViews>
  <sheetFormatPr defaultColWidth="8.90625" defaultRowHeight="14.4"/>
  <cols>
    <col min="1" max="1" width="8.54296875" style="302" customWidth="1"/>
    <col min="2" max="2" width="7.54296875" style="302" customWidth="1"/>
    <col min="3" max="4" width="5.90625" style="302" customWidth="1"/>
    <col min="5" max="5" width="5.1796875" style="302" customWidth="1"/>
    <col min="6" max="6" width="5.453125" style="302" customWidth="1"/>
    <col min="7" max="7" width="5.1796875" style="302" customWidth="1"/>
    <col min="8" max="9" width="4.54296875" style="302" customWidth="1"/>
    <col min="10" max="14" width="8.54296875" style="302"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7" t="s">
        <v>17</v>
      </c>
      <c r="B2" s="388"/>
      <c r="C2" s="388"/>
      <c r="D2" s="388"/>
      <c r="E2" s="388"/>
      <c r="F2" s="388"/>
      <c r="G2" s="388"/>
      <c r="H2" s="388"/>
      <c r="I2" s="388"/>
      <c r="J2" s="388"/>
      <c r="K2" s="388"/>
      <c r="L2" s="388"/>
      <c r="M2" s="388"/>
      <c r="N2" s="388"/>
    </row>
    <row r="3" spans="1:18" ht="8.1" customHeight="1"/>
    <row r="4" spans="1:18" ht="18.75" customHeight="1">
      <c r="A4" s="299" t="s">
        <v>18</v>
      </c>
      <c r="B4" s="389" t="s">
        <v>278</v>
      </c>
      <c r="C4" s="389"/>
      <c r="D4" s="389"/>
      <c r="E4" s="379" t="s">
        <v>3</v>
      </c>
      <c r="F4" s="379"/>
      <c r="G4" s="389" t="s">
        <v>302</v>
      </c>
      <c r="H4" s="389"/>
      <c r="I4" s="380" t="s">
        <v>0</v>
      </c>
      <c r="J4" s="382"/>
      <c r="K4" s="300" t="s">
        <v>312</v>
      </c>
      <c r="L4" s="299" t="s">
        <v>19</v>
      </c>
      <c r="M4" s="389" t="s">
        <v>311</v>
      </c>
      <c r="N4" s="389"/>
    </row>
    <row r="5" spans="1:18" s="31" customFormat="1" ht="4.5" customHeight="1">
      <c r="A5" s="301"/>
      <c r="B5" s="301"/>
      <c r="C5" s="301"/>
      <c r="D5" s="301"/>
      <c r="E5" s="301"/>
      <c r="F5" s="301"/>
      <c r="G5" s="301"/>
      <c r="H5" s="301"/>
      <c r="I5" s="301"/>
      <c r="J5" s="301"/>
      <c r="K5" s="197"/>
      <c r="L5"/>
      <c r="M5"/>
      <c r="N5"/>
      <c r="O5" s="30"/>
      <c r="P5" s="30"/>
      <c r="Q5" s="30"/>
      <c r="R5" s="30"/>
    </row>
    <row r="6" spans="1:18" ht="18.75" customHeight="1">
      <c r="A6" s="378" t="s">
        <v>20</v>
      </c>
      <c r="B6" s="380" t="s">
        <v>15</v>
      </c>
      <c r="C6" s="381"/>
      <c r="D6" s="381"/>
      <c r="E6" s="382"/>
      <c r="F6" s="380" t="s">
        <v>16</v>
      </c>
      <c r="G6" s="381"/>
      <c r="H6" s="381"/>
      <c r="I6" s="381"/>
      <c r="J6" s="382"/>
    </row>
    <row r="7" spans="1:18" ht="18" customHeight="1">
      <c r="A7" s="379"/>
      <c r="B7" s="383" t="s">
        <v>283</v>
      </c>
      <c r="C7" s="384"/>
      <c r="D7" s="384"/>
      <c r="E7" s="385"/>
      <c r="F7" s="383" t="s">
        <v>138</v>
      </c>
      <c r="G7" s="384"/>
      <c r="H7" s="384"/>
      <c r="I7" s="384"/>
      <c r="J7" s="385"/>
    </row>
    <row r="8" spans="1:18" ht="8.1" customHeight="1"/>
    <row r="9" spans="1:18" ht="16.5" customHeight="1">
      <c r="A9" s="386" t="s">
        <v>21</v>
      </c>
      <c r="B9" s="386"/>
      <c r="C9" s="386"/>
      <c r="D9" s="386"/>
      <c r="E9" s="386"/>
      <c r="F9" s="386"/>
      <c r="G9" s="386"/>
      <c r="H9" s="386"/>
      <c r="I9" s="386"/>
      <c r="J9" s="386"/>
      <c r="K9" s="386"/>
      <c r="L9" s="386"/>
      <c r="M9" s="386"/>
      <c r="N9" s="386"/>
      <c r="O9" s="30"/>
    </row>
    <row r="10" spans="1:18" ht="16.5" customHeight="1">
      <c r="A10" s="390" t="s">
        <v>22</v>
      </c>
      <c r="B10" s="391"/>
      <c r="C10" s="391"/>
      <c r="D10" s="391"/>
      <c r="E10" s="392"/>
      <c r="F10" s="390" t="s">
        <v>23</v>
      </c>
      <c r="G10" s="391"/>
      <c r="H10" s="390" t="s">
        <v>24</v>
      </c>
      <c r="I10" s="392"/>
      <c r="J10" s="303" t="s">
        <v>25</v>
      </c>
      <c r="K10" s="201" t="s">
        <v>26</v>
      </c>
      <c r="L10" s="304" t="s">
        <v>27</v>
      </c>
      <c r="M10" s="393" t="s">
        <v>7</v>
      </c>
      <c r="N10" s="394"/>
    </row>
    <row r="11" spans="1:18" ht="15" customHeight="1">
      <c r="A11" s="395" t="s">
        <v>28</v>
      </c>
      <c r="B11" s="396"/>
      <c r="C11" s="396"/>
      <c r="D11" s="396"/>
      <c r="E11" s="203">
        <v>0.3</v>
      </c>
      <c r="F11" s="204"/>
      <c r="G11" s="204"/>
      <c r="H11" s="204"/>
      <c r="I11" s="204"/>
      <c r="J11" s="204"/>
      <c r="K11" s="204"/>
      <c r="L11" s="204"/>
      <c r="M11" s="204"/>
      <c r="N11" s="205"/>
      <c r="P11" s="397" t="s">
        <v>29</v>
      </c>
    </row>
    <row r="12" spans="1:18" ht="15" customHeight="1">
      <c r="A12" s="398" t="s">
        <v>105</v>
      </c>
      <c r="B12" s="399"/>
      <c r="C12" s="399"/>
      <c r="D12" s="399"/>
      <c r="E12" s="400"/>
      <c r="F12" s="401">
        <v>30</v>
      </c>
      <c r="G12" s="401"/>
      <c r="H12" s="401">
        <v>6</v>
      </c>
      <c r="I12" s="401"/>
      <c r="J12" s="206">
        <f>L34</f>
        <v>0.86</v>
      </c>
      <c r="K12" s="207">
        <f>$J$12*$F$12/$H$12</f>
        <v>4.3</v>
      </c>
      <c r="L12" s="403">
        <f>IF(SUM(K12:K13)&gt;30, 30, SUM(K12:K13))</f>
        <v>23.15</v>
      </c>
      <c r="M12" s="407" t="s">
        <v>30</v>
      </c>
      <c r="N12" s="408"/>
      <c r="P12" s="397"/>
      <c r="Q12" s="36"/>
    </row>
    <row r="13" spans="1:18" ht="15" customHeight="1">
      <c r="A13" s="411" t="s">
        <v>108</v>
      </c>
      <c r="B13" s="412"/>
      <c r="C13" s="412"/>
      <c r="D13" s="412"/>
      <c r="E13" s="413"/>
      <c r="F13" s="402"/>
      <c r="G13" s="402"/>
      <c r="H13" s="402"/>
      <c r="I13" s="402"/>
      <c r="J13" s="208">
        <f>N45</f>
        <v>3.77</v>
      </c>
      <c r="K13" s="209">
        <f>$J$13*$F$12/$H$12</f>
        <v>18.849999999999998</v>
      </c>
      <c r="L13" s="404"/>
      <c r="M13" s="409"/>
      <c r="N13" s="410"/>
      <c r="P13" s="397"/>
      <c r="Q13" s="36"/>
    </row>
    <row r="14" spans="1:18" ht="15" customHeight="1">
      <c r="A14" s="395" t="s">
        <v>31</v>
      </c>
      <c r="B14" s="396"/>
      <c r="C14" s="396"/>
      <c r="D14" s="396"/>
      <c r="E14" s="203">
        <v>0.5</v>
      </c>
      <c r="F14" s="204"/>
      <c r="G14" s="204"/>
      <c r="H14" s="204"/>
      <c r="I14" s="204"/>
      <c r="J14" s="204"/>
      <c r="K14" s="204"/>
      <c r="L14" s="204"/>
      <c r="M14" s="204"/>
      <c r="N14" s="205"/>
      <c r="P14" s="36"/>
      <c r="Q14" s="36"/>
    </row>
    <row r="15" spans="1:18" ht="15" customHeight="1">
      <c r="A15" s="398" t="s">
        <v>32</v>
      </c>
      <c r="B15" s="399"/>
      <c r="C15" s="399"/>
      <c r="D15" s="399"/>
      <c r="E15" s="400"/>
      <c r="F15" s="406">
        <v>20</v>
      </c>
      <c r="G15" s="406"/>
      <c r="H15" s="406">
        <v>20</v>
      </c>
      <c r="I15" s="406"/>
      <c r="J15" s="210">
        <f>M34</f>
        <v>0</v>
      </c>
      <c r="K15" s="207">
        <f>J15/H15*F15</f>
        <v>0</v>
      </c>
      <c r="L15" s="403">
        <f>SUM(K15:K16)</f>
        <v>0</v>
      </c>
      <c r="M15" s="414"/>
      <c r="N15" s="415"/>
      <c r="P15" s="36"/>
      <c r="Q15" s="36"/>
    </row>
    <row r="16" spans="1:18" ht="15" customHeight="1">
      <c r="A16" s="411" t="s">
        <v>33</v>
      </c>
      <c r="B16" s="412"/>
      <c r="C16" s="412"/>
      <c r="D16" s="412"/>
      <c r="E16" s="413"/>
      <c r="F16" s="405">
        <v>30</v>
      </c>
      <c r="G16" s="405"/>
      <c r="H16" s="405">
        <v>30</v>
      </c>
      <c r="I16" s="405"/>
      <c r="J16" s="211">
        <f>N34</f>
        <v>0</v>
      </c>
      <c r="K16" s="209">
        <f>J16/H16*F16</f>
        <v>0</v>
      </c>
      <c r="L16" s="404"/>
      <c r="M16" s="416"/>
      <c r="N16" s="417"/>
    </row>
    <row r="17" spans="1:17" ht="15" customHeight="1">
      <c r="A17" s="395" t="s">
        <v>34</v>
      </c>
      <c r="B17" s="396"/>
      <c r="C17" s="396"/>
      <c r="D17" s="396"/>
      <c r="E17" s="203">
        <v>0.2</v>
      </c>
      <c r="F17" s="204"/>
      <c r="G17" s="204"/>
      <c r="H17" s="204"/>
      <c r="I17" s="204"/>
      <c r="J17" s="204"/>
      <c r="K17" s="204"/>
      <c r="L17" s="204"/>
      <c r="M17" s="204"/>
      <c r="N17" s="205"/>
    </row>
    <row r="18" spans="1:17" ht="15" customHeight="1">
      <c r="A18" s="398" t="s">
        <v>35</v>
      </c>
      <c r="B18" s="399"/>
      <c r="C18" s="399"/>
      <c r="D18" s="399"/>
      <c r="E18" s="212"/>
      <c r="F18" s="406"/>
      <c r="G18" s="406"/>
      <c r="H18" s="406"/>
      <c r="I18" s="406"/>
      <c r="J18" s="213">
        <f>B57+N57</f>
        <v>0</v>
      </c>
      <c r="K18" s="207">
        <f>J18</f>
        <v>0</v>
      </c>
      <c r="L18" s="403">
        <f>K18+K19</f>
        <v>0</v>
      </c>
      <c r="M18" s="418"/>
      <c r="N18" s="419"/>
    </row>
    <row r="19" spans="1:17" ht="15" customHeight="1">
      <c r="A19" s="411" t="s">
        <v>36</v>
      </c>
      <c r="B19" s="412"/>
      <c r="C19" s="412"/>
      <c r="D19" s="412"/>
      <c r="E19" s="214"/>
      <c r="F19" s="405">
        <v>20</v>
      </c>
      <c r="G19" s="405"/>
      <c r="H19" s="405">
        <v>45</v>
      </c>
      <c r="I19" s="405"/>
      <c r="J19" s="215">
        <f>M89</f>
        <v>0</v>
      </c>
      <c r="K19" s="209">
        <f>J19*F19/H19</f>
        <v>0</v>
      </c>
      <c r="L19" s="404"/>
      <c r="M19" s="422"/>
      <c r="N19" s="423"/>
    </row>
    <row r="20" spans="1:17" ht="15" customHeight="1">
      <c r="A20" s="395" t="s">
        <v>37</v>
      </c>
      <c r="B20" s="396"/>
      <c r="C20" s="396"/>
      <c r="D20" s="396"/>
      <c r="E20" s="396"/>
      <c r="F20" s="204"/>
      <c r="G20" s="204"/>
      <c r="H20" s="204"/>
      <c r="I20" s="204"/>
      <c r="J20" s="204"/>
      <c r="K20" s="204"/>
      <c r="L20" s="204"/>
      <c r="M20" s="204"/>
      <c r="N20" s="205"/>
    </row>
    <row r="21" spans="1:17" ht="15" customHeight="1">
      <c r="A21" s="398" t="s">
        <v>92</v>
      </c>
      <c r="B21" s="399"/>
      <c r="C21" s="399"/>
      <c r="D21" s="399"/>
      <c r="E21" s="400"/>
      <c r="F21" s="406"/>
      <c r="G21" s="406"/>
      <c r="H21" s="406"/>
      <c r="I21" s="406"/>
      <c r="J21" s="216">
        <f>K12+K13-L12</f>
        <v>0</v>
      </c>
      <c r="K21" s="207">
        <f>J21</f>
        <v>0</v>
      </c>
      <c r="L21" s="217">
        <f>K21</f>
        <v>0</v>
      </c>
      <c r="M21" s="418"/>
      <c r="N21" s="419"/>
    </row>
    <row r="22" spans="1:17" ht="15" customHeight="1">
      <c r="A22" s="411" t="s">
        <v>38</v>
      </c>
      <c r="B22" s="412"/>
      <c r="C22" s="412"/>
      <c r="D22" s="412"/>
      <c r="E22" s="413"/>
      <c r="F22" s="405">
        <v>0</v>
      </c>
      <c r="G22" s="405"/>
      <c r="H22" s="405">
        <v>0</v>
      </c>
      <c r="I22" s="405"/>
      <c r="J22" s="218">
        <v>0</v>
      </c>
      <c r="K22" s="209">
        <f>IF(ABS(J22)&gt;20, IF(J22&gt;0, 20, -20), J22)</f>
        <v>0</v>
      </c>
      <c r="L22" s="219">
        <f>K22</f>
        <v>0</v>
      </c>
      <c r="M22" s="420"/>
      <c r="N22" s="421"/>
      <c r="P22" s="45" t="s">
        <v>107</v>
      </c>
    </row>
    <row r="23" spans="1:17" ht="16.5" customHeight="1">
      <c r="A23" s="390" t="s">
        <v>39</v>
      </c>
      <c r="B23" s="391"/>
      <c r="C23" s="391"/>
      <c r="D23" s="391"/>
      <c r="E23" s="391"/>
      <c r="F23" s="391"/>
      <c r="G23" s="391"/>
      <c r="H23" s="391"/>
      <c r="I23" s="391"/>
      <c r="J23" s="391"/>
      <c r="K23" s="391"/>
      <c r="L23" s="220">
        <f>IF(SUM(L12,L15,L18,L19,L21,L22) &gt; 100, 100, SUM(L12,L15,L18,L19,L21,L22))</f>
        <v>23.15</v>
      </c>
      <c r="M23" s="390"/>
      <c r="N23" s="392"/>
    </row>
    <row r="24" spans="1:17" ht="8.1" customHeight="1"/>
    <row r="25" spans="1:17" ht="16.5" customHeight="1">
      <c r="A25" s="221" t="s">
        <v>40</v>
      </c>
    </row>
    <row r="26" spans="1:17" ht="16.5" customHeight="1">
      <c r="A26" s="430" t="s">
        <v>95</v>
      </c>
      <c r="B26" s="430"/>
      <c r="C26" s="430"/>
      <c r="D26" s="430"/>
      <c r="E26" s="430"/>
      <c r="F26" s="430"/>
      <c r="G26" s="430"/>
      <c r="H26" s="430"/>
      <c r="I26" s="430"/>
      <c r="J26" s="430"/>
      <c r="K26" s="430"/>
      <c r="L26" s="430"/>
      <c r="M26" s="430"/>
      <c r="N26" s="430"/>
      <c r="O26" s="30"/>
    </row>
    <row r="27" spans="1:17" ht="16.5" customHeight="1">
      <c r="A27" s="390" t="s">
        <v>41</v>
      </c>
      <c r="B27" s="391"/>
      <c r="C27" s="391"/>
      <c r="D27" s="391"/>
      <c r="E27" s="391"/>
      <c r="F27" s="391"/>
      <c r="G27" s="391"/>
      <c r="H27" s="391"/>
      <c r="I27" s="391"/>
      <c r="J27" s="392"/>
      <c r="K27" s="431" t="s">
        <v>106</v>
      </c>
      <c r="L27" s="431"/>
      <c r="M27" s="431" t="s">
        <v>42</v>
      </c>
      <c r="N27" s="431"/>
    </row>
    <row r="28" spans="1:17" ht="26.25" customHeight="1">
      <c r="A28" s="390" t="s">
        <v>123</v>
      </c>
      <c r="B28" s="391"/>
      <c r="C28" s="391"/>
      <c r="D28" s="391"/>
      <c r="E28" s="391"/>
      <c r="F28" s="392"/>
      <c r="G28" s="390" t="s">
        <v>43</v>
      </c>
      <c r="H28" s="391"/>
      <c r="I28" s="391"/>
      <c r="J28" s="392"/>
      <c r="K28" s="303" t="s">
        <v>44</v>
      </c>
      <c r="L28" s="201" t="s">
        <v>125</v>
      </c>
      <c r="M28" s="304" t="s">
        <v>45</v>
      </c>
      <c r="N28" s="223" t="s">
        <v>127</v>
      </c>
    </row>
    <row r="29" spans="1:17" ht="15" customHeight="1">
      <c r="A29" s="424" t="s">
        <v>313</v>
      </c>
      <c r="B29" s="425"/>
      <c r="C29" s="425"/>
      <c r="D29" s="425"/>
      <c r="E29" s="425"/>
      <c r="F29" s="426"/>
      <c r="G29" s="427" t="s">
        <v>314</v>
      </c>
      <c r="H29" s="428"/>
      <c r="I29" s="428"/>
      <c r="J29" s="429"/>
      <c r="K29" s="311">
        <v>0.86</v>
      </c>
      <c r="L29" s="311">
        <v>0.86</v>
      </c>
      <c r="M29" s="312"/>
      <c r="N29" s="315"/>
      <c r="P29" s="184"/>
      <c r="Q29" s="185"/>
    </row>
    <row r="30" spans="1:17" ht="15" customHeight="1">
      <c r="A30" s="439"/>
      <c r="B30" s="440"/>
      <c r="C30" s="440"/>
      <c r="D30" s="440"/>
      <c r="E30" s="440"/>
      <c r="F30" s="441"/>
      <c r="G30" s="515"/>
      <c r="H30" s="516"/>
      <c r="I30" s="516"/>
      <c r="J30" s="517"/>
      <c r="K30" s="225"/>
      <c r="L30" s="226"/>
      <c r="M30" s="227"/>
      <c r="N30" s="228"/>
      <c r="P30" s="186"/>
      <c r="Q30" s="30"/>
    </row>
    <row r="31" spans="1:17" ht="15" customHeight="1">
      <c r="A31" s="439"/>
      <c r="B31" s="440"/>
      <c r="C31" s="440"/>
      <c r="D31" s="440"/>
      <c r="E31" s="440"/>
      <c r="F31" s="441"/>
      <c r="G31" s="442"/>
      <c r="H31" s="443"/>
      <c r="I31" s="443"/>
      <c r="J31" s="444"/>
      <c r="K31" s="225"/>
      <c r="L31" s="226"/>
      <c r="M31" s="227"/>
      <c r="N31" s="227"/>
      <c r="P31" s="30"/>
      <c r="Q31" s="30"/>
    </row>
    <row r="32" spans="1:17" s="24" customFormat="1" ht="15" customHeight="1">
      <c r="A32" s="439"/>
      <c r="B32" s="440"/>
      <c r="C32" s="440"/>
      <c r="D32" s="440"/>
      <c r="E32" s="440"/>
      <c r="F32" s="441"/>
      <c r="G32" s="442"/>
      <c r="H32" s="443"/>
      <c r="I32" s="443"/>
      <c r="J32" s="444"/>
      <c r="K32" s="225"/>
      <c r="L32" s="226"/>
      <c r="M32" s="227"/>
      <c r="N32" s="227"/>
    </row>
    <row r="33" spans="1:16" s="24" customFormat="1" ht="15" customHeight="1">
      <c r="A33" s="445"/>
      <c r="B33" s="446"/>
      <c r="C33" s="446"/>
      <c r="D33" s="446"/>
      <c r="E33" s="446"/>
      <c r="F33" s="447"/>
      <c r="G33" s="448"/>
      <c r="H33" s="449"/>
      <c r="I33" s="449"/>
      <c r="J33" s="450"/>
      <c r="K33" s="229"/>
      <c r="L33" s="230"/>
      <c r="M33" s="231"/>
      <c r="N33" s="231"/>
    </row>
    <row r="34" spans="1:16" s="24" customFormat="1" ht="16.5" customHeight="1">
      <c r="A34" s="390" t="s">
        <v>25</v>
      </c>
      <c r="B34" s="391"/>
      <c r="C34" s="391"/>
      <c r="D34" s="391"/>
      <c r="E34" s="391"/>
      <c r="F34" s="391"/>
      <c r="G34" s="391"/>
      <c r="H34" s="391"/>
      <c r="I34" s="391"/>
      <c r="J34" s="392"/>
      <c r="K34" s="232">
        <f>SUM(K29:K33)</f>
        <v>0.86</v>
      </c>
      <c r="L34" s="233">
        <f>SUM(L29:L33)</f>
        <v>0.86</v>
      </c>
      <c r="M34" s="233">
        <f>IFERROR(AVERAGE(M29:M33), 0)</f>
        <v>0</v>
      </c>
      <c r="N34" s="233">
        <f>IFERROR(AVERAGE(N29:N33), 0)</f>
        <v>0</v>
      </c>
    </row>
    <row r="35" spans="1:16" s="24" customFormat="1" ht="16.5" customHeight="1">
      <c r="A35" s="432" t="s">
        <v>111</v>
      </c>
      <c r="B35" s="432"/>
      <c r="C35" s="432"/>
      <c r="D35" s="432"/>
      <c r="E35" s="432"/>
      <c r="F35" s="432"/>
      <c r="G35" s="432"/>
      <c r="H35" s="432"/>
      <c r="I35" s="432"/>
      <c r="J35" s="432"/>
      <c r="K35" s="432"/>
      <c r="L35" s="432"/>
      <c r="M35" s="432"/>
      <c r="N35" s="432"/>
    </row>
    <row r="36" spans="1:16" s="24" customFormat="1" ht="16.5" customHeight="1">
      <c r="A36" s="390" t="s">
        <v>112</v>
      </c>
      <c r="B36" s="391"/>
      <c r="C36" s="391"/>
      <c r="D36" s="391"/>
      <c r="E36" s="391"/>
      <c r="F36" s="391"/>
      <c r="G36" s="391"/>
      <c r="H36" s="391"/>
      <c r="I36" s="391"/>
      <c r="J36" s="391"/>
      <c r="K36" s="391"/>
      <c r="L36" s="390" t="s">
        <v>106</v>
      </c>
      <c r="M36" s="391"/>
      <c r="N36" s="392"/>
    </row>
    <row r="37" spans="1:16" s="24" customFormat="1" ht="16.5" customHeight="1">
      <c r="A37" s="305" t="s">
        <v>57</v>
      </c>
      <c r="B37" s="433" t="s">
        <v>47</v>
      </c>
      <c r="C37" s="434"/>
      <c r="D37" s="434"/>
      <c r="E37" s="434"/>
      <c r="F37" s="434"/>
      <c r="G37" s="435"/>
      <c r="H37" s="436" t="s">
        <v>43</v>
      </c>
      <c r="I37" s="437"/>
      <c r="J37" s="438"/>
      <c r="K37" s="307" t="s">
        <v>102</v>
      </c>
      <c r="L37" s="307" t="s">
        <v>103</v>
      </c>
      <c r="M37" s="307" t="s">
        <v>104</v>
      </c>
      <c r="N37" s="307" t="s">
        <v>94</v>
      </c>
      <c r="P37" s="91" t="s">
        <v>96</v>
      </c>
    </row>
    <row r="38" spans="1:16" s="24" customFormat="1" ht="15" customHeight="1">
      <c r="A38" s="320">
        <v>7</v>
      </c>
      <c r="B38" s="649" t="s">
        <v>315</v>
      </c>
      <c r="C38" s="650"/>
      <c r="D38" s="650"/>
      <c r="E38" s="650"/>
      <c r="F38" s="650"/>
      <c r="G38" s="651"/>
      <c r="H38" s="652" t="s">
        <v>316</v>
      </c>
      <c r="I38" s="653"/>
      <c r="J38" s="654"/>
      <c r="K38" s="319">
        <v>14</v>
      </c>
      <c r="L38" s="321">
        <v>0.7</v>
      </c>
      <c r="M38" s="322">
        <v>0.5</v>
      </c>
      <c r="N38" s="323">
        <v>0.35</v>
      </c>
      <c r="P38" s="91" t="s">
        <v>98</v>
      </c>
    </row>
    <row r="39" spans="1:16" s="24" customFormat="1" ht="15" customHeight="1">
      <c r="A39" s="324">
        <v>5</v>
      </c>
      <c r="B39" s="424" t="s">
        <v>317</v>
      </c>
      <c r="C39" s="425"/>
      <c r="D39" s="425"/>
      <c r="E39" s="425"/>
      <c r="F39" s="425"/>
      <c r="G39" s="426"/>
      <c r="H39" s="658" t="s">
        <v>318</v>
      </c>
      <c r="I39" s="659"/>
      <c r="J39" s="660"/>
      <c r="K39" s="325">
        <v>70.5</v>
      </c>
      <c r="L39" s="326">
        <v>3.42</v>
      </c>
      <c r="M39" s="327">
        <v>1</v>
      </c>
      <c r="N39" s="323">
        <v>3.42</v>
      </c>
      <c r="P39" s="91" t="s">
        <v>97</v>
      </c>
    </row>
    <row r="40" spans="1:16" s="24" customFormat="1" ht="15" customHeight="1">
      <c r="A40" s="242"/>
      <c r="B40" s="439"/>
      <c r="C40" s="440"/>
      <c r="D40" s="440"/>
      <c r="E40" s="440"/>
      <c r="F40" s="440"/>
      <c r="G40" s="441"/>
      <c r="H40" s="442"/>
      <c r="I40" s="443"/>
      <c r="J40" s="444"/>
      <c r="K40" s="243"/>
      <c r="L40" s="244"/>
      <c r="M40" s="245"/>
      <c r="N40" s="241"/>
      <c r="P40" s="91" t="s">
        <v>99</v>
      </c>
    </row>
    <row r="41" spans="1:16" s="24" customFormat="1" ht="15" customHeight="1">
      <c r="A41" s="242"/>
      <c r="B41" s="439"/>
      <c r="C41" s="440"/>
      <c r="D41" s="440"/>
      <c r="E41" s="440"/>
      <c r="F41" s="440"/>
      <c r="G41" s="441"/>
      <c r="H41" s="442"/>
      <c r="I41" s="443"/>
      <c r="J41" s="444"/>
      <c r="K41" s="243"/>
      <c r="L41" s="244"/>
      <c r="M41" s="245"/>
      <c r="N41" s="241"/>
      <c r="P41" s="91" t="s">
        <v>100</v>
      </c>
    </row>
    <row r="42" spans="1:16" s="24" customFormat="1" ht="15" customHeight="1">
      <c r="A42" s="242"/>
      <c r="B42" s="439"/>
      <c r="C42" s="440"/>
      <c r="D42" s="440"/>
      <c r="E42" s="440"/>
      <c r="F42" s="440"/>
      <c r="G42" s="441"/>
      <c r="H42" s="442"/>
      <c r="I42" s="443"/>
      <c r="J42" s="444"/>
      <c r="K42" s="243"/>
      <c r="L42" s="244"/>
      <c r="M42" s="245"/>
      <c r="N42" s="241"/>
      <c r="P42" s="91" t="s">
        <v>101</v>
      </c>
    </row>
    <row r="43" spans="1:16" s="24" customFormat="1" ht="15" customHeight="1">
      <c r="A43" s="242"/>
      <c r="B43" s="439"/>
      <c r="C43" s="440"/>
      <c r="D43" s="440"/>
      <c r="E43" s="440"/>
      <c r="F43" s="440"/>
      <c r="G43" s="441"/>
      <c r="H43" s="442"/>
      <c r="I43" s="443"/>
      <c r="J43" s="444"/>
      <c r="K43" s="243"/>
      <c r="L43" s="244"/>
      <c r="M43" s="245"/>
      <c r="N43" s="241"/>
      <c r="P43" s="91" t="s">
        <v>110</v>
      </c>
    </row>
    <row r="44" spans="1:16" s="24" customFormat="1" ht="15" customHeight="1">
      <c r="A44" s="246"/>
      <c r="B44" s="439"/>
      <c r="C44" s="440"/>
      <c r="D44" s="440"/>
      <c r="E44" s="440"/>
      <c r="F44" s="440"/>
      <c r="G44" s="441"/>
      <c r="H44" s="469"/>
      <c r="I44" s="470"/>
      <c r="J44" s="471"/>
      <c r="K44" s="247"/>
      <c r="L44" s="244"/>
      <c r="M44" s="245"/>
      <c r="N44" s="241"/>
      <c r="P44" s="91" t="s">
        <v>109</v>
      </c>
    </row>
    <row r="45" spans="1:16" s="24" customFormat="1" ht="16.5" customHeight="1">
      <c r="A45" s="390" t="s">
        <v>48</v>
      </c>
      <c r="B45" s="391"/>
      <c r="C45" s="391"/>
      <c r="D45" s="391"/>
      <c r="E45" s="391"/>
      <c r="F45" s="391"/>
      <c r="G45" s="391"/>
      <c r="H45" s="391"/>
      <c r="I45" s="391"/>
      <c r="J45" s="391"/>
      <c r="K45" s="391"/>
      <c r="L45" s="391"/>
      <c r="M45" s="392"/>
      <c r="N45" s="220">
        <f>SUM(H38,H39,H40,H41,H43,H44,N38,N39,N40,N41,N43,N44)</f>
        <v>3.77</v>
      </c>
    </row>
    <row r="46" spans="1:16" s="24" customFormat="1">
      <c r="A46" s="309"/>
      <c r="B46" s="309"/>
      <c r="C46" s="309"/>
      <c r="D46" s="309"/>
      <c r="E46" s="309"/>
      <c r="F46" s="309"/>
      <c r="G46" s="309"/>
      <c r="H46" s="309"/>
      <c r="I46" s="309"/>
      <c r="J46" s="309"/>
      <c r="K46" s="309"/>
      <c r="L46" s="309"/>
      <c r="M46" s="309"/>
      <c r="N46" s="309"/>
    </row>
    <row r="47" spans="1:16" s="24" customFormat="1">
      <c r="A47" s="248" t="s">
        <v>49</v>
      </c>
      <c r="B47" s="309"/>
      <c r="C47" s="309"/>
      <c r="D47" s="309"/>
      <c r="E47" s="309"/>
      <c r="F47" s="309"/>
      <c r="G47" s="309"/>
      <c r="H47" s="309"/>
      <c r="I47" s="309"/>
      <c r="J47" s="309"/>
      <c r="K47" s="309"/>
      <c r="L47" s="309"/>
      <c r="M47" s="309"/>
      <c r="N47" s="309"/>
    </row>
    <row r="48" spans="1:16" s="24" customFormat="1" ht="16.5" customHeight="1" thickBot="1">
      <c r="A48" s="472" t="s">
        <v>35</v>
      </c>
      <c r="B48" s="472"/>
      <c r="C48" s="472"/>
      <c r="D48" s="472"/>
      <c r="E48" s="472"/>
      <c r="F48" s="472"/>
      <c r="G48" s="472"/>
      <c r="H48" s="472"/>
      <c r="I48" s="472"/>
      <c r="J48" s="472"/>
      <c r="K48" s="472"/>
      <c r="L48" s="472"/>
      <c r="M48" s="472"/>
      <c r="N48" s="472"/>
    </row>
    <row r="49" spans="1:19" s="24" customFormat="1" ht="16.5" customHeight="1">
      <c r="A49" s="473" t="s">
        <v>50</v>
      </c>
      <c r="B49" s="474"/>
      <c r="C49" s="475" t="s">
        <v>51</v>
      </c>
      <c r="D49" s="475" t="s">
        <v>52</v>
      </c>
      <c r="E49" s="475" t="s">
        <v>53</v>
      </c>
      <c r="F49" s="475" t="s">
        <v>164</v>
      </c>
      <c r="G49" s="477" t="s">
        <v>55</v>
      </c>
      <c r="H49" s="457" t="s">
        <v>165</v>
      </c>
      <c r="I49" s="458"/>
      <c r="J49" s="458"/>
      <c r="K49" s="458"/>
      <c r="L49" s="458"/>
      <c r="M49" s="458"/>
      <c r="N49" s="459"/>
    </row>
    <row r="50" spans="1:19" s="24" customFormat="1" ht="16.5" customHeight="1">
      <c r="A50" s="308" t="s">
        <v>46</v>
      </c>
      <c r="B50" s="306" t="s">
        <v>56</v>
      </c>
      <c r="C50" s="476"/>
      <c r="D50" s="476"/>
      <c r="E50" s="476"/>
      <c r="F50" s="476"/>
      <c r="G50" s="478"/>
      <c r="H50" s="252" t="s">
        <v>57</v>
      </c>
      <c r="I50" s="436" t="s">
        <v>58</v>
      </c>
      <c r="J50" s="437"/>
      <c r="K50" s="438"/>
      <c r="L50" s="460" t="s">
        <v>59</v>
      </c>
      <c r="M50" s="460"/>
      <c r="N50" s="254" t="s">
        <v>60</v>
      </c>
    </row>
    <row r="51" spans="1:19" s="24" customFormat="1" ht="15" customHeight="1">
      <c r="A51" s="255" t="s">
        <v>166</v>
      </c>
      <c r="B51" s="256"/>
      <c r="C51" s="257"/>
      <c r="D51" s="257"/>
      <c r="E51" s="257"/>
      <c r="F51" s="257"/>
      <c r="G51" s="461"/>
      <c r="H51" s="258"/>
      <c r="I51" s="464"/>
      <c r="J51" s="464"/>
      <c r="K51" s="464"/>
      <c r="L51" s="465"/>
      <c r="M51" s="466"/>
      <c r="N51" s="259"/>
      <c r="P51" s="479" t="s">
        <v>61</v>
      </c>
      <c r="Q51" s="479"/>
    </row>
    <row r="52" spans="1:19" s="24" customFormat="1" ht="15" customHeight="1">
      <c r="A52" s="255" t="s">
        <v>167</v>
      </c>
      <c r="B52" s="260"/>
      <c r="C52" s="261"/>
      <c r="D52" s="261"/>
      <c r="E52" s="261"/>
      <c r="F52" s="261"/>
      <c r="G52" s="462"/>
      <c r="H52" s="262"/>
      <c r="I52" s="480"/>
      <c r="J52" s="480"/>
      <c r="K52" s="480"/>
      <c r="L52" s="481"/>
      <c r="M52" s="482"/>
      <c r="N52" s="263"/>
      <c r="P52" s="479"/>
      <c r="Q52" s="479"/>
    </row>
    <row r="53" spans="1:19" s="24" customFormat="1" ht="15" customHeight="1">
      <c r="A53" s="255" t="s">
        <v>168</v>
      </c>
      <c r="B53" s="260"/>
      <c r="C53" s="261"/>
      <c r="D53" s="261"/>
      <c r="E53" s="261"/>
      <c r="F53" s="261"/>
      <c r="G53" s="462"/>
      <c r="H53" s="262"/>
      <c r="I53" s="480"/>
      <c r="J53" s="480"/>
      <c r="K53" s="480"/>
      <c r="L53" s="481"/>
      <c r="M53" s="482"/>
      <c r="N53" s="263"/>
      <c r="P53" s="479"/>
      <c r="Q53" s="479"/>
    </row>
    <row r="54" spans="1:19" s="24" customFormat="1" ht="15" customHeight="1">
      <c r="A54" s="255" t="s">
        <v>169</v>
      </c>
      <c r="B54" s="260"/>
      <c r="C54" s="261"/>
      <c r="D54" s="261"/>
      <c r="E54" s="261"/>
      <c r="F54" s="261"/>
      <c r="G54" s="462"/>
      <c r="H54" s="262"/>
      <c r="I54" s="480"/>
      <c r="J54" s="480"/>
      <c r="K54" s="480"/>
      <c r="L54" s="481"/>
      <c r="M54" s="482"/>
      <c r="N54" s="263"/>
      <c r="P54" s="479"/>
      <c r="Q54" s="479"/>
    </row>
    <row r="55" spans="1:19" s="24" customFormat="1" ht="15" customHeight="1">
      <c r="A55" s="255" t="s">
        <v>170</v>
      </c>
      <c r="B55" s="260"/>
      <c r="C55" s="261"/>
      <c r="D55" s="261"/>
      <c r="E55" s="261"/>
      <c r="F55" s="261"/>
      <c r="G55" s="462"/>
      <c r="H55" s="262"/>
      <c r="I55" s="480"/>
      <c r="J55" s="480"/>
      <c r="K55" s="480"/>
      <c r="L55" s="481"/>
      <c r="M55" s="482"/>
      <c r="N55" s="263"/>
      <c r="P55" s="479"/>
      <c r="Q55" s="479"/>
    </row>
    <row r="56" spans="1:19" s="24" customFormat="1">
      <c r="A56" s="255" t="s">
        <v>171</v>
      </c>
      <c r="B56" s="264"/>
      <c r="C56" s="261"/>
      <c r="D56" s="261"/>
      <c r="E56" s="261"/>
      <c r="F56" s="261"/>
      <c r="G56" s="463"/>
      <c r="H56" s="265"/>
      <c r="I56" s="483"/>
      <c r="J56" s="483"/>
      <c r="K56" s="483"/>
      <c r="L56" s="467"/>
      <c r="M56" s="468"/>
      <c r="N56" s="266"/>
      <c r="P56" s="479"/>
      <c r="Q56" s="479"/>
    </row>
    <row r="57" spans="1:19" s="24" customFormat="1" ht="14.25" customHeight="1" thickBot="1">
      <c r="A57" s="267" t="s">
        <v>62</v>
      </c>
      <c r="B57" s="267">
        <f>SUM(C57:G57)</f>
        <v>0</v>
      </c>
      <c r="C57" s="268">
        <f>SUM(C51:C56)*-1</f>
        <v>0</v>
      </c>
      <c r="D57" s="268">
        <f>SUM(D51:D56)*5</f>
        <v>0</v>
      </c>
      <c r="E57" s="268">
        <f>SUM(E51:E56)*-1</f>
        <v>0</v>
      </c>
      <c r="F57" s="268">
        <v>0</v>
      </c>
      <c r="G57" s="269">
        <v>0</v>
      </c>
      <c r="H57" s="489" t="s">
        <v>93</v>
      </c>
      <c r="I57" s="490"/>
      <c r="J57" s="490"/>
      <c r="K57" s="491"/>
      <c r="L57" s="492">
        <v>0</v>
      </c>
      <c r="M57" s="493"/>
      <c r="N57" s="270">
        <f>L57*3</f>
        <v>0</v>
      </c>
      <c r="P57" s="72"/>
    </row>
    <row r="58" spans="1:19" s="24" customFormat="1">
      <c r="A58" s="309"/>
      <c r="B58" s="309"/>
      <c r="C58" s="309"/>
      <c r="D58" s="309"/>
      <c r="E58" s="309"/>
      <c r="F58" s="309"/>
      <c r="G58" s="309"/>
      <c r="H58" s="309"/>
      <c r="I58" s="309"/>
      <c r="J58" s="309"/>
      <c r="K58" s="309"/>
      <c r="L58" s="309"/>
      <c r="M58" s="309"/>
      <c r="N58" s="309"/>
    </row>
    <row r="59" spans="1:19" s="24" customFormat="1" ht="15" thickBot="1">
      <c r="A59" s="472" t="s">
        <v>63</v>
      </c>
      <c r="B59" s="472"/>
      <c r="C59" s="472"/>
      <c r="D59" s="472"/>
      <c r="E59" s="472"/>
      <c r="F59" s="472"/>
      <c r="G59" s="472"/>
      <c r="H59" s="472"/>
      <c r="I59" s="472"/>
      <c r="J59" s="472"/>
      <c r="K59" s="472"/>
      <c r="L59" s="472"/>
      <c r="M59" s="472"/>
      <c r="N59" s="472"/>
    </row>
    <row r="60" spans="1:19" s="24" customFormat="1" ht="18" customHeight="1">
      <c r="A60" s="476" t="s">
        <v>64</v>
      </c>
      <c r="B60" s="494" t="s">
        <v>65</v>
      </c>
      <c r="C60" s="495"/>
      <c r="D60" s="495"/>
      <c r="E60" s="495"/>
      <c r="F60" s="495"/>
      <c r="G60" s="495"/>
      <c r="H60" s="495"/>
      <c r="I60" s="495"/>
      <c r="J60" s="495"/>
      <c r="K60" s="496"/>
      <c r="L60" s="436" t="s">
        <v>66</v>
      </c>
      <c r="M60" s="437"/>
      <c r="N60" s="438"/>
    </row>
    <row r="61" spans="1:19" s="24" customFormat="1" ht="18" customHeight="1">
      <c r="A61" s="476"/>
      <c r="B61" s="497"/>
      <c r="C61" s="498"/>
      <c r="D61" s="498"/>
      <c r="E61" s="498"/>
      <c r="F61" s="498"/>
      <c r="G61" s="498"/>
      <c r="H61" s="498"/>
      <c r="I61" s="498"/>
      <c r="J61" s="498"/>
      <c r="K61" s="499"/>
      <c r="L61" s="308" t="s">
        <v>57</v>
      </c>
      <c r="M61" s="308" t="s">
        <v>67</v>
      </c>
      <c r="N61" s="307" t="s">
        <v>68</v>
      </c>
    </row>
    <row r="62" spans="1:19" s="24" customFormat="1" ht="18" customHeight="1">
      <c r="A62" s="476" t="s">
        <v>69</v>
      </c>
      <c r="B62" s="485" t="s">
        <v>70</v>
      </c>
      <c r="C62" s="486"/>
      <c r="D62" s="486"/>
      <c r="E62" s="486"/>
      <c r="F62" s="486"/>
      <c r="G62" s="486"/>
      <c r="H62" s="486"/>
      <c r="I62" s="486"/>
      <c r="J62" s="486"/>
      <c r="K62" s="487"/>
      <c r="L62" s="271" t="s">
        <v>71</v>
      </c>
      <c r="M62" s="272"/>
      <c r="N62" s="503">
        <f>IF(ISERROR(AVERAGE(M63:M64)),0,ROUNDUP(AVERAGE(M63:M64), 1))</f>
        <v>0</v>
      </c>
      <c r="P62" s="484" t="s">
        <v>72</v>
      </c>
      <c r="Q62" s="484"/>
      <c r="R62" s="484"/>
      <c r="S62" s="484"/>
    </row>
    <row r="63" spans="1:19" s="24" customFormat="1" ht="18" customHeight="1">
      <c r="A63" s="476"/>
      <c r="B63" s="488"/>
      <c r="C63" s="486"/>
      <c r="D63" s="486"/>
      <c r="E63" s="486"/>
      <c r="F63" s="486"/>
      <c r="G63" s="486"/>
      <c r="H63" s="486"/>
      <c r="I63" s="486"/>
      <c r="J63" s="486"/>
      <c r="K63" s="487"/>
      <c r="L63" s="273" t="s">
        <v>1</v>
      </c>
      <c r="M63" s="274"/>
      <c r="N63" s="389"/>
      <c r="P63" s="484"/>
      <c r="Q63" s="484"/>
      <c r="R63" s="484"/>
      <c r="S63" s="484"/>
    </row>
    <row r="64" spans="1:19" s="24" customFormat="1" ht="18" customHeight="1">
      <c r="A64" s="476"/>
      <c r="B64" s="488"/>
      <c r="C64" s="486"/>
      <c r="D64" s="486"/>
      <c r="E64" s="486"/>
      <c r="F64" s="486"/>
      <c r="G64" s="486"/>
      <c r="H64" s="486"/>
      <c r="I64" s="486"/>
      <c r="J64" s="486"/>
      <c r="K64" s="487"/>
      <c r="L64" s="275" t="s">
        <v>2</v>
      </c>
      <c r="M64" s="276"/>
      <c r="N64" s="389"/>
      <c r="P64" s="484"/>
      <c r="Q64" s="484"/>
      <c r="R64" s="484"/>
      <c r="S64" s="484"/>
    </row>
    <row r="65" spans="1:21" ht="18" customHeight="1">
      <c r="A65" s="476"/>
      <c r="B65" s="485" t="s">
        <v>73</v>
      </c>
      <c r="C65" s="486"/>
      <c r="D65" s="486"/>
      <c r="E65" s="486"/>
      <c r="F65" s="486"/>
      <c r="G65" s="486"/>
      <c r="H65" s="486"/>
      <c r="I65" s="486"/>
      <c r="J65" s="486"/>
      <c r="K65" s="487"/>
      <c r="L65" s="273" t="s">
        <v>71</v>
      </c>
      <c r="M65" s="272"/>
      <c r="N65" s="389">
        <f>IF(ISERROR(AVERAGE(M66:M67)),0,ROUNDUP(AVERAGE(M66:M67), 1))</f>
        <v>0</v>
      </c>
      <c r="P65" s="484" t="s">
        <v>74</v>
      </c>
      <c r="Q65" s="484"/>
      <c r="R65" s="484"/>
      <c r="S65" s="484"/>
    </row>
    <row r="66" spans="1:21" ht="18" customHeight="1">
      <c r="A66" s="476"/>
      <c r="B66" s="488"/>
      <c r="C66" s="486"/>
      <c r="D66" s="486"/>
      <c r="E66" s="486"/>
      <c r="F66" s="486"/>
      <c r="G66" s="486"/>
      <c r="H66" s="486"/>
      <c r="I66" s="486"/>
      <c r="J66" s="486"/>
      <c r="K66" s="487"/>
      <c r="L66" s="273" t="s">
        <v>1</v>
      </c>
      <c r="M66" s="274"/>
      <c r="N66" s="389"/>
      <c r="P66" s="484"/>
      <c r="Q66" s="484"/>
      <c r="R66" s="484"/>
      <c r="S66" s="484"/>
    </row>
    <row r="67" spans="1:21" ht="18" customHeight="1">
      <c r="A67" s="476"/>
      <c r="B67" s="488"/>
      <c r="C67" s="486"/>
      <c r="D67" s="486"/>
      <c r="E67" s="486"/>
      <c r="F67" s="486"/>
      <c r="G67" s="486"/>
      <c r="H67" s="486"/>
      <c r="I67" s="486"/>
      <c r="J67" s="486"/>
      <c r="K67" s="487"/>
      <c r="L67" s="275" t="s">
        <v>2</v>
      </c>
      <c r="M67" s="276"/>
      <c r="N67" s="389"/>
      <c r="P67" s="484"/>
      <c r="Q67" s="484"/>
      <c r="R67" s="484"/>
      <c r="S67" s="484"/>
    </row>
    <row r="68" spans="1:21" ht="18" customHeight="1">
      <c r="A68" s="476" t="s">
        <v>75</v>
      </c>
      <c r="B68" s="485" t="s">
        <v>76</v>
      </c>
      <c r="C68" s="486"/>
      <c r="D68" s="486"/>
      <c r="E68" s="486"/>
      <c r="F68" s="486"/>
      <c r="G68" s="486"/>
      <c r="H68" s="486"/>
      <c r="I68" s="486"/>
      <c r="J68" s="486"/>
      <c r="K68" s="487"/>
      <c r="L68" s="271" t="s">
        <v>71</v>
      </c>
      <c r="M68" s="272"/>
      <c r="N68" s="389">
        <f>IF(ISERROR(AVERAGE(M69:M70)),0,ROUNDUP(AVERAGE(M69:M70), 1))</f>
        <v>0</v>
      </c>
      <c r="P68" s="484" t="s">
        <v>77</v>
      </c>
      <c r="Q68" s="484"/>
      <c r="R68" s="484"/>
      <c r="S68" s="484"/>
      <c r="T68" s="57"/>
      <c r="U68" s="57"/>
    </row>
    <row r="69" spans="1:21" ht="18" customHeight="1">
      <c r="A69" s="476"/>
      <c r="B69" s="488"/>
      <c r="C69" s="486"/>
      <c r="D69" s="486"/>
      <c r="E69" s="486"/>
      <c r="F69" s="486"/>
      <c r="G69" s="486"/>
      <c r="H69" s="486"/>
      <c r="I69" s="486"/>
      <c r="J69" s="486"/>
      <c r="K69" s="487"/>
      <c r="L69" s="273" t="s">
        <v>1</v>
      </c>
      <c r="M69" s="274"/>
      <c r="N69" s="389"/>
      <c r="P69" s="484"/>
      <c r="Q69" s="484"/>
      <c r="R69" s="484"/>
      <c r="S69" s="484"/>
      <c r="T69" s="57"/>
      <c r="U69" s="57"/>
    </row>
    <row r="70" spans="1:21" ht="18" customHeight="1">
      <c r="A70" s="476"/>
      <c r="B70" s="488"/>
      <c r="C70" s="486"/>
      <c r="D70" s="486"/>
      <c r="E70" s="486"/>
      <c r="F70" s="486"/>
      <c r="G70" s="486"/>
      <c r="H70" s="486"/>
      <c r="I70" s="486"/>
      <c r="J70" s="486"/>
      <c r="K70" s="487"/>
      <c r="L70" s="275" t="s">
        <v>2</v>
      </c>
      <c r="M70" s="276"/>
      <c r="N70" s="389"/>
      <c r="P70" s="484"/>
      <c r="Q70" s="484"/>
      <c r="R70" s="484"/>
      <c r="S70" s="484"/>
      <c r="T70" s="57"/>
      <c r="U70" s="57"/>
    </row>
    <row r="71" spans="1:21" ht="18" customHeight="1">
      <c r="A71" s="476"/>
      <c r="B71" s="485" t="s">
        <v>78</v>
      </c>
      <c r="C71" s="486"/>
      <c r="D71" s="486"/>
      <c r="E71" s="486"/>
      <c r="F71" s="486"/>
      <c r="G71" s="486"/>
      <c r="H71" s="486"/>
      <c r="I71" s="486"/>
      <c r="J71" s="486"/>
      <c r="K71" s="487"/>
      <c r="L71" s="273" t="s">
        <v>71</v>
      </c>
      <c r="M71" s="272"/>
      <c r="N71" s="389">
        <f>IF(ISERROR(AVERAGE(M72:M73)),0,ROUNDUP(AVERAGE(M72:M73), 1))</f>
        <v>0</v>
      </c>
      <c r="P71" s="484" t="s">
        <v>79</v>
      </c>
      <c r="Q71" s="484"/>
      <c r="R71" s="484"/>
      <c r="S71" s="484"/>
      <c r="T71" s="57"/>
      <c r="U71" s="57"/>
    </row>
    <row r="72" spans="1:21" ht="18" customHeight="1">
      <c r="A72" s="476"/>
      <c r="B72" s="488"/>
      <c r="C72" s="486"/>
      <c r="D72" s="486"/>
      <c r="E72" s="486"/>
      <c r="F72" s="486"/>
      <c r="G72" s="486"/>
      <c r="H72" s="486"/>
      <c r="I72" s="486"/>
      <c r="J72" s="486"/>
      <c r="K72" s="487"/>
      <c r="L72" s="273" t="s">
        <v>1</v>
      </c>
      <c r="M72" s="274"/>
      <c r="N72" s="389"/>
      <c r="P72" s="484"/>
      <c r="Q72" s="484"/>
      <c r="R72" s="484"/>
      <c r="S72" s="484"/>
      <c r="T72" s="57"/>
      <c r="U72" s="57"/>
    </row>
    <row r="73" spans="1:21" ht="18" customHeight="1">
      <c r="A73" s="476"/>
      <c r="B73" s="488"/>
      <c r="C73" s="486"/>
      <c r="D73" s="486"/>
      <c r="E73" s="486"/>
      <c r="F73" s="486"/>
      <c r="G73" s="486"/>
      <c r="H73" s="486"/>
      <c r="I73" s="486"/>
      <c r="J73" s="486"/>
      <c r="K73" s="487"/>
      <c r="L73" s="275" t="s">
        <v>2</v>
      </c>
      <c r="M73" s="276"/>
      <c r="N73" s="389"/>
      <c r="P73" s="484"/>
      <c r="Q73" s="484"/>
      <c r="R73" s="484"/>
      <c r="S73" s="484"/>
      <c r="T73" s="57"/>
      <c r="U73" s="57"/>
    </row>
    <row r="74" spans="1:21" ht="18" customHeight="1">
      <c r="A74" s="476"/>
      <c r="B74" s="485" t="s">
        <v>80</v>
      </c>
      <c r="C74" s="500"/>
      <c r="D74" s="500"/>
      <c r="E74" s="500"/>
      <c r="F74" s="500"/>
      <c r="G74" s="500"/>
      <c r="H74" s="500"/>
      <c r="I74" s="500"/>
      <c r="J74" s="500"/>
      <c r="K74" s="501"/>
      <c r="L74" s="273" t="s">
        <v>71</v>
      </c>
      <c r="M74" s="272"/>
      <c r="N74" s="389">
        <f>IF(ISERROR(AVERAGE(M75:M76)),0,ROUNDUP(AVERAGE(M75:M76), 1))</f>
        <v>0</v>
      </c>
      <c r="P74" s="484" t="s">
        <v>81</v>
      </c>
      <c r="Q74" s="484"/>
      <c r="R74" s="484"/>
      <c r="S74" s="484"/>
      <c r="T74" s="57"/>
      <c r="U74" s="57"/>
    </row>
    <row r="75" spans="1:21" ht="18" customHeight="1">
      <c r="A75" s="476"/>
      <c r="B75" s="502"/>
      <c r="C75" s="500"/>
      <c r="D75" s="500"/>
      <c r="E75" s="500"/>
      <c r="F75" s="500"/>
      <c r="G75" s="500"/>
      <c r="H75" s="500"/>
      <c r="I75" s="500"/>
      <c r="J75" s="500"/>
      <c r="K75" s="501"/>
      <c r="L75" s="273" t="s">
        <v>1</v>
      </c>
      <c r="M75" s="274"/>
      <c r="N75" s="389"/>
      <c r="P75" s="484"/>
      <c r="Q75" s="484"/>
      <c r="R75" s="484"/>
      <c r="S75" s="484"/>
      <c r="T75" s="57"/>
      <c r="U75" s="57"/>
    </row>
    <row r="76" spans="1:21" ht="18" customHeight="1">
      <c r="A76" s="476"/>
      <c r="B76" s="502"/>
      <c r="C76" s="500"/>
      <c r="D76" s="500"/>
      <c r="E76" s="500"/>
      <c r="F76" s="500"/>
      <c r="G76" s="500"/>
      <c r="H76" s="500"/>
      <c r="I76" s="500"/>
      <c r="J76" s="500"/>
      <c r="K76" s="501"/>
      <c r="L76" s="275" t="s">
        <v>2</v>
      </c>
      <c r="M76" s="276"/>
      <c r="N76" s="389"/>
      <c r="P76" s="484"/>
      <c r="Q76" s="484"/>
      <c r="R76" s="484"/>
      <c r="S76" s="484"/>
      <c r="T76" s="57"/>
      <c r="U76" s="57"/>
    </row>
    <row r="77" spans="1:21" s="24" customFormat="1" ht="18" customHeight="1">
      <c r="A77" s="513" t="s">
        <v>82</v>
      </c>
      <c r="B77" s="504" t="s">
        <v>83</v>
      </c>
      <c r="C77" s="505"/>
      <c r="D77" s="505"/>
      <c r="E77" s="505"/>
      <c r="F77" s="505"/>
      <c r="G77" s="505"/>
      <c r="H77" s="505"/>
      <c r="I77" s="505"/>
      <c r="J77" s="505"/>
      <c r="K77" s="506"/>
      <c r="L77" s="278" t="s">
        <v>71</v>
      </c>
      <c r="M77" s="238"/>
      <c r="N77" s="389">
        <f>IF(ISERROR(AVERAGE(M78:M79)),0,ROUNDUP(AVERAGE(M78:M79), 1))</f>
        <v>0</v>
      </c>
      <c r="P77" s="484" t="s">
        <v>84</v>
      </c>
      <c r="Q77" s="484"/>
      <c r="R77" s="484"/>
      <c r="S77" s="484"/>
    </row>
    <row r="78" spans="1:21" s="24" customFormat="1" ht="18" customHeight="1">
      <c r="A78" s="513"/>
      <c r="B78" s="507"/>
      <c r="C78" s="505"/>
      <c r="D78" s="505"/>
      <c r="E78" s="505"/>
      <c r="F78" s="505"/>
      <c r="G78" s="505"/>
      <c r="H78" s="505"/>
      <c r="I78" s="505"/>
      <c r="J78" s="505"/>
      <c r="K78" s="506"/>
      <c r="L78" s="273" t="s">
        <v>1</v>
      </c>
      <c r="M78" s="274"/>
      <c r="N78" s="389"/>
      <c r="P78" s="484"/>
      <c r="Q78" s="484"/>
      <c r="R78" s="484"/>
      <c r="S78" s="484"/>
    </row>
    <row r="79" spans="1:21" s="24" customFormat="1" ht="18" customHeight="1">
      <c r="A79" s="513"/>
      <c r="B79" s="508"/>
      <c r="C79" s="509"/>
      <c r="D79" s="509"/>
      <c r="E79" s="509"/>
      <c r="F79" s="509"/>
      <c r="G79" s="509"/>
      <c r="H79" s="509"/>
      <c r="I79" s="509"/>
      <c r="J79" s="509"/>
      <c r="K79" s="510"/>
      <c r="L79" s="275" t="s">
        <v>2</v>
      </c>
      <c r="M79" s="276"/>
      <c r="N79" s="389"/>
      <c r="P79" s="484"/>
      <c r="Q79" s="484"/>
      <c r="R79" s="484"/>
      <c r="S79" s="484"/>
    </row>
    <row r="80" spans="1:21" s="24" customFormat="1" ht="18" customHeight="1">
      <c r="A80" s="513"/>
      <c r="B80" s="504" t="s">
        <v>85</v>
      </c>
      <c r="C80" s="505"/>
      <c r="D80" s="505"/>
      <c r="E80" s="505"/>
      <c r="F80" s="505"/>
      <c r="G80" s="505"/>
      <c r="H80" s="505"/>
      <c r="I80" s="505"/>
      <c r="J80" s="505"/>
      <c r="K80" s="506"/>
      <c r="L80" s="278" t="s">
        <v>71</v>
      </c>
      <c r="M80" s="238"/>
      <c r="N80" s="389">
        <f>IF(ISERROR(AVERAGE(M81:M82)),0,ROUNDUP(AVERAGE(M81:M82), 1))</f>
        <v>0</v>
      </c>
      <c r="P80" s="484" t="s">
        <v>86</v>
      </c>
      <c r="Q80" s="484"/>
      <c r="R80" s="484"/>
      <c r="S80" s="484"/>
    </row>
    <row r="81" spans="1:19" s="24" customFormat="1" ht="18" customHeight="1">
      <c r="A81" s="513"/>
      <c r="B81" s="507"/>
      <c r="C81" s="505"/>
      <c r="D81" s="505"/>
      <c r="E81" s="505"/>
      <c r="F81" s="505"/>
      <c r="G81" s="505"/>
      <c r="H81" s="505"/>
      <c r="I81" s="505"/>
      <c r="J81" s="505"/>
      <c r="K81" s="506"/>
      <c r="L81" s="273" t="s">
        <v>1</v>
      </c>
      <c r="M81" s="274"/>
      <c r="N81" s="389"/>
      <c r="P81" s="484"/>
      <c r="Q81" s="484"/>
      <c r="R81" s="484"/>
      <c r="S81" s="484"/>
    </row>
    <row r="82" spans="1:19" s="24" customFormat="1" ht="18" customHeight="1">
      <c r="A82" s="513"/>
      <c r="B82" s="508"/>
      <c r="C82" s="509"/>
      <c r="D82" s="509"/>
      <c r="E82" s="509"/>
      <c r="F82" s="509"/>
      <c r="G82" s="509"/>
      <c r="H82" s="509"/>
      <c r="I82" s="509"/>
      <c r="J82" s="509"/>
      <c r="K82" s="510"/>
      <c r="L82" s="275" t="s">
        <v>2</v>
      </c>
      <c r="M82" s="276"/>
      <c r="N82" s="389"/>
      <c r="P82" s="484"/>
      <c r="Q82" s="484"/>
      <c r="R82" s="484"/>
      <c r="S82" s="484"/>
    </row>
    <row r="83" spans="1:19" s="24" customFormat="1" ht="18" customHeight="1">
      <c r="A83" s="513"/>
      <c r="B83" s="504" t="s">
        <v>87</v>
      </c>
      <c r="C83" s="505"/>
      <c r="D83" s="505"/>
      <c r="E83" s="505"/>
      <c r="F83" s="505"/>
      <c r="G83" s="505"/>
      <c r="H83" s="505"/>
      <c r="I83" s="505"/>
      <c r="J83" s="505"/>
      <c r="K83" s="506"/>
      <c r="L83" s="278" t="s">
        <v>71</v>
      </c>
      <c r="M83" s="238"/>
      <c r="N83" s="389">
        <f>IF(ISERROR(AVERAGE(M84:M85)),0,ROUNDUP(AVERAGE(M84:M85), 1))</f>
        <v>0</v>
      </c>
      <c r="P83" s="484" t="s">
        <v>88</v>
      </c>
      <c r="Q83" s="484"/>
      <c r="R83" s="484"/>
      <c r="S83" s="484"/>
    </row>
    <row r="84" spans="1:19" s="24" customFormat="1" ht="18" customHeight="1">
      <c r="A84" s="513"/>
      <c r="B84" s="507"/>
      <c r="C84" s="505"/>
      <c r="D84" s="505"/>
      <c r="E84" s="505"/>
      <c r="F84" s="505"/>
      <c r="G84" s="505"/>
      <c r="H84" s="505"/>
      <c r="I84" s="505"/>
      <c r="J84" s="505"/>
      <c r="K84" s="506"/>
      <c r="L84" s="273" t="s">
        <v>1</v>
      </c>
      <c r="M84" s="274"/>
      <c r="N84" s="389"/>
      <c r="P84" s="484"/>
      <c r="Q84" s="484"/>
      <c r="R84" s="484"/>
      <c r="S84" s="484"/>
    </row>
    <row r="85" spans="1:19" s="24" customFormat="1" ht="18" customHeight="1">
      <c r="A85" s="513"/>
      <c r="B85" s="508"/>
      <c r="C85" s="509"/>
      <c r="D85" s="509"/>
      <c r="E85" s="509"/>
      <c r="F85" s="509"/>
      <c r="G85" s="509"/>
      <c r="H85" s="509"/>
      <c r="I85" s="509"/>
      <c r="J85" s="509"/>
      <c r="K85" s="510"/>
      <c r="L85" s="275" t="s">
        <v>2</v>
      </c>
      <c r="M85" s="276"/>
      <c r="N85" s="389"/>
      <c r="P85" s="484"/>
      <c r="Q85" s="484"/>
      <c r="R85" s="484"/>
      <c r="S85" s="484"/>
    </row>
    <row r="86" spans="1:19" s="24" customFormat="1" ht="18" customHeight="1">
      <c r="A86" s="513"/>
      <c r="B86" s="504" t="s">
        <v>89</v>
      </c>
      <c r="C86" s="505"/>
      <c r="D86" s="505"/>
      <c r="E86" s="505"/>
      <c r="F86" s="505"/>
      <c r="G86" s="505"/>
      <c r="H86" s="505"/>
      <c r="I86" s="505"/>
      <c r="J86" s="505"/>
      <c r="K86" s="506"/>
      <c r="L86" s="271" t="s">
        <v>71</v>
      </c>
      <c r="M86" s="272"/>
      <c r="N86" s="389">
        <f>IF(ISERROR(AVERAGE(M87:M88)),0,ROUNDUP(AVERAGE(M87:M88), 1))</f>
        <v>0</v>
      </c>
      <c r="P86" s="484" t="s">
        <v>90</v>
      </c>
      <c r="Q86" s="484"/>
      <c r="R86" s="484"/>
      <c r="S86" s="484"/>
    </row>
    <row r="87" spans="1:19" s="24" customFormat="1" ht="18" customHeight="1">
      <c r="A87" s="513"/>
      <c r="B87" s="507"/>
      <c r="C87" s="505"/>
      <c r="D87" s="505"/>
      <c r="E87" s="505"/>
      <c r="F87" s="505"/>
      <c r="G87" s="505"/>
      <c r="H87" s="505"/>
      <c r="I87" s="505"/>
      <c r="J87" s="505"/>
      <c r="K87" s="506"/>
      <c r="L87" s="273" t="s">
        <v>1</v>
      </c>
      <c r="M87" s="274"/>
      <c r="N87" s="389"/>
      <c r="P87" s="484"/>
      <c r="Q87" s="484"/>
      <c r="R87" s="484"/>
      <c r="S87" s="484"/>
    </row>
    <row r="88" spans="1:19" s="24" customFormat="1" ht="18" customHeight="1">
      <c r="A88" s="514"/>
      <c r="B88" s="508"/>
      <c r="C88" s="509"/>
      <c r="D88" s="509"/>
      <c r="E88" s="509"/>
      <c r="F88" s="509"/>
      <c r="G88" s="509"/>
      <c r="H88" s="509"/>
      <c r="I88" s="509"/>
      <c r="J88" s="509"/>
      <c r="K88" s="510"/>
      <c r="L88" s="275" t="s">
        <v>2</v>
      </c>
      <c r="M88" s="274"/>
      <c r="N88" s="389"/>
      <c r="P88" s="484"/>
      <c r="Q88" s="484"/>
      <c r="R88" s="484"/>
      <c r="S88" s="484"/>
    </row>
    <row r="89" spans="1:19" s="24" customFormat="1" ht="18" customHeight="1">
      <c r="A89" s="307" t="s">
        <v>91</v>
      </c>
      <c r="B89" s="436" t="s">
        <v>62</v>
      </c>
      <c r="C89" s="437"/>
      <c r="D89" s="437"/>
      <c r="E89" s="437"/>
      <c r="F89" s="437"/>
      <c r="G89" s="437"/>
      <c r="H89" s="437"/>
      <c r="I89" s="437"/>
      <c r="J89" s="437"/>
      <c r="K89" s="438"/>
      <c r="L89" s="308" t="s">
        <v>25</v>
      </c>
      <c r="M89" s="511">
        <f>SUM(N62:N88)</f>
        <v>0</v>
      </c>
      <c r="N89" s="512"/>
      <c r="R89" s="484"/>
      <c r="S89" s="484"/>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28" zoomScaleSheetLayoutView="100" workbookViewId="0">
      <selection activeCell="B80" sqref="B80:K82"/>
    </sheetView>
  </sheetViews>
  <sheetFormatPr defaultColWidth="8.90625" defaultRowHeight="14.4"/>
  <cols>
    <col min="1" max="1" width="8.54296875" style="344" customWidth="1"/>
    <col min="2" max="2" width="7.54296875" style="344" customWidth="1"/>
    <col min="3" max="4" width="5.90625" style="344" customWidth="1"/>
    <col min="5" max="5" width="5.1796875" style="344" customWidth="1"/>
    <col min="6" max="6" width="5.453125" style="344" customWidth="1"/>
    <col min="7" max="7" width="5.1796875" style="344" customWidth="1"/>
    <col min="8" max="9" width="4.54296875" style="344" customWidth="1"/>
    <col min="10" max="14" width="8.54296875" style="344"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7" t="s">
        <v>17</v>
      </c>
      <c r="B2" s="388"/>
      <c r="C2" s="388"/>
      <c r="D2" s="388"/>
      <c r="E2" s="388"/>
      <c r="F2" s="388"/>
      <c r="G2" s="388"/>
      <c r="H2" s="388"/>
      <c r="I2" s="388"/>
      <c r="J2" s="388"/>
      <c r="K2" s="388"/>
      <c r="L2" s="388"/>
      <c r="M2" s="388"/>
      <c r="N2" s="388"/>
    </row>
    <row r="3" spans="1:18" ht="8.1" customHeight="1"/>
    <row r="4" spans="1:18" ht="18.75" customHeight="1">
      <c r="A4" s="341" t="s">
        <v>18</v>
      </c>
      <c r="B4" s="389" t="s">
        <v>278</v>
      </c>
      <c r="C4" s="389"/>
      <c r="D4" s="389"/>
      <c r="E4" s="379" t="s">
        <v>3</v>
      </c>
      <c r="F4" s="379"/>
      <c r="G4" s="389" t="s">
        <v>319</v>
      </c>
      <c r="H4" s="389"/>
      <c r="I4" s="380" t="s">
        <v>0</v>
      </c>
      <c r="J4" s="382"/>
      <c r="K4" s="342" t="s">
        <v>320</v>
      </c>
      <c r="L4" s="341" t="s">
        <v>19</v>
      </c>
      <c r="M4" s="389" t="s">
        <v>311</v>
      </c>
      <c r="N4" s="389"/>
    </row>
    <row r="5" spans="1:18" s="31" customFormat="1" ht="4.5" customHeight="1">
      <c r="A5" s="343"/>
      <c r="B5" s="343"/>
      <c r="C5" s="343"/>
      <c r="D5" s="343"/>
      <c r="E5" s="343"/>
      <c r="F5" s="343"/>
      <c r="G5" s="343"/>
      <c r="H5" s="343"/>
      <c r="I5" s="343"/>
      <c r="J5" s="343"/>
      <c r="K5" s="197"/>
      <c r="L5"/>
      <c r="M5"/>
      <c r="N5"/>
      <c r="O5" s="30"/>
      <c r="P5" s="30"/>
      <c r="Q5" s="30"/>
      <c r="R5" s="30"/>
    </row>
    <row r="6" spans="1:18" ht="18.75" customHeight="1">
      <c r="A6" s="378" t="s">
        <v>20</v>
      </c>
      <c r="B6" s="380" t="s">
        <v>15</v>
      </c>
      <c r="C6" s="381"/>
      <c r="D6" s="381"/>
      <c r="E6" s="382"/>
      <c r="F6" s="380" t="s">
        <v>16</v>
      </c>
      <c r="G6" s="381"/>
      <c r="H6" s="381"/>
      <c r="I6" s="381"/>
      <c r="J6" s="382"/>
    </row>
    <row r="7" spans="1:18" ht="18" customHeight="1">
      <c r="A7" s="379"/>
      <c r="B7" s="383" t="s">
        <v>283</v>
      </c>
      <c r="C7" s="384"/>
      <c r="D7" s="384"/>
      <c r="E7" s="385"/>
      <c r="F7" s="383" t="s">
        <v>138</v>
      </c>
      <c r="G7" s="384"/>
      <c r="H7" s="384"/>
      <c r="I7" s="384"/>
      <c r="J7" s="385"/>
    </row>
    <row r="8" spans="1:18" ht="8.1" customHeight="1"/>
    <row r="9" spans="1:18" ht="16.5" customHeight="1">
      <c r="A9" s="386" t="s">
        <v>21</v>
      </c>
      <c r="B9" s="386"/>
      <c r="C9" s="386"/>
      <c r="D9" s="386"/>
      <c r="E9" s="386"/>
      <c r="F9" s="386"/>
      <c r="G9" s="386"/>
      <c r="H9" s="386"/>
      <c r="I9" s="386"/>
      <c r="J9" s="386"/>
      <c r="K9" s="386"/>
      <c r="L9" s="386"/>
      <c r="M9" s="386"/>
      <c r="N9" s="386"/>
      <c r="O9" s="30"/>
    </row>
    <row r="10" spans="1:18" ht="16.5" customHeight="1">
      <c r="A10" s="390" t="s">
        <v>22</v>
      </c>
      <c r="B10" s="391"/>
      <c r="C10" s="391"/>
      <c r="D10" s="391"/>
      <c r="E10" s="392"/>
      <c r="F10" s="390" t="s">
        <v>23</v>
      </c>
      <c r="G10" s="391"/>
      <c r="H10" s="390" t="s">
        <v>24</v>
      </c>
      <c r="I10" s="392"/>
      <c r="J10" s="337" t="s">
        <v>25</v>
      </c>
      <c r="K10" s="201" t="s">
        <v>26</v>
      </c>
      <c r="L10" s="340" t="s">
        <v>27</v>
      </c>
      <c r="M10" s="393" t="s">
        <v>7</v>
      </c>
      <c r="N10" s="394"/>
    </row>
    <row r="11" spans="1:18" ht="15" customHeight="1">
      <c r="A11" s="395" t="s">
        <v>28</v>
      </c>
      <c r="B11" s="396"/>
      <c r="C11" s="396"/>
      <c r="D11" s="396"/>
      <c r="E11" s="203">
        <v>0.3</v>
      </c>
      <c r="F11" s="204"/>
      <c r="G11" s="204"/>
      <c r="H11" s="204"/>
      <c r="I11" s="204"/>
      <c r="J11" s="204"/>
      <c r="K11" s="204"/>
      <c r="L11" s="204"/>
      <c r="M11" s="204"/>
      <c r="N11" s="205"/>
      <c r="P11" s="397" t="s">
        <v>29</v>
      </c>
    </row>
    <row r="12" spans="1:18" ht="15" customHeight="1">
      <c r="A12" s="398" t="s">
        <v>105</v>
      </c>
      <c r="B12" s="399"/>
      <c r="C12" s="399"/>
      <c r="D12" s="399"/>
      <c r="E12" s="400"/>
      <c r="F12" s="401">
        <v>30</v>
      </c>
      <c r="G12" s="401"/>
      <c r="H12" s="401">
        <v>6</v>
      </c>
      <c r="I12" s="401"/>
      <c r="J12" s="206">
        <f>L34</f>
        <v>0.86</v>
      </c>
      <c r="K12" s="207">
        <f>$J$12*$F$12/$H$12</f>
        <v>4.3</v>
      </c>
      <c r="L12" s="403">
        <f>IF(SUM(K12:K13)&gt;30, 30, SUM(K12:K13))</f>
        <v>23.15</v>
      </c>
      <c r="M12" s="407" t="s">
        <v>30</v>
      </c>
      <c r="N12" s="408"/>
      <c r="P12" s="397"/>
      <c r="Q12" s="36"/>
    </row>
    <row r="13" spans="1:18" ht="15" customHeight="1">
      <c r="A13" s="411" t="s">
        <v>108</v>
      </c>
      <c r="B13" s="412"/>
      <c r="C13" s="412"/>
      <c r="D13" s="412"/>
      <c r="E13" s="413"/>
      <c r="F13" s="402"/>
      <c r="G13" s="402"/>
      <c r="H13" s="402"/>
      <c r="I13" s="402"/>
      <c r="J13" s="208">
        <f>N45</f>
        <v>3.77</v>
      </c>
      <c r="K13" s="209">
        <f>$J$13*$F$12/$H$12</f>
        <v>18.849999999999998</v>
      </c>
      <c r="L13" s="404"/>
      <c r="M13" s="409"/>
      <c r="N13" s="410"/>
      <c r="P13" s="397"/>
      <c r="Q13" s="36"/>
    </row>
    <row r="14" spans="1:18" ht="15" customHeight="1">
      <c r="A14" s="395" t="s">
        <v>31</v>
      </c>
      <c r="B14" s="396"/>
      <c r="C14" s="396"/>
      <c r="D14" s="396"/>
      <c r="E14" s="203">
        <v>0.5</v>
      </c>
      <c r="F14" s="204"/>
      <c r="G14" s="204"/>
      <c r="H14" s="204"/>
      <c r="I14" s="204"/>
      <c r="J14" s="204"/>
      <c r="K14" s="204"/>
      <c r="L14" s="204"/>
      <c r="M14" s="204"/>
      <c r="N14" s="205"/>
      <c r="P14" s="36"/>
      <c r="Q14" s="36"/>
    </row>
    <row r="15" spans="1:18" ht="15" customHeight="1">
      <c r="A15" s="398" t="s">
        <v>32</v>
      </c>
      <c r="B15" s="399"/>
      <c r="C15" s="399"/>
      <c r="D15" s="399"/>
      <c r="E15" s="400"/>
      <c r="F15" s="406">
        <v>20</v>
      </c>
      <c r="G15" s="406"/>
      <c r="H15" s="406">
        <v>20</v>
      </c>
      <c r="I15" s="406"/>
      <c r="J15" s="210">
        <f>M34</f>
        <v>0</v>
      </c>
      <c r="K15" s="207">
        <f>J15/H15*F15</f>
        <v>0</v>
      </c>
      <c r="L15" s="403">
        <f>SUM(K15:K16)</f>
        <v>0</v>
      </c>
      <c r="M15" s="414"/>
      <c r="N15" s="415"/>
      <c r="P15" s="36"/>
      <c r="Q15" s="36"/>
    </row>
    <row r="16" spans="1:18" ht="15" customHeight="1">
      <c r="A16" s="411" t="s">
        <v>33</v>
      </c>
      <c r="B16" s="412"/>
      <c r="C16" s="412"/>
      <c r="D16" s="412"/>
      <c r="E16" s="413"/>
      <c r="F16" s="405">
        <v>30</v>
      </c>
      <c r="G16" s="405"/>
      <c r="H16" s="405">
        <v>30</v>
      </c>
      <c r="I16" s="405"/>
      <c r="J16" s="211">
        <f>N34</f>
        <v>0</v>
      </c>
      <c r="K16" s="209">
        <f>J16/H16*F16</f>
        <v>0</v>
      </c>
      <c r="L16" s="404"/>
      <c r="M16" s="416"/>
      <c r="N16" s="417"/>
    </row>
    <row r="17" spans="1:17" ht="15" customHeight="1">
      <c r="A17" s="395" t="s">
        <v>34</v>
      </c>
      <c r="B17" s="396"/>
      <c r="C17" s="396"/>
      <c r="D17" s="396"/>
      <c r="E17" s="203">
        <v>0.2</v>
      </c>
      <c r="F17" s="204"/>
      <c r="G17" s="204"/>
      <c r="H17" s="204"/>
      <c r="I17" s="204"/>
      <c r="J17" s="204"/>
      <c r="K17" s="204"/>
      <c r="L17" s="204"/>
      <c r="M17" s="204"/>
      <c r="N17" s="205"/>
    </row>
    <row r="18" spans="1:17" ht="15" customHeight="1">
      <c r="A18" s="398" t="s">
        <v>35</v>
      </c>
      <c r="B18" s="399"/>
      <c r="C18" s="399"/>
      <c r="D18" s="399"/>
      <c r="E18" s="212"/>
      <c r="F18" s="406"/>
      <c r="G18" s="406"/>
      <c r="H18" s="406"/>
      <c r="I18" s="406"/>
      <c r="J18" s="213">
        <f>B57+N57</f>
        <v>0</v>
      </c>
      <c r="K18" s="207">
        <f>J18</f>
        <v>0</v>
      </c>
      <c r="L18" s="403">
        <f>K18+K19</f>
        <v>0</v>
      </c>
      <c r="M18" s="418"/>
      <c r="N18" s="419"/>
    </row>
    <row r="19" spans="1:17" ht="15" customHeight="1">
      <c r="A19" s="411" t="s">
        <v>36</v>
      </c>
      <c r="B19" s="412"/>
      <c r="C19" s="412"/>
      <c r="D19" s="412"/>
      <c r="E19" s="214"/>
      <c r="F19" s="405">
        <v>20</v>
      </c>
      <c r="G19" s="405"/>
      <c r="H19" s="405">
        <v>45</v>
      </c>
      <c r="I19" s="405"/>
      <c r="J19" s="215">
        <f>M89</f>
        <v>0</v>
      </c>
      <c r="K19" s="209">
        <f>J19*F19/H19</f>
        <v>0</v>
      </c>
      <c r="L19" s="404"/>
      <c r="M19" s="422"/>
      <c r="N19" s="423"/>
    </row>
    <row r="20" spans="1:17" ht="15" customHeight="1">
      <c r="A20" s="395" t="s">
        <v>37</v>
      </c>
      <c r="B20" s="396"/>
      <c r="C20" s="396"/>
      <c r="D20" s="396"/>
      <c r="E20" s="396"/>
      <c r="F20" s="204"/>
      <c r="G20" s="204"/>
      <c r="H20" s="204"/>
      <c r="I20" s="204"/>
      <c r="J20" s="204"/>
      <c r="K20" s="204"/>
      <c r="L20" s="204"/>
      <c r="M20" s="204"/>
      <c r="N20" s="205"/>
    </row>
    <row r="21" spans="1:17" ht="15" customHeight="1">
      <c r="A21" s="398" t="s">
        <v>92</v>
      </c>
      <c r="B21" s="399"/>
      <c r="C21" s="399"/>
      <c r="D21" s="399"/>
      <c r="E21" s="400"/>
      <c r="F21" s="406"/>
      <c r="G21" s="406"/>
      <c r="H21" s="406"/>
      <c r="I21" s="406"/>
      <c r="J21" s="216">
        <f>K12+K13-L12</f>
        <v>0</v>
      </c>
      <c r="K21" s="207">
        <f>J21</f>
        <v>0</v>
      </c>
      <c r="L21" s="217">
        <f>K21</f>
        <v>0</v>
      </c>
      <c r="M21" s="418"/>
      <c r="N21" s="419"/>
    </row>
    <row r="22" spans="1:17" ht="15" customHeight="1">
      <c r="A22" s="411" t="s">
        <v>38</v>
      </c>
      <c r="B22" s="412"/>
      <c r="C22" s="412"/>
      <c r="D22" s="412"/>
      <c r="E22" s="413"/>
      <c r="F22" s="405">
        <v>0</v>
      </c>
      <c r="G22" s="405"/>
      <c r="H22" s="405">
        <v>0</v>
      </c>
      <c r="I22" s="405"/>
      <c r="J22" s="218">
        <v>0</v>
      </c>
      <c r="K22" s="209">
        <f>IF(ABS(J22)&gt;20, IF(J22&gt;0, 20, -20), J22)</f>
        <v>0</v>
      </c>
      <c r="L22" s="219">
        <f>K22</f>
        <v>0</v>
      </c>
      <c r="M22" s="420"/>
      <c r="N22" s="421"/>
      <c r="P22" s="45" t="s">
        <v>107</v>
      </c>
    </row>
    <row r="23" spans="1:17" ht="16.5" customHeight="1">
      <c r="A23" s="390" t="s">
        <v>39</v>
      </c>
      <c r="B23" s="391"/>
      <c r="C23" s="391"/>
      <c r="D23" s="391"/>
      <c r="E23" s="391"/>
      <c r="F23" s="391"/>
      <c r="G23" s="391"/>
      <c r="H23" s="391"/>
      <c r="I23" s="391"/>
      <c r="J23" s="391"/>
      <c r="K23" s="391"/>
      <c r="L23" s="220">
        <f>IF(SUM(L12,L15,L18,L19,L21,L22) &gt; 100, 100, SUM(L12,L15,L18,L19,L21,L22))</f>
        <v>23.15</v>
      </c>
      <c r="M23" s="390"/>
      <c r="N23" s="392"/>
    </row>
    <row r="24" spans="1:17" ht="8.1" customHeight="1"/>
    <row r="25" spans="1:17" ht="16.5" customHeight="1">
      <c r="A25" s="221" t="s">
        <v>40</v>
      </c>
    </row>
    <row r="26" spans="1:17" ht="16.5" customHeight="1">
      <c r="A26" s="430" t="s">
        <v>95</v>
      </c>
      <c r="B26" s="430"/>
      <c r="C26" s="430"/>
      <c r="D26" s="430"/>
      <c r="E26" s="430"/>
      <c r="F26" s="430"/>
      <c r="G26" s="430"/>
      <c r="H26" s="430"/>
      <c r="I26" s="430"/>
      <c r="J26" s="430"/>
      <c r="K26" s="430"/>
      <c r="L26" s="430"/>
      <c r="M26" s="430"/>
      <c r="N26" s="430"/>
      <c r="O26" s="30"/>
    </row>
    <row r="27" spans="1:17" ht="16.5" customHeight="1">
      <c r="A27" s="390" t="s">
        <v>41</v>
      </c>
      <c r="B27" s="391"/>
      <c r="C27" s="391"/>
      <c r="D27" s="391"/>
      <c r="E27" s="391"/>
      <c r="F27" s="391"/>
      <c r="G27" s="391"/>
      <c r="H27" s="391"/>
      <c r="I27" s="391"/>
      <c r="J27" s="392"/>
      <c r="K27" s="431" t="s">
        <v>106</v>
      </c>
      <c r="L27" s="431"/>
      <c r="M27" s="431" t="s">
        <v>42</v>
      </c>
      <c r="N27" s="431"/>
    </row>
    <row r="28" spans="1:17" ht="26.25" customHeight="1">
      <c r="A28" s="390" t="s">
        <v>123</v>
      </c>
      <c r="B28" s="391"/>
      <c r="C28" s="391"/>
      <c r="D28" s="391"/>
      <c r="E28" s="391"/>
      <c r="F28" s="392"/>
      <c r="G28" s="390" t="s">
        <v>43</v>
      </c>
      <c r="H28" s="391"/>
      <c r="I28" s="391"/>
      <c r="J28" s="392"/>
      <c r="K28" s="337" t="s">
        <v>44</v>
      </c>
      <c r="L28" s="201" t="s">
        <v>125</v>
      </c>
      <c r="M28" s="340" t="s">
        <v>45</v>
      </c>
      <c r="N28" s="223" t="s">
        <v>127</v>
      </c>
    </row>
    <row r="29" spans="1:17" ht="15" customHeight="1">
      <c r="A29" s="424" t="s">
        <v>313</v>
      </c>
      <c r="B29" s="425"/>
      <c r="C29" s="425"/>
      <c r="D29" s="425"/>
      <c r="E29" s="425"/>
      <c r="F29" s="426"/>
      <c r="G29" s="427" t="s">
        <v>314</v>
      </c>
      <c r="H29" s="428"/>
      <c r="I29" s="428"/>
      <c r="J29" s="429"/>
      <c r="K29" s="311">
        <v>0.86</v>
      </c>
      <c r="L29" s="311">
        <v>0.86</v>
      </c>
      <c r="M29" s="312"/>
      <c r="N29" s="315"/>
      <c r="P29" s="184"/>
      <c r="Q29" s="185"/>
    </row>
    <row r="30" spans="1:17" ht="15" customHeight="1">
      <c r="A30" s="439"/>
      <c r="B30" s="440"/>
      <c r="C30" s="440"/>
      <c r="D30" s="440"/>
      <c r="E30" s="440"/>
      <c r="F30" s="441"/>
      <c r="G30" s="442"/>
      <c r="H30" s="443"/>
      <c r="I30" s="443"/>
      <c r="J30" s="444"/>
      <c r="K30" s="225"/>
      <c r="L30" s="226"/>
      <c r="M30" s="227"/>
      <c r="N30" s="228"/>
      <c r="P30" s="186"/>
      <c r="Q30" s="30"/>
    </row>
    <row r="31" spans="1:17" ht="15" customHeight="1">
      <c r="A31" s="439"/>
      <c r="B31" s="440"/>
      <c r="C31" s="440"/>
      <c r="D31" s="440"/>
      <c r="E31" s="440"/>
      <c r="F31" s="441"/>
      <c r="G31" s="442"/>
      <c r="H31" s="443"/>
      <c r="I31" s="443"/>
      <c r="J31" s="444"/>
      <c r="K31" s="225"/>
      <c r="L31" s="226"/>
      <c r="M31" s="227"/>
      <c r="N31" s="227"/>
      <c r="P31" s="30"/>
      <c r="Q31" s="30"/>
    </row>
    <row r="32" spans="1:17" s="24" customFormat="1" ht="15" customHeight="1">
      <c r="A32" s="439"/>
      <c r="B32" s="440"/>
      <c r="C32" s="440"/>
      <c r="D32" s="440"/>
      <c r="E32" s="440"/>
      <c r="F32" s="441"/>
      <c r="G32" s="442"/>
      <c r="H32" s="443"/>
      <c r="I32" s="443"/>
      <c r="J32" s="444"/>
      <c r="K32" s="225"/>
      <c r="L32" s="226"/>
      <c r="M32" s="227"/>
      <c r="N32" s="227"/>
    </row>
    <row r="33" spans="1:16" s="24" customFormat="1" ht="15" customHeight="1">
      <c r="A33" s="445"/>
      <c r="B33" s="446"/>
      <c r="C33" s="446"/>
      <c r="D33" s="446"/>
      <c r="E33" s="446"/>
      <c r="F33" s="447"/>
      <c r="G33" s="448"/>
      <c r="H33" s="449"/>
      <c r="I33" s="449"/>
      <c r="J33" s="450"/>
      <c r="K33" s="229"/>
      <c r="L33" s="230"/>
      <c r="M33" s="231"/>
      <c r="N33" s="231"/>
    </row>
    <row r="34" spans="1:16" s="24" customFormat="1" ht="16.5" customHeight="1">
      <c r="A34" s="390" t="s">
        <v>25</v>
      </c>
      <c r="B34" s="391"/>
      <c r="C34" s="391"/>
      <c r="D34" s="391"/>
      <c r="E34" s="391"/>
      <c r="F34" s="391"/>
      <c r="G34" s="391"/>
      <c r="H34" s="391"/>
      <c r="I34" s="391"/>
      <c r="J34" s="392"/>
      <c r="K34" s="232">
        <f>SUM(K29:K33)</f>
        <v>0.86</v>
      </c>
      <c r="L34" s="233">
        <f>SUM(L29:L33)</f>
        <v>0.86</v>
      </c>
      <c r="M34" s="233">
        <f>IFERROR(AVERAGE(M29:M33), 0)</f>
        <v>0</v>
      </c>
      <c r="N34" s="233">
        <f>IFERROR(AVERAGE(N29:N33), 0)</f>
        <v>0</v>
      </c>
    </row>
    <row r="35" spans="1:16" s="24" customFormat="1" ht="16.5" customHeight="1">
      <c r="A35" s="432" t="s">
        <v>111</v>
      </c>
      <c r="B35" s="432"/>
      <c r="C35" s="432"/>
      <c r="D35" s="432"/>
      <c r="E35" s="432"/>
      <c r="F35" s="432"/>
      <c r="G35" s="432"/>
      <c r="H35" s="432"/>
      <c r="I35" s="432"/>
      <c r="J35" s="432"/>
      <c r="K35" s="432"/>
      <c r="L35" s="432"/>
      <c r="M35" s="432"/>
      <c r="N35" s="432"/>
    </row>
    <row r="36" spans="1:16" s="24" customFormat="1" ht="16.5" customHeight="1">
      <c r="A36" s="390" t="s">
        <v>112</v>
      </c>
      <c r="B36" s="391"/>
      <c r="C36" s="391"/>
      <c r="D36" s="391"/>
      <c r="E36" s="391"/>
      <c r="F36" s="391"/>
      <c r="G36" s="391"/>
      <c r="H36" s="391"/>
      <c r="I36" s="391"/>
      <c r="J36" s="391"/>
      <c r="K36" s="391"/>
      <c r="L36" s="390" t="s">
        <v>106</v>
      </c>
      <c r="M36" s="391"/>
      <c r="N36" s="392"/>
    </row>
    <row r="37" spans="1:16" s="24" customFormat="1" ht="16.5" customHeight="1">
      <c r="A37" s="338" t="s">
        <v>57</v>
      </c>
      <c r="B37" s="433" t="s">
        <v>47</v>
      </c>
      <c r="C37" s="434"/>
      <c r="D37" s="434"/>
      <c r="E37" s="434"/>
      <c r="F37" s="434"/>
      <c r="G37" s="435"/>
      <c r="H37" s="436" t="s">
        <v>43</v>
      </c>
      <c r="I37" s="437"/>
      <c r="J37" s="438"/>
      <c r="K37" s="336" t="s">
        <v>102</v>
      </c>
      <c r="L37" s="336" t="s">
        <v>103</v>
      </c>
      <c r="M37" s="336" t="s">
        <v>104</v>
      </c>
      <c r="N37" s="336" t="s">
        <v>94</v>
      </c>
      <c r="P37" s="91" t="s">
        <v>96</v>
      </c>
    </row>
    <row r="38" spans="1:16" s="24" customFormat="1" ht="15" customHeight="1">
      <c r="A38" s="320">
        <v>7</v>
      </c>
      <c r="B38" s="649" t="s">
        <v>315</v>
      </c>
      <c r="C38" s="650"/>
      <c r="D38" s="650"/>
      <c r="E38" s="650"/>
      <c r="F38" s="650"/>
      <c r="G38" s="651"/>
      <c r="H38" s="652" t="s">
        <v>316</v>
      </c>
      <c r="I38" s="653"/>
      <c r="J38" s="654"/>
      <c r="K38" s="319">
        <v>14</v>
      </c>
      <c r="L38" s="321">
        <v>0.7</v>
      </c>
      <c r="M38" s="322">
        <v>0.5</v>
      </c>
      <c r="N38" s="323">
        <v>0.35</v>
      </c>
      <c r="P38" s="91" t="s">
        <v>98</v>
      </c>
    </row>
    <row r="39" spans="1:16" s="24" customFormat="1" ht="15" customHeight="1">
      <c r="A39" s="324">
        <v>5</v>
      </c>
      <c r="B39" s="424" t="s">
        <v>317</v>
      </c>
      <c r="C39" s="425"/>
      <c r="D39" s="425"/>
      <c r="E39" s="425"/>
      <c r="F39" s="425"/>
      <c r="G39" s="426"/>
      <c r="H39" s="658" t="s">
        <v>318</v>
      </c>
      <c r="I39" s="659"/>
      <c r="J39" s="660"/>
      <c r="K39" s="325">
        <v>70.5</v>
      </c>
      <c r="L39" s="326">
        <v>3.42</v>
      </c>
      <c r="M39" s="327">
        <v>1</v>
      </c>
      <c r="N39" s="323">
        <v>3.42</v>
      </c>
      <c r="P39" s="91" t="s">
        <v>97</v>
      </c>
    </row>
    <row r="40" spans="1:16" s="24" customFormat="1" ht="15" customHeight="1">
      <c r="A40" s="242"/>
      <c r="B40" s="439"/>
      <c r="C40" s="440"/>
      <c r="D40" s="440"/>
      <c r="E40" s="440"/>
      <c r="F40" s="440"/>
      <c r="G40" s="441"/>
      <c r="H40" s="442"/>
      <c r="I40" s="443"/>
      <c r="J40" s="444"/>
      <c r="K40" s="243"/>
      <c r="L40" s="244"/>
      <c r="M40" s="245"/>
      <c r="N40" s="241"/>
      <c r="P40" s="91" t="s">
        <v>99</v>
      </c>
    </row>
    <row r="41" spans="1:16" s="24" customFormat="1" ht="15" customHeight="1">
      <c r="A41" s="242"/>
      <c r="B41" s="439"/>
      <c r="C41" s="440"/>
      <c r="D41" s="440"/>
      <c r="E41" s="440"/>
      <c r="F41" s="440"/>
      <c r="G41" s="441"/>
      <c r="H41" s="442"/>
      <c r="I41" s="443"/>
      <c r="J41" s="444"/>
      <c r="K41" s="243"/>
      <c r="L41" s="244"/>
      <c r="M41" s="245"/>
      <c r="N41" s="241"/>
      <c r="P41" s="91" t="s">
        <v>100</v>
      </c>
    </row>
    <row r="42" spans="1:16" s="24" customFormat="1" ht="15" customHeight="1">
      <c r="A42" s="242"/>
      <c r="B42" s="439"/>
      <c r="C42" s="440"/>
      <c r="D42" s="440"/>
      <c r="E42" s="440"/>
      <c r="F42" s="440"/>
      <c r="G42" s="441"/>
      <c r="H42" s="442"/>
      <c r="I42" s="443"/>
      <c r="J42" s="444"/>
      <c r="K42" s="243"/>
      <c r="L42" s="244"/>
      <c r="M42" s="245"/>
      <c r="N42" s="241"/>
      <c r="P42" s="91" t="s">
        <v>101</v>
      </c>
    </row>
    <row r="43" spans="1:16" s="24" customFormat="1" ht="15" customHeight="1">
      <c r="A43" s="242"/>
      <c r="B43" s="439"/>
      <c r="C43" s="440"/>
      <c r="D43" s="440"/>
      <c r="E43" s="440"/>
      <c r="F43" s="440"/>
      <c r="G43" s="441"/>
      <c r="H43" s="442"/>
      <c r="I43" s="443"/>
      <c r="J43" s="444"/>
      <c r="K43" s="243"/>
      <c r="L43" s="244"/>
      <c r="M43" s="245"/>
      <c r="N43" s="241"/>
      <c r="P43" s="91" t="s">
        <v>110</v>
      </c>
    </row>
    <row r="44" spans="1:16" s="24" customFormat="1" ht="15" customHeight="1">
      <c r="A44" s="246"/>
      <c r="B44" s="439"/>
      <c r="C44" s="440"/>
      <c r="D44" s="440"/>
      <c r="E44" s="440"/>
      <c r="F44" s="440"/>
      <c r="G44" s="441"/>
      <c r="H44" s="469"/>
      <c r="I44" s="470"/>
      <c r="J44" s="471"/>
      <c r="K44" s="247"/>
      <c r="L44" s="244"/>
      <c r="M44" s="245"/>
      <c r="N44" s="241"/>
      <c r="P44" s="91" t="s">
        <v>109</v>
      </c>
    </row>
    <row r="45" spans="1:16" s="24" customFormat="1" ht="16.5" customHeight="1">
      <c r="A45" s="390" t="s">
        <v>48</v>
      </c>
      <c r="B45" s="391"/>
      <c r="C45" s="391"/>
      <c r="D45" s="391"/>
      <c r="E45" s="391"/>
      <c r="F45" s="391"/>
      <c r="G45" s="391"/>
      <c r="H45" s="391"/>
      <c r="I45" s="391"/>
      <c r="J45" s="391"/>
      <c r="K45" s="391"/>
      <c r="L45" s="391"/>
      <c r="M45" s="392"/>
      <c r="N45" s="220">
        <f>SUM(H38,H39,H40,H41,H43,H44,N38,N39,N40,N41,N43,N44)</f>
        <v>3.77</v>
      </c>
    </row>
    <row r="46" spans="1:16" s="24" customFormat="1">
      <c r="A46" s="334"/>
      <c r="B46" s="334"/>
      <c r="C46" s="334"/>
      <c r="D46" s="334"/>
      <c r="E46" s="334"/>
      <c r="F46" s="334"/>
      <c r="G46" s="334"/>
      <c r="H46" s="334"/>
      <c r="I46" s="334"/>
      <c r="J46" s="334"/>
      <c r="K46" s="334"/>
      <c r="L46" s="334"/>
      <c r="M46" s="334"/>
      <c r="N46" s="334"/>
    </row>
    <row r="47" spans="1:16" s="24" customFormat="1">
      <c r="A47" s="248" t="s">
        <v>49</v>
      </c>
      <c r="B47" s="334"/>
      <c r="C47" s="334"/>
      <c r="D47" s="334"/>
      <c r="E47" s="334"/>
      <c r="F47" s="334"/>
      <c r="G47" s="334"/>
      <c r="H47" s="334"/>
      <c r="I47" s="334"/>
      <c r="J47" s="334"/>
      <c r="K47" s="334"/>
      <c r="L47" s="334"/>
      <c r="M47" s="334"/>
      <c r="N47" s="334"/>
    </row>
    <row r="48" spans="1:16" s="24" customFormat="1" ht="16.5" customHeight="1" thickBot="1">
      <c r="A48" s="472" t="s">
        <v>35</v>
      </c>
      <c r="B48" s="472"/>
      <c r="C48" s="472"/>
      <c r="D48" s="472"/>
      <c r="E48" s="472"/>
      <c r="F48" s="472"/>
      <c r="G48" s="472"/>
      <c r="H48" s="472"/>
      <c r="I48" s="472"/>
      <c r="J48" s="472"/>
      <c r="K48" s="472"/>
      <c r="L48" s="472"/>
      <c r="M48" s="472"/>
      <c r="N48" s="472"/>
    </row>
    <row r="49" spans="1:19" s="24" customFormat="1" ht="16.5" customHeight="1">
      <c r="A49" s="473" t="s">
        <v>50</v>
      </c>
      <c r="B49" s="474"/>
      <c r="C49" s="475" t="s">
        <v>51</v>
      </c>
      <c r="D49" s="475" t="s">
        <v>52</v>
      </c>
      <c r="E49" s="475" t="s">
        <v>53</v>
      </c>
      <c r="F49" s="475" t="s">
        <v>164</v>
      </c>
      <c r="G49" s="477" t="s">
        <v>55</v>
      </c>
      <c r="H49" s="457" t="s">
        <v>165</v>
      </c>
      <c r="I49" s="458"/>
      <c r="J49" s="458"/>
      <c r="K49" s="458"/>
      <c r="L49" s="458"/>
      <c r="M49" s="458"/>
      <c r="N49" s="459"/>
    </row>
    <row r="50" spans="1:19" s="24" customFormat="1" ht="16.5" customHeight="1">
      <c r="A50" s="335" t="s">
        <v>46</v>
      </c>
      <c r="B50" s="339" t="s">
        <v>56</v>
      </c>
      <c r="C50" s="476"/>
      <c r="D50" s="476"/>
      <c r="E50" s="476"/>
      <c r="F50" s="476"/>
      <c r="G50" s="478"/>
      <c r="H50" s="252" t="s">
        <v>57</v>
      </c>
      <c r="I50" s="436" t="s">
        <v>58</v>
      </c>
      <c r="J50" s="437"/>
      <c r="K50" s="438"/>
      <c r="L50" s="460" t="s">
        <v>59</v>
      </c>
      <c r="M50" s="460"/>
      <c r="N50" s="254" t="s">
        <v>60</v>
      </c>
    </row>
    <row r="51" spans="1:19" s="24" customFormat="1" ht="15" customHeight="1">
      <c r="A51" s="255" t="s">
        <v>166</v>
      </c>
      <c r="B51" s="256"/>
      <c r="C51" s="257"/>
      <c r="D51" s="257"/>
      <c r="E51" s="257"/>
      <c r="F51" s="257"/>
      <c r="G51" s="461"/>
      <c r="H51" s="258"/>
      <c r="I51" s="464"/>
      <c r="J51" s="464"/>
      <c r="K51" s="464"/>
      <c r="L51" s="465"/>
      <c r="M51" s="466"/>
      <c r="N51" s="259"/>
      <c r="P51" s="479" t="s">
        <v>61</v>
      </c>
      <c r="Q51" s="479"/>
    </row>
    <row r="52" spans="1:19" s="24" customFormat="1" ht="15" customHeight="1">
      <c r="A52" s="255" t="s">
        <v>167</v>
      </c>
      <c r="B52" s="260"/>
      <c r="C52" s="261"/>
      <c r="D52" s="261"/>
      <c r="E52" s="261"/>
      <c r="F52" s="261"/>
      <c r="G52" s="462"/>
      <c r="H52" s="262"/>
      <c r="I52" s="480"/>
      <c r="J52" s="480"/>
      <c r="K52" s="480"/>
      <c r="L52" s="481"/>
      <c r="M52" s="482"/>
      <c r="N52" s="263"/>
      <c r="P52" s="479"/>
      <c r="Q52" s="479"/>
    </row>
    <row r="53" spans="1:19" s="24" customFormat="1" ht="15" customHeight="1">
      <c r="A53" s="255" t="s">
        <v>168</v>
      </c>
      <c r="B53" s="260"/>
      <c r="C53" s="261"/>
      <c r="D53" s="261"/>
      <c r="E53" s="261"/>
      <c r="F53" s="261"/>
      <c r="G53" s="462"/>
      <c r="H53" s="262"/>
      <c r="I53" s="480"/>
      <c r="J53" s="480"/>
      <c r="K53" s="480"/>
      <c r="L53" s="481"/>
      <c r="M53" s="482"/>
      <c r="N53" s="263"/>
      <c r="P53" s="479"/>
      <c r="Q53" s="479"/>
    </row>
    <row r="54" spans="1:19" s="24" customFormat="1" ht="15" customHeight="1">
      <c r="A54" s="255" t="s">
        <v>169</v>
      </c>
      <c r="B54" s="260"/>
      <c r="C54" s="261"/>
      <c r="D54" s="261"/>
      <c r="E54" s="261"/>
      <c r="F54" s="261"/>
      <c r="G54" s="462"/>
      <c r="H54" s="262"/>
      <c r="I54" s="480"/>
      <c r="J54" s="480"/>
      <c r="K54" s="480"/>
      <c r="L54" s="481"/>
      <c r="M54" s="482"/>
      <c r="N54" s="263"/>
      <c r="P54" s="479"/>
      <c r="Q54" s="479"/>
    </row>
    <row r="55" spans="1:19" s="24" customFormat="1" ht="15" customHeight="1">
      <c r="A55" s="255" t="s">
        <v>170</v>
      </c>
      <c r="B55" s="260"/>
      <c r="C55" s="261"/>
      <c r="D55" s="261"/>
      <c r="E55" s="261"/>
      <c r="F55" s="261"/>
      <c r="G55" s="462"/>
      <c r="H55" s="262"/>
      <c r="I55" s="480"/>
      <c r="J55" s="480"/>
      <c r="K55" s="480"/>
      <c r="L55" s="481"/>
      <c r="M55" s="482"/>
      <c r="N55" s="263"/>
      <c r="P55" s="479"/>
      <c r="Q55" s="479"/>
    </row>
    <row r="56" spans="1:19" s="24" customFormat="1">
      <c r="A56" s="255" t="s">
        <v>171</v>
      </c>
      <c r="B56" s="264"/>
      <c r="C56" s="261"/>
      <c r="D56" s="261"/>
      <c r="E56" s="261"/>
      <c r="F56" s="261"/>
      <c r="G56" s="463"/>
      <c r="H56" s="265"/>
      <c r="I56" s="483"/>
      <c r="J56" s="483"/>
      <c r="K56" s="483"/>
      <c r="L56" s="467"/>
      <c r="M56" s="468"/>
      <c r="N56" s="266"/>
      <c r="P56" s="479"/>
      <c r="Q56" s="479"/>
    </row>
    <row r="57" spans="1:19" s="24" customFormat="1" ht="14.25" customHeight="1" thickBot="1">
      <c r="A57" s="267" t="s">
        <v>62</v>
      </c>
      <c r="B57" s="267">
        <f>SUM(C57:G57)</f>
        <v>0</v>
      </c>
      <c r="C57" s="268">
        <f>SUM(C51:C56)*-1</f>
        <v>0</v>
      </c>
      <c r="D57" s="268">
        <f>SUM(D51:D56)*5</f>
        <v>0</v>
      </c>
      <c r="E57" s="268">
        <f>SUM(E51:E56)*-1</f>
        <v>0</v>
      </c>
      <c r="F57" s="268">
        <v>0</v>
      </c>
      <c r="G57" s="269">
        <v>0</v>
      </c>
      <c r="H57" s="489" t="s">
        <v>93</v>
      </c>
      <c r="I57" s="490"/>
      <c r="J57" s="490"/>
      <c r="K57" s="491"/>
      <c r="L57" s="492">
        <v>0</v>
      </c>
      <c r="M57" s="493"/>
      <c r="N57" s="270">
        <f>L57*3</f>
        <v>0</v>
      </c>
      <c r="P57" s="72"/>
    </row>
    <row r="58" spans="1:19" s="24" customFormat="1">
      <c r="A58" s="334"/>
      <c r="B58" s="334"/>
      <c r="C58" s="334"/>
      <c r="D58" s="334"/>
      <c r="E58" s="334"/>
      <c r="F58" s="334"/>
      <c r="G58" s="334"/>
      <c r="H58" s="334"/>
      <c r="I58" s="334"/>
      <c r="J58" s="334"/>
      <c r="K58" s="334"/>
      <c r="L58" s="334"/>
      <c r="M58" s="334"/>
      <c r="N58" s="334"/>
    </row>
    <row r="59" spans="1:19" s="24" customFormat="1" ht="15" thickBot="1">
      <c r="A59" s="472" t="s">
        <v>63</v>
      </c>
      <c r="B59" s="472"/>
      <c r="C59" s="472"/>
      <c r="D59" s="472"/>
      <c r="E59" s="472"/>
      <c r="F59" s="472"/>
      <c r="G59" s="472"/>
      <c r="H59" s="472"/>
      <c r="I59" s="472"/>
      <c r="J59" s="472"/>
      <c r="K59" s="472"/>
      <c r="L59" s="472"/>
      <c r="M59" s="472"/>
      <c r="N59" s="472"/>
    </row>
    <row r="60" spans="1:19" s="24" customFormat="1" ht="18" customHeight="1">
      <c r="A60" s="476" t="s">
        <v>64</v>
      </c>
      <c r="B60" s="494" t="s">
        <v>65</v>
      </c>
      <c r="C60" s="495"/>
      <c r="D60" s="495"/>
      <c r="E60" s="495"/>
      <c r="F60" s="495"/>
      <c r="G60" s="495"/>
      <c r="H60" s="495"/>
      <c r="I60" s="495"/>
      <c r="J60" s="495"/>
      <c r="K60" s="496"/>
      <c r="L60" s="436" t="s">
        <v>66</v>
      </c>
      <c r="M60" s="437"/>
      <c r="N60" s="438"/>
    </row>
    <row r="61" spans="1:19" s="24" customFormat="1" ht="18" customHeight="1">
      <c r="A61" s="476"/>
      <c r="B61" s="497"/>
      <c r="C61" s="498"/>
      <c r="D61" s="498"/>
      <c r="E61" s="498"/>
      <c r="F61" s="498"/>
      <c r="G61" s="498"/>
      <c r="H61" s="498"/>
      <c r="I61" s="498"/>
      <c r="J61" s="498"/>
      <c r="K61" s="499"/>
      <c r="L61" s="335" t="s">
        <v>57</v>
      </c>
      <c r="M61" s="335" t="s">
        <v>67</v>
      </c>
      <c r="N61" s="336" t="s">
        <v>68</v>
      </c>
    </row>
    <row r="62" spans="1:19" s="24" customFormat="1" ht="18" customHeight="1">
      <c r="A62" s="476" t="s">
        <v>69</v>
      </c>
      <c r="B62" s="485" t="s">
        <v>70</v>
      </c>
      <c r="C62" s="486"/>
      <c r="D62" s="486"/>
      <c r="E62" s="486"/>
      <c r="F62" s="486"/>
      <c r="G62" s="486"/>
      <c r="H62" s="486"/>
      <c r="I62" s="486"/>
      <c r="J62" s="486"/>
      <c r="K62" s="487"/>
      <c r="L62" s="271" t="s">
        <v>71</v>
      </c>
      <c r="M62" s="272"/>
      <c r="N62" s="503">
        <f>IF(ISERROR(AVERAGE(M63:M64)),0,ROUNDUP(AVERAGE(M63:M64), 1))</f>
        <v>0</v>
      </c>
      <c r="P62" s="484" t="s">
        <v>72</v>
      </c>
      <c r="Q62" s="484"/>
      <c r="R62" s="484"/>
      <c r="S62" s="484"/>
    </row>
    <row r="63" spans="1:19" s="24" customFormat="1" ht="18" customHeight="1">
      <c r="A63" s="476"/>
      <c r="B63" s="488"/>
      <c r="C63" s="486"/>
      <c r="D63" s="486"/>
      <c r="E63" s="486"/>
      <c r="F63" s="486"/>
      <c r="G63" s="486"/>
      <c r="H63" s="486"/>
      <c r="I63" s="486"/>
      <c r="J63" s="486"/>
      <c r="K63" s="487"/>
      <c r="L63" s="273" t="s">
        <v>1</v>
      </c>
      <c r="M63" s="274"/>
      <c r="N63" s="389"/>
      <c r="P63" s="484"/>
      <c r="Q63" s="484"/>
      <c r="R63" s="484"/>
      <c r="S63" s="484"/>
    </row>
    <row r="64" spans="1:19" s="24" customFormat="1" ht="18" customHeight="1">
      <c r="A64" s="476"/>
      <c r="B64" s="488"/>
      <c r="C64" s="486"/>
      <c r="D64" s="486"/>
      <c r="E64" s="486"/>
      <c r="F64" s="486"/>
      <c r="G64" s="486"/>
      <c r="H64" s="486"/>
      <c r="I64" s="486"/>
      <c r="J64" s="486"/>
      <c r="K64" s="487"/>
      <c r="L64" s="275" t="s">
        <v>2</v>
      </c>
      <c r="M64" s="276"/>
      <c r="N64" s="389"/>
      <c r="P64" s="484"/>
      <c r="Q64" s="484"/>
      <c r="R64" s="484"/>
      <c r="S64" s="484"/>
    </row>
    <row r="65" spans="1:21" ht="18" customHeight="1">
      <c r="A65" s="476"/>
      <c r="B65" s="485" t="s">
        <v>73</v>
      </c>
      <c r="C65" s="486"/>
      <c r="D65" s="486"/>
      <c r="E65" s="486"/>
      <c r="F65" s="486"/>
      <c r="G65" s="486"/>
      <c r="H65" s="486"/>
      <c r="I65" s="486"/>
      <c r="J65" s="486"/>
      <c r="K65" s="487"/>
      <c r="L65" s="273" t="s">
        <v>71</v>
      </c>
      <c r="M65" s="272"/>
      <c r="N65" s="389">
        <f>IF(ISERROR(AVERAGE(M66:M67)),0,ROUNDUP(AVERAGE(M66:M67), 1))</f>
        <v>0</v>
      </c>
      <c r="P65" s="484" t="s">
        <v>74</v>
      </c>
      <c r="Q65" s="484"/>
      <c r="R65" s="484"/>
      <c r="S65" s="484"/>
    </row>
    <row r="66" spans="1:21" ht="18" customHeight="1">
      <c r="A66" s="476"/>
      <c r="B66" s="488"/>
      <c r="C66" s="486"/>
      <c r="D66" s="486"/>
      <c r="E66" s="486"/>
      <c r="F66" s="486"/>
      <c r="G66" s="486"/>
      <c r="H66" s="486"/>
      <c r="I66" s="486"/>
      <c r="J66" s="486"/>
      <c r="K66" s="487"/>
      <c r="L66" s="273" t="s">
        <v>1</v>
      </c>
      <c r="M66" s="274"/>
      <c r="N66" s="389"/>
      <c r="P66" s="484"/>
      <c r="Q66" s="484"/>
      <c r="R66" s="484"/>
      <c r="S66" s="484"/>
    </row>
    <row r="67" spans="1:21" ht="18" customHeight="1">
      <c r="A67" s="476"/>
      <c r="B67" s="488"/>
      <c r="C67" s="486"/>
      <c r="D67" s="486"/>
      <c r="E67" s="486"/>
      <c r="F67" s="486"/>
      <c r="G67" s="486"/>
      <c r="H67" s="486"/>
      <c r="I67" s="486"/>
      <c r="J67" s="486"/>
      <c r="K67" s="487"/>
      <c r="L67" s="275" t="s">
        <v>2</v>
      </c>
      <c r="M67" s="276"/>
      <c r="N67" s="389"/>
      <c r="P67" s="484"/>
      <c r="Q67" s="484"/>
      <c r="R67" s="484"/>
      <c r="S67" s="484"/>
    </row>
    <row r="68" spans="1:21" ht="18" customHeight="1">
      <c r="A68" s="476" t="s">
        <v>75</v>
      </c>
      <c r="B68" s="485" t="s">
        <v>76</v>
      </c>
      <c r="C68" s="486"/>
      <c r="D68" s="486"/>
      <c r="E68" s="486"/>
      <c r="F68" s="486"/>
      <c r="G68" s="486"/>
      <c r="H68" s="486"/>
      <c r="I68" s="486"/>
      <c r="J68" s="486"/>
      <c r="K68" s="487"/>
      <c r="L68" s="271" t="s">
        <v>71</v>
      </c>
      <c r="M68" s="272"/>
      <c r="N68" s="389">
        <f>IF(ISERROR(AVERAGE(M69:M70)),0,ROUNDUP(AVERAGE(M69:M70), 1))</f>
        <v>0</v>
      </c>
      <c r="P68" s="484" t="s">
        <v>77</v>
      </c>
      <c r="Q68" s="484"/>
      <c r="R68" s="484"/>
      <c r="S68" s="484"/>
      <c r="T68" s="57"/>
      <c r="U68" s="57"/>
    </row>
    <row r="69" spans="1:21" ht="18" customHeight="1">
      <c r="A69" s="476"/>
      <c r="B69" s="488"/>
      <c r="C69" s="486"/>
      <c r="D69" s="486"/>
      <c r="E69" s="486"/>
      <c r="F69" s="486"/>
      <c r="G69" s="486"/>
      <c r="H69" s="486"/>
      <c r="I69" s="486"/>
      <c r="J69" s="486"/>
      <c r="K69" s="487"/>
      <c r="L69" s="273" t="s">
        <v>1</v>
      </c>
      <c r="M69" s="274"/>
      <c r="N69" s="389"/>
      <c r="P69" s="484"/>
      <c r="Q69" s="484"/>
      <c r="R69" s="484"/>
      <c r="S69" s="484"/>
      <c r="T69" s="57"/>
      <c r="U69" s="57"/>
    </row>
    <row r="70" spans="1:21" ht="18" customHeight="1">
      <c r="A70" s="476"/>
      <c r="B70" s="488"/>
      <c r="C70" s="486"/>
      <c r="D70" s="486"/>
      <c r="E70" s="486"/>
      <c r="F70" s="486"/>
      <c r="G70" s="486"/>
      <c r="H70" s="486"/>
      <c r="I70" s="486"/>
      <c r="J70" s="486"/>
      <c r="K70" s="487"/>
      <c r="L70" s="275" t="s">
        <v>2</v>
      </c>
      <c r="M70" s="276"/>
      <c r="N70" s="389"/>
      <c r="P70" s="484"/>
      <c r="Q70" s="484"/>
      <c r="R70" s="484"/>
      <c r="S70" s="484"/>
      <c r="T70" s="57"/>
      <c r="U70" s="57"/>
    </row>
    <row r="71" spans="1:21" ht="18" customHeight="1">
      <c r="A71" s="476"/>
      <c r="B71" s="485" t="s">
        <v>78</v>
      </c>
      <c r="C71" s="486"/>
      <c r="D71" s="486"/>
      <c r="E71" s="486"/>
      <c r="F71" s="486"/>
      <c r="G71" s="486"/>
      <c r="H71" s="486"/>
      <c r="I71" s="486"/>
      <c r="J71" s="486"/>
      <c r="K71" s="487"/>
      <c r="L71" s="273" t="s">
        <v>71</v>
      </c>
      <c r="M71" s="272"/>
      <c r="N71" s="389">
        <f>IF(ISERROR(AVERAGE(M72:M73)),0,ROUNDUP(AVERAGE(M72:M73), 1))</f>
        <v>0</v>
      </c>
      <c r="P71" s="484" t="s">
        <v>79</v>
      </c>
      <c r="Q71" s="484"/>
      <c r="R71" s="484"/>
      <c r="S71" s="484"/>
      <c r="T71" s="57"/>
      <c r="U71" s="57"/>
    </row>
    <row r="72" spans="1:21" ht="18" customHeight="1">
      <c r="A72" s="476"/>
      <c r="B72" s="488"/>
      <c r="C72" s="486"/>
      <c r="D72" s="486"/>
      <c r="E72" s="486"/>
      <c r="F72" s="486"/>
      <c r="G72" s="486"/>
      <c r="H72" s="486"/>
      <c r="I72" s="486"/>
      <c r="J72" s="486"/>
      <c r="K72" s="487"/>
      <c r="L72" s="273" t="s">
        <v>1</v>
      </c>
      <c r="M72" s="274"/>
      <c r="N72" s="389"/>
      <c r="P72" s="484"/>
      <c r="Q72" s="484"/>
      <c r="R72" s="484"/>
      <c r="S72" s="484"/>
      <c r="T72" s="57"/>
      <c r="U72" s="57"/>
    </row>
    <row r="73" spans="1:21" ht="18" customHeight="1">
      <c r="A73" s="476"/>
      <c r="B73" s="488"/>
      <c r="C73" s="486"/>
      <c r="D73" s="486"/>
      <c r="E73" s="486"/>
      <c r="F73" s="486"/>
      <c r="G73" s="486"/>
      <c r="H73" s="486"/>
      <c r="I73" s="486"/>
      <c r="J73" s="486"/>
      <c r="K73" s="487"/>
      <c r="L73" s="275" t="s">
        <v>2</v>
      </c>
      <c r="M73" s="276"/>
      <c r="N73" s="389"/>
      <c r="P73" s="484"/>
      <c r="Q73" s="484"/>
      <c r="R73" s="484"/>
      <c r="S73" s="484"/>
      <c r="T73" s="57"/>
      <c r="U73" s="57"/>
    </row>
    <row r="74" spans="1:21" ht="18" customHeight="1">
      <c r="A74" s="476"/>
      <c r="B74" s="485" t="s">
        <v>80</v>
      </c>
      <c r="C74" s="500"/>
      <c r="D74" s="500"/>
      <c r="E74" s="500"/>
      <c r="F74" s="500"/>
      <c r="G74" s="500"/>
      <c r="H74" s="500"/>
      <c r="I74" s="500"/>
      <c r="J74" s="500"/>
      <c r="K74" s="501"/>
      <c r="L74" s="273" t="s">
        <v>71</v>
      </c>
      <c r="M74" s="272"/>
      <c r="N74" s="389">
        <f>IF(ISERROR(AVERAGE(M75:M76)),0,ROUNDUP(AVERAGE(M75:M76), 1))</f>
        <v>0</v>
      </c>
      <c r="P74" s="484" t="s">
        <v>81</v>
      </c>
      <c r="Q74" s="484"/>
      <c r="R74" s="484"/>
      <c r="S74" s="484"/>
      <c r="T74" s="57"/>
      <c r="U74" s="57"/>
    </row>
    <row r="75" spans="1:21" ht="18" customHeight="1">
      <c r="A75" s="476"/>
      <c r="B75" s="502"/>
      <c r="C75" s="500"/>
      <c r="D75" s="500"/>
      <c r="E75" s="500"/>
      <c r="F75" s="500"/>
      <c r="G75" s="500"/>
      <c r="H75" s="500"/>
      <c r="I75" s="500"/>
      <c r="J75" s="500"/>
      <c r="K75" s="501"/>
      <c r="L75" s="273" t="s">
        <v>1</v>
      </c>
      <c r="M75" s="274"/>
      <c r="N75" s="389"/>
      <c r="P75" s="484"/>
      <c r="Q75" s="484"/>
      <c r="R75" s="484"/>
      <c r="S75" s="484"/>
      <c r="T75" s="57"/>
      <c r="U75" s="57"/>
    </row>
    <row r="76" spans="1:21" ht="18" customHeight="1">
      <c r="A76" s="476"/>
      <c r="B76" s="502"/>
      <c r="C76" s="500"/>
      <c r="D76" s="500"/>
      <c r="E76" s="500"/>
      <c r="F76" s="500"/>
      <c r="G76" s="500"/>
      <c r="H76" s="500"/>
      <c r="I76" s="500"/>
      <c r="J76" s="500"/>
      <c r="K76" s="501"/>
      <c r="L76" s="275" t="s">
        <v>2</v>
      </c>
      <c r="M76" s="276"/>
      <c r="N76" s="389"/>
      <c r="P76" s="484"/>
      <c r="Q76" s="484"/>
      <c r="R76" s="484"/>
      <c r="S76" s="484"/>
      <c r="T76" s="57"/>
      <c r="U76" s="57"/>
    </row>
    <row r="77" spans="1:21" s="24" customFormat="1" ht="18" customHeight="1">
      <c r="A77" s="513" t="s">
        <v>82</v>
      </c>
      <c r="B77" s="504" t="s">
        <v>83</v>
      </c>
      <c r="C77" s="505"/>
      <c r="D77" s="505"/>
      <c r="E77" s="505"/>
      <c r="F77" s="505"/>
      <c r="G77" s="505"/>
      <c r="H77" s="505"/>
      <c r="I77" s="505"/>
      <c r="J77" s="505"/>
      <c r="K77" s="506"/>
      <c r="L77" s="278" t="s">
        <v>71</v>
      </c>
      <c r="M77" s="238"/>
      <c r="N77" s="389">
        <f>IF(ISERROR(AVERAGE(M78:M79)),0,ROUNDUP(AVERAGE(M78:M79), 1))</f>
        <v>0</v>
      </c>
      <c r="P77" s="484" t="s">
        <v>84</v>
      </c>
      <c r="Q77" s="484"/>
      <c r="R77" s="484"/>
      <c r="S77" s="484"/>
    </row>
    <row r="78" spans="1:21" s="24" customFormat="1" ht="18" customHeight="1">
      <c r="A78" s="513"/>
      <c r="B78" s="507"/>
      <c r="C78" s="505"/>
      <c r="D78" s="505"/>
      <c r="E78" s="505"/>
      <c r="F78" s="505"/>
      <c r="G78" s="505"/>
      <c r="H78" s="505"/>
      <c r="I78" s="505"/>
      <c r="J78" s="505"/>
      <c r="K78" s="506"/>
      <c r="L78" s="273" t="s">
        <v>1</v>
      </c>
      <c r="M78" s="274"/>
      <c r="N78" s="389"/>
      <c r="P78" s="484"/>
      <c r="Q78" s="484"/>
      <c r="R78" s="484"/>
      <c r="S78" s="484"/>
    </row>
    <row r="79" spans="1:21" s="24" customFormat="1" ht="18" customHeight="1">
      <c r="A79" s="513"/>
      <c r="B79" s="508"/>
      <c r="C79" s="509"/>
      <c r="D79" s="509"/>
      <c r="E79" s="509"/>
      <c r="F79" s="509"/>
      <c r="G79" s="509"/>
      <c r="H79" s="509"/>
      <c r="I79" s="509"/>
      <c r="J79" s="509"/>
      <c r="K79" s="510"/>
      <c r="L79" s="275" t="s">
        <v>2</v>
      </c>
      <c r="M79" s="276"/>
      <c r="N79" s="389"/>
      <c r="P79" s="484"/>
      <c r="Q79" s="484"/>
      <c r="R79" s="484"/>
      <c r="S79" s="484"/>
    </row>
    <row r="80" spans="1:21" s="24" customFormat="1" ht="18" customHeight="1">
      <c r="A80" s="513"/>
      <c r="B80" s="504" t="s">
        <v>85</v>
      </c>
      <c r="C80" s="505"/>
      <c r="D80" s="505"/>
      <c r="E80" s="505"/>
      <c r="F80" s="505"/>
      <c r="G80" s="505"/>
      <c r="H80" s="505"/>
      <c r="I80" s="505"/>
      <c r="J80" s="505"/>
      <c r="K80" s="506"/>
      <c r="L80" s="278" t="s">
        <v>71</v>
      </c>
      <c r="M80" s="238"/>
      <c r="N80" s="389">
        <f>IF(ISERROR(AVERAGE(M81:M82)),0,ROUNDUP(AVERAGE(M81:M82), 1))</f>
        <v>0</v>
      </c>
      <c r="P80" s="484" t="s">
        <v>86</v>
      </c>
      <c r="Q80" s="484"/>
      <c r="R80" s="484"/>
      <c r="S80" s="484"/>
    </row>
    <row r="81" spans="1:19" s="24" customFormat="1" ht="18" customHeight="1">
      <c r="A81" s="513"/>
      <c r="B81" s="507"/>
      <c r="C81" s="505"/>
      <c r="D81" s="505"/>
      <c r="E81" s="505"/>
      <c r="F81" s="505"/>
      <c r="G81" s="505"/>
      <c r="H81" s="505"/>
      <c r="I81" s="505"/>
      <c r="J81" s="505"/>
      <c r="K81" s="506"/>
      <c r="L81" s="273" t="s">
        <v>1</v>
      </c>
      <c r="M81" s="274"/>
      <c r="N81" s="389"/>
      <c r="P81" s="484"/>
      <c r="Q81" s="484"/>
      <c r="R81" s="484"/>
      <c r="S81" s="484"/>
    </row>
    <row r="82" spans="1:19" s="24" customFormat="1" ht="18" customHeight="1">
      <c r="A82" s="513"/>
      <c r="B82" s="508"/>
      <c r="C82" s="509"/>
      <c r="D82" s="509"/>
      <c r="E82" s="509"/>
      <c r="F82" s="509"/>
      <c r="G82" s="509"/>
      <c r="H82" s="509"/>
      <c r="I82" s="509"/>
      <c r="J82" s="509"/>
      <c r="K82" s="510"/>
      <c r="L82" s="275" t="s">
        <v>2</v>
      </c>
      <c r="M82" s="276"/>
      <c r="N82" s="389"/>
      <c r="P82" s="484"/>
      <c r="Q82" s="484"/>
      <c r="R82" s="484"/>
      <c r="S82" s="484"/>
    </row>
    <row r="83" spans="1:19" s="24" customFormat="1" ht="18" customHeight="1">
      <c r="A83" s="513"/>
      <c r="B83" s="504" t="s">
        <v>87</v>
      </c>
      <c r="C83" s="505"/>
      <c r="D83" s="505"/>
      <c r="E83" s="505"/>
      <c r="F83" s="505"/>
      <c r="G83" s="505"/>
      <c r="H83" s="505"/>
      <c r="I83" s="505"/>
      <c r="J83" s="505"/>
      <c r="K83" s="506"/>
      <c r="L83" s="278" t="s">
        <v>71</v>
      </c>
      <c r="M83" s="238"/>
      <c r="N83" s="389">
        <f>IF(ISERROR(AVERAGE(M84:M85)),0,ROUNDUP(AVERAGE(M84:M85), 1))</f>
        <v>0</v>
      </c>
      <c r="P83" s="484" t="s">
        <v>88</v>
      </c>
      <c r="Q83" s="484"/>
      <c r="R83" s="484"/>
      <c r="S83" s="484"/>
    </row>
    <row r="84" spans="1:19" s="24" customFormat="1" ht="18" customHeight="1">
      <c r="A84" s="513"/>
      <c r="B84" s="507"/>
      <c r="C84" s="505"/>
      <c r="D84" s="505"/>
      <c r="E84" s="505"/>
      <c r="F84" s="505"/>
      <c r="G84" s="505"/>
      <c r="H84" s="505"/>
      <c r="I84" s="505"/>
      <c r="J84" s="505"/>
      <c r="K84" s="506"/>
      <c r="L84" s="273" t="s">
        <v>1</v>
      </c>
      <c r="M84" s="274"/>
      <c r="N84" s="389"/>
      <c r="P84" s="484"/>
      <c r="Q84" s="484"/>
      <c r="R84" s="484"/>
      <c r="S84" s="484"/>
    </row>
    <row r="85" spans="1:19" s="24" customFormat="1" ht="18" customHeight="1">
      <c r="A85" s="513"/>
      <c r="B85" s="508"/>
      <c r="C85" s="509"/>
      <c r="D85" s="509"/>
      <c r="E85" s="509"/>
      <c r="F85" s="509"/>
      <c r="G85" s="509"/>
      <c r="H85" s="509"/>
      <c r="I85" s="509"/>
      <c r="J85" s="509"/>
      <c r="K85" s="510"/>
      <c r="L85" s="275" t="s">
        <v>2</v>
      </c>
      <c r="M85" s="276"/>
      <c r="N85" s="389"/>
      <c r="P85" s="484"/>
      <c r="Q85" s="484"/>
      <c r="R85" s="484"/>
      <c r="S85" s="484"/>
    </row>
    <row r="86" spans="1:19" s="24" customFormat="1" ht="18" customHeight="1">
      <c r="A86" s="513"/>
      <c r="B86" s="504" t="s">
        <v>89</v>
      </c>
      <c r="C86" s="505"/>
      <c r="D86" s="505"/>
      <c r="E86" s="505"/>
      <c r="F86" s="505"/>
      <c r="G86" s="505"/>
      <c r="H86" s="505"/>
      <c r="I86" s="505"/>
      <c r="J86" s="505"/>
      <c r="K86" s="506"/>
      <c r="L86" s="271" t="s">
        <v>71</v>
      </c>
      <c r="M86" s="272"/>
      <c r="N86" s="389">
        <f>IF(ISERROR(AVERAGE(M87:M88)),0,ROUNDUP(AVERAGE(M87:M88), 1))</f>
        <v>0</v>
      </c>
      <c r="P86" s="484" t="s">
        <v>90</v>
      </c>
      <c r="Q86" s="484"/>
      <c r="R86" s="484"/>
      <c r="S86" s="484"/>
    </row>
    <row r="87" spans="1:19" s="24" customFormat="1" ht="18" customHeight="1">
      <c r="A87" s="513"/>
      <c r="B87" s="507"/>
      <c r="C87" s="505"/>
      <c r="D87" s="505"/>
      <c r="E87" s="505"/>
      <c r="F87" s="505"/>
      <c r="G87" s="505"/>
      <c r="H87" s="505"/>
      <c r="I87" s="505"/>
      <c r="J87" s="505"/>
      <c r="K87" s="506"/>
      <c r="L87" s="273" t="s">
        <v>1</v>
      </c>
      <c r="M87" s="274"/>
      <c r="N87" s="389"/>
      <c r="P87" s="484"/>
      <c r="Q87" s="484"/>
      <c r="R87" s="484"/>
      <c r="S87" s="484"/>
    </row>
    <row r="88" spans="1:19" s="24" customFormat="1" ht="18" customHeight="1">
      <c r="A88" s="514"/>
      <c r="B88" s="508"/>
      <c r="C88" s="509"/>
      <c r="D88" s="509"/>
      <c r="E88" s="509"/>
      <c r="F88" s="509"/>
      <c r="G88" s="509"/>
      <c r="H88" s="509"/>
      <c r="I88" s="509"/>
      <c r="J88" s="509"/>
      <c r="K88" s="510"/>
      <c r="L88" s="275" t="s">
        <v>2</v>
      </c>
      <c r="M88" s="274"/>
      <c r="N88" s="389"/>
      <c r="P88" s="484"/>
      <c r="Q88" s="484"/>
      <c r="R88" s="484"/>
      <c r="S88" s="484"/>
    </row>
    <row r="89" spans="1:19" s="24" customFormat="1" ht="18" customHeight="1">
      <c r="A89" s="336" t="s">
        <v>91</v>
      </c>
      <c r="B89" s="436" t="s">
        <v>62</v>
      </c>
      <c r="C89" s="437"/>
      <c r="D89" s="437"/>
      <c r="E89" s="437"/>
      <c r="F89" s="437"/>
      <c r="G89" s="437"/>
      <c r="H89" s="437"/>
      <c r="I89" s="437"/>
      <c r="J89" s="437"/>
      <c r="K89" s="438"/>
      <c r="L89" s="335" t="s">
        <v>25</v>
      </c>
      <c r="M89" s="511">
        <f>SUM(N62:N88)</f>
        <v>0</v>
      </c>
      <c r="N89" s="512"/>
      <c r="R89" s="484"/>
      <c r="S89" s="484"/>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N68:N70"/>
    <mergeCell ref="P68:Q70"/>
    <mergeCell ref="B71:K73"/>
    <mergeCell ref="N71:N73"/>
    <mergeCell ref="P71:Q73"/>
    <mergeCell ref="B74:K76"/>
    <mergeCell ref="N74:N76"/>
    <mergeCell ref="P74:Q76"/>
    <mergeCell ref="A62:A67"/>
    <mergeCell ref="B62:K64"/>
    <mergeCell ref="N62:N64"/>
    <mergeCell ref="P62:Q64"/>
    <mergeCell ref="R62:S89"/>
    <mergeCell ref="B65:K67"/>
    <mergeCell ref="N65:N67"/>
    <mergeCell ref="P65:Q67"/>
    <mergeCell ref="A68:A76"/>
    <mergeCell ref="B68:K70"/>
    <mergeCell ref="H57:K57"/>
    <mergeCell ref="L57:M57"/>
    <mergeCell ref="A59:N59"/>
    <mergeCell ref="A60:A61"/>
    <mergeCell ref="B60:K61"/>
    <mergeCell ref="L60:N60"/>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12</vt:i4>
      </vt:variant>
      <vt:variant>
        <vt:lpstr>이름이 지정된 범위</vt:lpstr>
      </vt:variant>
      <vt:variant>
        <vt:i4>9</vt:i4>
      </vt:variant>
    </vt:vector>
  </HeadingPairs>
  <TitlesOfParts>
    <vt:vector size="21" baseType="lpstr">
      <vt:lpstr>평가표종합</vt:lpstr>
      <vt:lpstr>한상우</vt:lpstr>
      <vt:lpstr>한나결</vt:lpstr>
      <vt:lpstr>박유진</vt:lpstr>
      <vt:lpstr>백송은</vt:lpstr>
      <vt:lpstr>백지혜</vt:lpstr>
      <vt:lpstr>엄민식</vt:lpstr>
      <vt:lpstr>홍지연</vt:lpstr>
      <vt:lpstr>이지유</vt:lpstr>
      <vt:lpstr>인원배분</vt:lpstr>
      <vt:lpstr>프로젝트인력평가</vt:lpstr>
      <vt:lpstr>근무태도 능력평가</vt:lpstr>
      <vt:lpstr>박유진!Print_Area</vt:lpstr>
      <vt:lpstr>백송은!Print_Area</vt:lpstr>
      <vt:lpstr>백지혜!Print_Area</vt:lpstr>
      <vt:lpstr>엄민식!Print_Area</vt:lpstr>
      <vt:lpstr>이지유!Print_Area</vt:lpstr>
      <vt:lpstr>평가표종합!Print_Area</vt:lpstr>
      <vt:lpstr>한나결!Print_Area</vt:lpstr>
      <vt:lpstr>한상우!Print_Area</vt:lpstr>
      <vt:lpstr>홍지연!Print_Area</vt:lpstr>
    </vt:vector>
  </TitlesOfParts>
  <Company>경영지원팀</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이경곤</dc:creator>
  <cp:lastModifiedBy>hsw</cp:lastModifiedBy>
  <cp:lastPrinted>2014-06-02T02:23:14Z</cp:lastPrinted>
  <dcterms:created xsi:type="dcterms:W3CDTF">2007-11-13T04:33:44Z</dcterms:created>
  <dcterms:modified xsi:type="dcterms:W3CDTF">2023-07-03T01:45:12Z</dcterms:modified>
</cp:coreProperties>
</file>