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60" windowWidth="1819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8" i="1"/>
  <c r="E37"/>
  <c r="O45"/>
  <c r="O44"/>
  <c r="N41"/>
  <c r="L18"/>
  <c r="M17"/>
  <c r="M16"/>
  <c r="S12"/>
  <c r="T12"/>
  <c r="U12"/>
  <c r="V12"/>
  <c r="S13"/>
  <c r="T13"/>
  <c r="U13"/>
  <c r="V13"/>
  <c r="S14"/>
  <c r="T14"/>
  <c r="U14"/>
  <c r="V14"/>
  <c r="S15"/>
  <c r="T15"/>
  <c r="U15"/>
  <c r="V15"/>
  <c r="R13"/>
  <c r="R14"/>
  <c r="R15"/>
  <c r="R12"/>
  <c r="S4"/>
  <c r="T4"/>
  <c r="U4"/>
  <c r="V4"/>
  <c r="S5"/>
  <c r="T5"/>
  <c r="U5"/>
  <c r="V5"/>
  <c r="S6"/>
  <c r="T6"/>
  <c r="U6"/>
  <c r="V6"/>
  <c r="S7"/>
  <c r="T7"/>
  <c r="U7"/>
  <c r="V7"/>
  <c r="R5"/>
  <c r="R6"/>
  <c r="R7"/>
  <c r="R4"/>
  <c r="O15"/>
  <c r="E36"/>
  <c r="F34"/>
  <c r="F33"/>
  <c r="E30"/>
  <c r="E29"/>
  <c r="E28"/>
  <c r="G7"/>
  <c r="G6"/>
</calcChain>
</file>

<file path=xl/sharedStrings.xml><?xml version="1.0" encoding="utf-8"?>
<sst xmlns="http://schemas.openxmlformats.org/spreadsheetml/2006/main" count="297" uniqueCount="169">
  <si>
    <t>무게</t>
    <phoneticPr fontId="1" type="noConversion"/>
  </si>
  <si>
    <t>Column1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</si>
  <si>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</si>
  <si>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</si>
  <si>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</si>
  <si>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</si>
  <si>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</si>
  <si>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</si>
  <si>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</si>
  <si>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</si>
  <si>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</si>
  <si>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</si>
  <si>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</si>
  <si>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</si>
  <si>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</si>
  <si>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신뢰 수준(95.0%)</t>
  </si>
  <si>
    <t>하한값</t>
    <phoneticPr fontId="1" type="noConversion"/>
  </si>
  <si>
    <t>상한값</t>
    <phoneticPr fontId="1" type="noConversion"/>
  </si>
  <si>
    <t>점추정치</t>
    <phoneticPr fontId="1" type="noConversion"/>
  </si>
  <si>
    <t>1번</t>
    <phoneticPr fontId="1" type="noConversion"/>
  </si>
  <si>
    <t>2번</t>
    <phoneticPr fontId="1" type="noConversion"/>
  </si>
  <si>
    <t>A후보</t>
    <phoneticPr fontId="1" type="noConversion"/>
  </si>
  <si>
    <t>남자(1)</t>
    <phoneticPr fontId="1" type="noConversion"/>
  </si>
  <si>
    <t>표본크기</t>
    <phoneticPr fontId="1" type="noConversion"/>
  </si>
  <si>
    <t>선호</t>
    <phoneticPr fontId="1" type="noConversion"/>
  </si>
  <si>
    <t>여자(2)</t>
    <phoneticPr fontId="1" type="noConversion"/>
  </si>
  <si>
    <t>모비율1</t>
    <phoneticPr fontId="1" type="noConversion"/>
  </si>
  <si>
    <t>모비율2</t>
    <phoneticPr fontId="1" type="noConversion"/>
  </si>
  <si>
    <t>모비율차</t>
    <phoneticPr fontId="1" type="noConversion"/>
  </si>
  <si>
    <t>통계결과</t>
    <phoneticPr fontId="1" type="noConversion"/>
  </si>
  <si>
    <t>신뢰구간임계치(z)</t>
    <phoneticPr fontId="1" type="noConversion"/>
  </si>
  <si>
    <t>점추정치의 표준오차</t>
    <phoneticPr fontId="1" type="noConversion"/>
  </si>
  <si>
    <t>신뢰도</t>
    <phoneticPr fontId="1" type="noConversion"/>
  </si>
  <si>
    <t xml:space="preserve">신뢰구간 </t>
    <phoneticPr fontId="1" type="noConversion"/>
  </si>
  <si>
    <t>반폭</t>
    <phoneticPr fontId="1" type="noConversion"/>
  </si>
  <si>
    <t>3번</t>
    <phoneticPr fontId="1" type="noConversion"/>
  </si>
  <si>
    <t>유의수준</t>
    <phoneticPr fontId="1" type="noConversion"/>
  </si>
  <si>
    <t>이분산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</si>
  <si>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</si>
  <si>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</si>
  <si>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</si>
  <si>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</si>
  <si>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신뢰 수준(99.0%)</t>
  </si>
  <si>
    <t>귀무가설</t>
    <phoneticPr fontId="1" type="noConversion"/>
  </si>
  <si>
    <t>타이어 A와 타이어 B의 마모 시간에는 차이가 없다.</t>
    <phoneticPr fontId="1" type="noConversion"/>
  </si>
  <si>
    <t>대립가설</t>
    <phoneticPr fontId="1" type="noConversion"/>
  </si>
  <si>
    <t>타이어 A와 타이어 B의 마모 시간에는 차이가 있다.</t>
    <phoneticPr fontId="1" type="noConversion"/>
  </si>
  <si>
    <t>4번</t>
    <phoneticPr fontId="1" type="noConversion"/>
  </si>
  <si>
    <t>부서별로 커피 전문점의 선택이 서로 무관하다.</t>
    <phoneticPr fontId="1" type="noConversion"/>
  </si>
  <si>
    <t>부서별로 커피 전문점의 선택이 서로 무관하지 않다.</t>
    <phoneticPr fontId="1" type="noConversion"/>
  </si>
  <si>
    <t>표1</t>
    <phoneticPr fontId="1" type="noConversion"/>
  </si>
  <si>
    <t>관측도수</t>
    <phoneticPr fontId="1" type="noConversion"/>
  </si>
  <si>
    <t>열변수</t>
    <phoneticPr fontId="1" type="noConversion"/>
  </si>
  <si>
    <t>행변수</t>
    <phoneticPr fontId="1" type="noConversion"/>
  </si>
  <si>
    <t>C</t>
    <phoneticPr fontId="1" type="noConversion"/>
  </si>
  <si>
    <t>D</t>
    <phoneticPr fontId="1" type="noConversion"/>
  </si>
  <si>
    <t>S사</t>
    <phoneticPr fontId="1" type="noConversion"/>
  </si>
  <si>
    <t>C사</t>
    <phoneticPr fontId="1" type="noConversion"/>
  </si>
  <si>
    <t>T사</t>
    <phoneticPr fontId="1" type="noConversion"/>
  </si>
  <si>
    <t>A사</t>
    <phoneticPr fontId="1" type="noConversion"/>
  </si>
  <si>
    <t>P사</t>
    <phoneticPr fontId="1" type="noConversion"/>
  </si>
  <si>
    <t>카이제곱통계량</t>
    <phoneticPr fontId="1" type="noConversion"/>
  </si>
  <si>
    <t>카이제곱분포의 임계치</t>
    <phoneticPr fontId="1" type="noConversion"/>
  </si>
  <si>
    <t>P값</t>
    <phoneticPr fontId="1" type="noConversion"/>
  </si>
  <si>
    <t>총관측도수</t>
    <phoneticPr fontId="1" type="noConversion"/>
  </si>
  <si>
    <t>표2</t>
    <phoneticPr fontId="1" type="noConversion"/>
  </si>
  <si>
    <t>표3</t>
    <phoneticPr fontId="1" type="noConversion"/>
  </si>
  <si>
    <t>카이제곱</t>
    <phoneticPr fontId="1" type="noConversion"/>
  </si>
  <si>
    <t>결론</t>
    <phoneticPr fontId="1" type="noConversion"/>
  </si>
  <si>
    <t>귀무가설 기각</t>
    <phoneticPr fontId="1" type="noConversion"/>
  </si>
  <si>
    <t>부서별로 커피 전문점의 선택이 서로 무관하지 않다고 할 만한</t>
    <phoneticPr fontId="1" type="noConversion"/>
  </si>
  <si>
    <t>충분한 근거 있음.</t>
    <phoneticPr fontId="1" type="noConversion"/>
  </si>
  <si>
    <t>5번</t>
    <phoneticPr fontId="1" type="noConversion"/>
  </si>
  <si>
    <t>광고비</t>
    <phoneticPr fontId="1" type="noConversion"/>
  </si>
  <si>
    <t>판매량</t>
    <phoneticPr fontId="1" type="noConversion"/>
  </si>
  <si>
    <t>상관계수</t>
    <phoneticPr fontId="1" type="noConversion"/>
  </si>
  <si>
    <t>광고비와 판매량 사이에</t>
    <phoneticPr fontId="1" type="noConversion"/>
  </si>
  <si>
    <t>양의 상관관계가 존재</t>
    <phoneticPr fontId="1" type="noConversion"/>
  </si>
  <si>
    <t>회귀식</t>
    <phoneticPr fontId="1" type="noConversion"/>
  </si>
  <si>
    <t>Y절편</t>
    <phoneticPr fontId="1" type="noConversion"/>
  </si>
  <si>
    <t>기울기</t>
    <phoneticPr fontId="1" type="noConversion"/>
  </si>
  <si>
    <t>y=155.2494+7.325416x</t>
    <phoneticPr fontId="1" type="noConversion"/>
  </si>
  <si>
    <t>요약 출력</t>
  </si>
  <si>
    <t>회귀분석 통계량</t>
  </si>
  <si>
    <t>다중 상관계수</t>
  </si>
  <si>
    <t>결정계수</t>
  </si>
  <si>
    <t>조정된 결정계수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</si>
  <si>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</si>
  <si>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</si>
  <si>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</si>
  <si>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</si>
  <si>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</si>
  <si>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</si>
  <si>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</si>
  <si>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</si>
  <si>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</si>
  <si>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</si>
  <si>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</si>
  <si>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</si>
  <si>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</si>
  <si>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</si>
  <si>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</si>
  <si>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</si>
  <si>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</si>
  <si>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</si>
  <si>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t>잔차 출력</t>
  </si>
  <si>
    <t>Y 예측치</t>
  </si>
  <si>
    <t>표준 잔차</t>
  </si>
  <si>
    <t>확률 출력</t>
  </si>
  <si>
    <t>백분율</t>
  </si>
  <si>
    <t>Y</t>
  </si>
  <si>
    <t>귀무가설을 기각</t>
    <phoneticPr fontId="1" type="noConversion"/>
  </si>
  <si>
    <t>회귀직선이 유의하다.</t>
    <phoneticPr fontId="1" type="noConversion"/>
  </si>
  <si>
    <t>회귀직선이 유의하지 않다.</t>
    <phoneticPr fontId="1" type="noConversion"/>
  </si>
  <si>
    <t xml:space="preserve">추정된 회귀직선이 유의하다고 할 만한 </t>
    <phoneticPr fontId="1" type="noConversion"/>
  </si>
  <si>
    <t>잔차분석</t>
    <phoneticPr fontId="1" type="noConversion"/>
  </si>
  <si>
    <t>위의 잔차도에서 특별한 패턴이 있지 않고 퍼짐의 정도가 동일하므로</t>
    <phoneticPr fontId="1" type="noConversion"/>
  </si>
  <si>
    <t>등분산성과 독립성을 만족한다고 할 수 있으나 값이 -2와 2 사이의 구간을</t>
    <phoneticPr fontId="1" type="noConversion"/>
  </si>
  <si>
    <t>넘어선 것들이 많으므로 등분산성을 만족한다고 볼 수 없으므로</t>
    <phoneticPr fontId="1" type="noConversion"/>
  </si>
  <si>
    <t>6번</t>
    <phoneticPr fontId="1" type="noConversion"/>
  </si>
  <si>
    <t>촉매제에 따른 평균 수율이 같다.</t>
    <phoneticPr fontId="1" type="noConversion"/>
  </si>
  <si>
    <t>촉매제에 따른 평균 수율이 같지 않다.</t>
    <phoneticPr fontId="1" type="noConversion"/>
  </si>
  <si>
    <t>A1</t>
  </si>
  <si>
    <t>A1</t>
    <phoneticPr fontId="1" type="noConversion"/>
  </si>
  <si>
    <t>A2</t>
  </si>
  <si>
    <t>A2</t>
    <phoneticPr fontId="1" type="noConversion"/>
  </si>
  <si>
    <t>A3</t>
  </si>
  <si>
    <t>A3</t>
    <phoneticPr fontId="1" type="noConversion"/>
  </si>
  <si>
    <t>A4</t>
  </si>
  <si>
    <t>A4</t>
    <phoneticPr fontId="1" type="noConversion"/>
  </si>
  <si>
    <t>A5</t>
  </si>
  <si>
    <t>A5</t>
    <phoneticPr fontId="1" type="noConversion"/>
  </si>
  <si>
    <t>분산 분석: 일원 배치법</t>
  </si>
  <si>
    <t>요약표</t>
  </si>
  <si>
    <t>인자의 수준</t>
  </si>
  <si>
    <t>변동의 요인</t>
  </si>
  <si>
    <t>F 기각치</t>
  </si>
  <si>
    <t>처리</t>
  </si>
  <si>
    <t>촉매제에 따른 평균 수율이 같지 않다고 할 만한 충분한 근거 있음.</t>
    <phoneticPr fontId="1" type="noConversion"/>
  </si>
  <si>
    <t>양측검정</t>
    <phoneticPr fontId="1" type="noConversion"/>
  </si>
  <si>
    <t>t-검정: 이분산 가정 두 집단</t>
  </si>
  <si>
    <t>변수 1</t>
  </si>
  <si>
    <t>변수 2</t>
  </si>
  <si>
    <t>가설 평균차</t>
  </si>
  <si>
    <t>P(T&lt;=t) 단측 검정</t>
  </si>
  <si>
    <t>t 기각치 단측 검정</t>
  </si>
  <si>
    <t>P(T&lt;=t) 양측 검정</t>
  </si>
  <si>
    <t>t 기각치 양측 검정</t>
  </si>
  <si>
    <t>귀무가설 기각 못함</t>
    <phoneticPr fontId="1" type="noConversion"/>
  </si>
  <si>
    <t>타이어 A와 타이어 B의 마모 시간에 차이가 있다고 할 만한</t>
    <phoneticPr fontId="1" type="noConversion"/>
  </si>
  <si>
    <t>충분한 근거 없음.</t>
    <phoneticPr fontId="1" type="noConversion"/>
  </si>
  <si>
    <t>타이어 B가 타이어 A보다 평균 마모 시간이 짧다.</t>
    <phoneticPr fontId="1" type="noConversion"/>
  </si>
  <si>
    <t>단측검정</t>
    <phoneticPr fontId="1" type="noConversion"/>
  </si>
  <si>
    <t>귀무가설 기각 못함.</t>
    <phoneticPr fontId="1" type="noConversion"/>
  </si>
  <si>
    <t>타이어 B가 타이어 A보다 평균 마모 시간이 짧다고 할 만한</t>
    <phoneticPr fontId="1" type="noConversion"/>
  </si>
  <si>
    <t>95% 신뢰구간</t>
    <phoneticPr fontId="1" type="noConversion"/>
  </si>
  <si>
    <t>3-1번</t>
    <phoneticPr fontId="1" type="noConversion"/>
  </si>
  <si>
    <t>3-2번</t>
    <phoneticPr fontId="1" type="noConversion"/>
  </si>
  <si>
    <t>5-1번</t>
    <phoneticPr fontId="1" type="noConversion"/>
  </si>
  <si>
    <t>5-2번</t>
    <phoneticPr fontId="1" type="noConversion"/>
  </si>
  <si>
    <t>5-3번</t>
    <phoneticPr fontId="1" type="noConversion"/>
  </si>
  <si>
    <t>5-4번</t>
    <phoneticPr fontId="1" type="noConversion"/>
  </si>
  <si>
    <t>회귀분석 결과</t>
    <phoneticPr fontId="1" type="noConversion"/>
  </si>
  <si>
    <t>분산 분석표</t>
    <phoneticPr fontId="1" type="noConversion"/>
  </si>
  <si>
    <t>자료를 다시 재검토 요망.</t>
    <phoneticPr fontId="1" type="noConversion"/>
  </si>
  <si>
    <t>1-1번</t>
    <phoneticPr fontId="1" type="noConversion"/>
  </si>
  <si>
    <t>1-2번</t>
    <phoneticPr fontId="1" type="noConversion"/>
  </si>
  <si>
    <t>2-1번</t>
    <phoneticPr fontId="1" type="noConversion"/>
  </si>
  <si>
    <t>2-2번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</si>
</sst>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m&quot;월&quot;\ dd&quot;일&quot;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ko-KR" altLang="en-US"/>
              <a:t>산점도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Sheet1!$J$25:$J$34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40</c:v>
                </c:pt>
                <c:pt idx="5">
                  <c:v>35</c:v>
                </c:pt>
                <c:pt idx="6">
                  <c:v>20</c:v>
                </c:pt>
                <c:pt idx="7">
                  <c:v>50</c:v>
                </c:pt>
                <c:pt idx="8">
                  <c:v>45</c:v>
                </c:pt>
                <c:pt idx="9">
                  <c:v>20</c:v>
                </c:pt>
              </c:numCache>
            </c:numRef>
          </c:xVal>
          <c:yVal>
            <c:numRef>
              <c:f>Sheet1!$K$25:$K$34</c:f>
              <c:numCache>
                <c:formatCode>General</c:formatCode>
                <c:ptCount val="10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280</c:v>
                </c:pt>
                <c:pt idx="4">
                  <c:v>470</c:v>
                </c:pt>
                <c:pt idx="5">
                  <c:v>380</c:v>
                </c:pt>
                <c:pt idx="6">
                  <c:v>300</c:v>
                </c:pt>
                <c:pt idx="7">
                  <c:v>500</c:v>
                </c:pt>
                <c:pt idx="8">
                  <c:v>540</c:v>
                </c:pt>
                <c:pt idx="9">
                  <c:v>340</c:v>
                </c:pt>
              </c:numCache>
            </c:numRef>
          </c:yVal>
        </c:ser>
        <c:axId val="50791168"/>
        <c:axId val="75406336"/>
      </c:scatterChart>
      <c:valAx>
        <c:axId val="50791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광고비</a:t>
                </a:r>
              </a:p>
            </c:rich>
          </c:tx>
          <c:layout/>
        </c:title>
        <c:numFmt formatCode="General" sourceLinked="1"/>
        <c:tickLblPos val="nextTo"/>
        <c:crossAx val="75406336"/>
        <c:crosses val="autoZero"/>
        <c:crossBetween val="midCat"/>
      </c:valAx>
      <c:valAx>
        <c:axId val="75406336"/>
        <c:scaling>
          <c:orientation val="minMax"/>
        </c:scaling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ko-KR" altLang="en-US"/>
                  <a:t>판매량</a:t>
                </a:r>
              </a:p>
            </c:rich>
          </c:tx>
          <c:layout/>
        </c:title>
        <c:numFmt formatCode="General" sourceLinked="1"/>
        <c:tickLblPos val="nextTo"/>
        <c:crossAx val="50791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en-US"/>
              <a:t>X 1  </a:t>
            </a:r>
            <a:r>
              <a:rPr lang="ko-KR" altLang="en-US"/>
              <a:t>잔차도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Sheet1!$J$25:$J$34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40</c:v>
                </c:pt>
                <c:pt idx="5">
                  <c:v>35</c:v>
                </c:pt>
                <c:pt idx="6">
                  <c:v>20</c:v>
                </c:pt>
                <c:pt idx="7">
                  <c:v>50</c:v>
                </c:pt>
                <c:pt idx="8">
                  <c:v>45</c:v>
                </c:pt>
                <c:pt idx="9">
                  <c:v>20</c:v>
                </c:pt>
              </c:numCache>
            </c:numRef>
          </c:xVal>
          <c:yVal>
            <c:numRef>
              <c:f>Sheet1!$O$73:$O$82</c:f>
              <c:numCache>
                <c:formatCode>General</c:formatCode>
                <c:ptCount val="10"/>
                <c:pt idx="0">
                  <c:v>-75.01187648456056</c:v>
                </c:pt>
                <c:pt idx="1">
                  <c:v>-25.01187648456056</c:v>
                </c:pt>
                <c:pt idx="2">
                  <c:v>61.615201900237537</c:v>
                </c:pt>
                <c:pt idx="3">
                  <c:v>-21.757719714964423</c:v>
                </c:pt>
                <c:pt idx="4">
                  <c:v>21.73396674584319</c:v>
                </c:pt>
                <c:pt idx="5">
                  <c:v>-31.638954869358713</c:v>
                </c:pt>
                <c:pt idx="6">
                  <c:v>-1.7577197149644235</c:v>
                </c:pt>
                <c:pt idx="7">
                  <c:v>-21.520190023752889</c:v>
                </c:pt>
                <c:pt idx="8">
                  <c:v>55.106888361045208</c:v>
                </c:pt>
                <c:pt idx="9">
                  <c:v>38.242280285035577</c:v>
                </c:pt>
              </c:numCache>
            </c:numRef>
          </c:yVal>
        </c:ser>
        <c:axId val="106894080"/>
        <c:axId val="106936960"/>
      </c:scatterChart>
      <c:valAx>
        <c:axId val="106894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 1</a:t>
                </a:r>
              </a:p>
            </c:rich>
          </c:tx>
          <c:layout/>
        </c:title>
        <c:numFmt formatCode="General" sourceLinked="1"/>
        <c:tickLblPos val="nextTo"/>
        <c:crossAx val="106936960"/>
        <c:crosses val="autoZero"/>
        <c:crossBetween val="midCat"/>
      </c:valAx>
      <c:valAx>
        <c:axId val="1069369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잔차</a:t>
                </a:r>
              </a:p>
            </c:rich>
          </c:tx>
          <c:layout/>
        </c:title>
        <c:numFmt formatCode="General" sourceLinked="1"/>
        <c:tickLblPos val="nextTo"/>
        <c:crossAx val="10689408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en-US" altLang="en-US"/>
              <a:t>X 1 </a:t>
            </a:r>
            <a:r>
              <a:rPr lang="ko-KR" altLang="en-US"/>
              <a:t>선 적합도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Sheet1!$J$25:$J$34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40</c:v>
                </c:pt>
                <c:pt idx="5">
                  <c:v>35</c:v>
                </c:pt>
                <c:pt idx="6">
                  <c:v>20</c:v>
                </c:pt>
                <c:pt idx="7">
                  <c:v>50</c:v>
                </c:pt>
                <c:pt idx="8">
                  <c:v>45</c:v>
                </c:pt>
                <c:pt idx="9">
                  <c:v>20</c:v>
                </c:pt>
              </c:numCache>
            </c:numRef>
          </c:xVal>
          <c:yVal>
            <c:numRef>
              <c:f>Sheet1!$K$25:$K$34</c:f>
              <c:numCache>
                <c:formatCode>General</c:formatCode>
                <c:ptCount val="10"/>
                <c:pt idx="0">
                  <c:v>300</c:v>
                </c:pt>
                <c:pt idx="1">
                  <c:v>350</c:v>
                </c:pt>
                <c:pt idx="2">
                  <c:v>400</c:v>
                </c:pt>
                <c:pt idx="3">
                  <c:v>280</c:v>
                </c:pt>
                <c:pt idx="4">
                  <c:v>470</c:v>
                </c:pt>
                <c:pt idx="5">
                  <c:v>380</c:v>
                </c:pt>
                <c:pt idx="6">
                  <c:v>300</c:v>
                </c:pt>
                <c:pt idx="7">
                  <c:v>500</c:v>
                </c:pt>
                <c:pt idx="8">
                  <c:v>540</c:v>
                </c:pt>
                <c:pt idx="9">
                  <c:v>340</c:v>
                </c:pt>
              </c:numCache>
            </c:numRef>
          </c:yVal>
        </c:ser>
        <c:ser>
          <c:idx val="1"/>
          <c:order val="1"/>
          <c:tx>
            <c:v>Y 예측치</c:v>
          </c:tx>
          <c:spPr>
            <a:ln w="28575">
              <a:noFill/>
            </a:ln>
          </c:spPr>
          <c:xVal>
            <c:numRef>
              <c:f>Sheet1!$J$25:$J$34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20</c:v>
                </c:pt>
                <c:pt idx="4">
                  <c:v>40</c:v>
                </c:pt>
                <c:pt idx="5">
                  <c:v>35</c:v>
                </c:pt>
                <c:pt idx="6">
                  <c:v>20</c:v>
                </c:pt>
                <c:pt idx="7">
                  <c:v>50</c:v>
                </c:pt>
                <c:pt idx="8">
                  <c:v>45</c:v>
                </c:pt>
                <c:pt idx="9">
                  <c:v>20</c:v>
                </c:pt>
              </c:numCache>
            </c:numRef>
          </c:xVal>
          <c:yVal>
            <c:numRef>
              <c:f>Sheet1!$N$73:$N$82</c:f>
              <c:numCache>
                <c:formatCode>General</c:formatCode>
                <c:ptCount val="10"/>
                <c:pt idx="0">
                  <c:v>375.01187648456056</c:v>
                </c:pt>
                <c:pt idx="1">
                  <c:v>375.01187648456056</c:v>
                </c:pt>
                <c:pt idx="2">
                  <c:v>338.38479809976246</c:v>
                </c:pt>
                <c:pt idx="3">
                  <c:v>301.75771971496442</c:v>
                </c:pt>
                <c:pt idx="4">
                  <c:v>448.26603325415681</c:v>
                </c:pt>
                <c:pt idx="5">
                  <c:v>411.63895486935871</c:v>
                </c:pt>
                <c:pt idx="6">
                  <c:v>301.75771971496442</c:v>
                </c:pt>
                <c:pt idx="7">
                  <c:v>521.52019002375289</c:v>
                </c:pt>
                <c:pt idx="8">
                  <c:v>484.89311163895479</c:v>
                </c:pt>
                <c:pt idx="9">
                  <c:v>301.75771971496442</c:v>
                </c:pt>
              </c:numCache>
            </c:numRef>
          </c:yVal>
        </c:ser>
        <c:axId val="50797184"/>
        <c:axId val="50794880"/>
      </c:scatterChart>
      <c:valAx>
        <c:axId val="507971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X 1</a:t>
                </a:r>
              </a:p>
            </c:rich>
          </c:tx>
          <c:layout/>
        </c:title>
        <c:numFmt formatCode="General" sourceLinked="1"/>
        <c:tickLblPos val="nextTo"/>
        <c:crossAx val="50794880"/>
        <c:crosses val="autoZero"/>
        <c:crossBetween val="midCat"/>
      </c:valAx>
      <c:valAx>
        <c:axId val="5079488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50797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title>
      <c:tx>
        <c:rich>
          <a:bodyPr/>
          <a:lstStyle/>
          <a:p>
            <a:pPr>
              <a:defRPr/>
            </a:pPr>
            <a:r>
              <a:rPr lang="ko-KR" altLang="en-US"/>
              <a:t>정규 확률도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</c:trendline>
          <c:xVal>
            <c:numRef>
              <c:f>Sheet1!$R$73:$R$82</c:f>
              <c:numCache>
                <c:formatCode>General</c:formatCode>
                <c:ptCount val="10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</c:numCache>
            </c:numRef>
          </c:xVal>
          <c:yVal>
            <c:numRef>
              <c:f>Sheet1!$S$73:$S$82</c:f>
              <c:numCache>
                <c:formatCode>General</c:formatCode>
                <c:ptCount val="10"/>
                <c:pt idx="0">
                  <c:v>280</c:v>
                </c:pt>
                <c:pt idx="1">
                  <c:v>300</c:v>
                </c:pt>
                <c:pt idx="2">
                  <c:v>300</c:v>
                </c:pt>
                <c:pt idx="3">
                  <c:v>340</c:v>
                </c:pt>
                <c:pt idx="4">
                  <c:v>350</c:v>
                </c:pt>
                <c:pt idx="5">
                  <c:v>380</c:v>
                </c:pt>
                <c:pt idx="6">
                  <c:v>400</c:v>
                </c:pt>
                <c:pt idx="7">
                  <c:v>470</c:v>
                </c:pt>
                <c:pt idx="8">
                  <c:v>500</c:v>
                </c:pt>
                <c:pt idx="9">
                  <c:v>540</c:v>
                </c:pt>
              </c:numCache>
            </c:numRef>
          </c:yVal>
        </c:ser>
        <c:axId val="107658624"/>
        <c:axId val="106935424"/>
      </c:scatterChart>
      <c:valAx>
        <c:axId val="1076586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표본 백분율</a:t>
                </a:r>
              </a:p>
            </c:rich>
          </c:tx>
          <c:layout/>
        </c:title>
        <c:numFmt formatCode="General" sourceLinked="1"/>
        <c:tickLblPos val="nextTo"/>
        <c:crossAx val="106935424"/>
        <c:crosses val="autoZero"/>
        <c:crossBetween val="midCat"/>
      </c:valAx>
      <c:valAx>
        <c:axId val="1069354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1076586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24</xdr:row>
      <xdr:rowOff>142875</xdr:rowOff>
    </xdr:from>
    <xdr:to>
      <xdr:col>19</xdr:col>
      <xdr:colOff>76200</xdr:colOff>
      <xdr:row>37</xdr:row>
      <xdr:rowOff>161925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95250</xdr:colOff>
      <xdr:row>88</xdr:row>
      <xdr:rowOff>171451</xdr:rowOff>
    </xdr:from>
    <xdr:to>
      <xdr:col>18</xdr:col>
      <xdr:colOff>95250</xdr:colOff>
      <xdr:row>98</xdr:row>
      <xdr:rowOff>200026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133350</xdr:colOff>
      <xdr:row>58</xdr:row>
      <xdr:rowOff>95250</xdr:rowOff>
    </xdr:from>
    <xdr:to>
      <xdr:col>27</xdr:col>
      <xdr:colOff>133350</xdr:colOff>
      <xdr:row>68</xdr:row>
      <xdr:rowOff>85725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628650</xdr:colOff>
      <xdr:row>71</xdr:row>
      <xdr:rowOff>104776</xdr:rowOff>
    </xdr:from>
    <xdr:to>
      <xdr:col>25</xdr:col>
      <xdr:colOff>628650</xdr:colOff>
      <xdr:row>81</xdr:row>
      <xdr:rowOff>133351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35"/>
  <sheetViews>
    <sheetView tabSelected="1" topLeftCell="I1" workbookViewId="0">
      <selection activeCell="B32" sqref="B32"/>
    </sheetView>
  </sheetViews>
  <sheetFormatPr defaultRowHeight="16.5"/>
  <cols>
    <col min="1" max="1" width="9.875" bestFit="1" customWidth="1"/>
    <col min="3" max="3" width="16.5" bestFit="1" customWidth="1"/>
    <col min="4" max="4" width="20" bestFit="1" customWidth="1"/>
    <col min="5" max="5" width="13.625" bestFit="1" customWidth="1"/>
    <col min="6" max="6" width="16.5" bestFit="1" customWidth="1"/>
    <col min="7" max="7" width="13.625" bestFit="1" customWidth="1"/>
    <col min="13" max="13" width="15.875" bestFit="1" customWidth="1"/>
    <col min="14" max="14" width="8.625" customWidth="1"/>
  </cols>
  <sheetData>
    <row r="1" spans="1:22">
      <c r="A1" t="s">
        <v>19</v>
      </c>
      <c r="J1" t="s">
        <v>47</v>
      </c>
      <c r="Q1" t="s">
        <v>65</v>
      </c>
      <c r="R1" t="s">
        <v>51</v>
      </c>
    </row>
    <row r="2" spans="1:22" ht="17.25" thickBot="1">
      <c r="J2" t="s">
        <v>36</v>
      </c>
      <c r="K2">
        <v>0.05</v>
      </c>
      <c r="T2" t="s">
        <v>52</v>
      </c>
    </row>
    <row r="3" spans="1:22">
      <c r="A3" t="s">
        <v>0</v>
      </c>
      <c r="C3" s="4" t="s">
        <v>1</v>
      </c>
      <c r="D3" s="4"/>
      <c r="Q3" t="s">
        <v>53</v>
      </c>
      <c r="R3" t="s">
        <v>56</v>
      </c>
      <c r="S3" t="s">
        <v>57</v>
      </c>
      <c r="T3" t="s">
        <v>58</v>
      </c>
      <c r="U3" t="s">
        <v>59</v>
      </c>
      <c r="V3" t="s">
        <v>60</v>
      </c>
    </row>
    <row r="4" spans="1:22">
      <c r="A4">
        <v>85</v>
      </c>
      <c r="C4" s="1"/>
      <c r="D4" s="1"/>
      <c r="E4" t="s">
        <v>165</v>
      </c>
      <c r="F4" t="s">
        <v>18</v>
      </c>
      <c r="G4">
        <v>80.7</v>
      </c>
      <c r="J4" t="s">
        <v>43</v>
      </c>
      <c r="K4" t="s">
        <v>48</v>
      </c>
      <c r="Q4" t="s">
        <v>39</v>
      </c>
      <c r="R4">
        <f>SUM(K$10:K$13)*SUM($K10:$O10)/$O$15</f>
        <v>9.1999999999999993</v>
      </c>
      <c r="S4">
        <f t="shared" ref="S4:V7" si="0">SUM(L$10:L$13)*SUM($K10:$O10)/$O$15</f>
        <v>6.2</v>
      </c>
      <c r="T4">
        <f t="shared" si="0"/>
        <v>4.5999999999999996</v>
      </c>
      <c r="U4">
        <f t="shared" si="0"/>
        <v>5.4</v>
      </c>
      <c r="V4">
        <f t="shared" si="0"/>
        <v>6.6</v>
      </c>
    </row>
    <row r="5" spans="1:22">
      <c r="A5">
        <v>91</v>
      </c>
      <c r="C5" s="1" t="s">
        <v>2</v>
      </c>
      <c r="D5" s="1">
        <v>80.7</v>
      </c>
      <c r="E5" t="s">
        <v>166</v>
      </c>
      <c r="F5" t="s">
        <v>155</v>
      </c>
      <c r="J5" t="s">
        <v>45</v>
      </c>
      <c r="K5" t="s">
        <v>49</v>
      </c>
      <c r="Q5" t="s">
        <v>41</v>
      </c>
      <c r="R5">
        <f t="shared" ref="R5:R7" si="1">SUM(K$10:K$13)*SUM($K11:$O11)/$O$15</f>
        <v>12.362500000000001</v>
      </c>
      <c r="S5">
        <f t="shared" si="0"/>
        <v>8.3312500000000007</v>
      </c>
      <c r="T5">
        <f t="shared" si="0"/>
        <v>6.1812500000000004</v>
      </c>
      <c r="U5">
        <f t="shared" si="0"/>
        <v>7.2562499999999996</v>
      </c>
      <c r="V5">
        <f t="shared" si="0"/>
        <v>8.8687500000000004</v>
      </c>
    </row>
    <row r="6" spans="1:22">
      <c r="A6">
        <v>77</v>
      </c>
      <c r="C6" s="1" t="s">
        <v>3</v>
      </c>
      <c r="D6" s="1">
        <v>2.4223496398698847</v>
      </c>
      <c r="F6" t="s">
        <v>16</v>
      </c>
      <c r="G6">
        <f>D5-D18</f>
        <v>75.220264422569144</v>
      </c>
      <c r="Q6" t="s">
        <v>54</v>
      </c>
      <c r="R6">
        <f t="shared" si="1"/>
        <v>10.35</v>
      </c>
      <c r="S6">
        <f t="shared" si="0"/>
        <v>6.9749999999999996</v>
      </c>
      <c r="T6">
        <f t="shared" si="0"/>
        <v>5.1749999999999998</v>
      </c>
      <c r="U6">
        <f t="shared" si="0"/>
        <v>6.0750000000000002</v>
      </c>
      <c r="V6">
        <f t="shared" si="0"/>
        <v>7.4249999999999998</v>
      </c>
    </row>
    <row r="7" spans="1:22">
      <c r="A7">
        <v>72</v>
      </c>
      <c r="C7" s="1" t="s">
        <v>4</v>
      </c>
      <c r="D7" s="1">
        <v>80</v>
      </c>
      <c r="F7" t="s">
        <v>17</v>
      </c>
      <c r="G7">
        <f>D5+D18</f>
        <v>86.179735577430861</v>
      </c>
      <c r="J7" t="s">
        <v>50</v>
      </c>
      <c r="K7" t="s">
        <v>51</v>
      </c>
      <c r="Q7" t="s">
        <v>55</v>
      </c>
      <c r="R7">
        <f t="shared" si="1"/>
        <v>14.0875</v>
      </c>
      <c r="S7">
        <f t="shared" si="0"/>
        <v>9.4937500000000004</v>
      </c>
      <c r="T7">
        <f t="shared" si="0"/>
        <v>7.0437500000000002</v>
      </c>
      <c r="U7">
        <f t="shared" si="0"/>
        <v>8.2687500000000007</v>
      </c>
      <c r="V7">
        <f t="shared" si="0"/>
        <v>10.106249999999999</v>
      </c>
    </row>
    <row r="8" spans="1:22">
      <c r="A8">
        <v>83</v>
      </c>
      <c r="C8" s="1" t="s">
        <v>5</v>
      </c>
      <c r="D8" s="1" t="e">
        <v>#N/A</v>
      </c>
      <c r="M8" t="s">
        <v>52</v>
      </c>
    </row>
    <row r="9" spans="1:22">
      <c r="A9">
        <v>90</v>
      </c>
      <c r="C9" s="1" t="s">
        <v>6</v>
      </c>
      <c r="D9" s="1">
        <v>7.6601421512774559</v>
      </c>
      <c r="J9" t="s">
        <v>53</v>
      </c>
      <c r="K9" t="s">
        <v>56</v>
      </c>
      <c r="L9" t="s">
        <v>57</v>
      </c>
      <c r="M9" t="s">
        <v>58</v>
      </c>
      <c r="N9" t="s">
        <v>59</v>
      </c>
      <c r="O9" t="s">
        <v>60</v>
      </c>
      <c r="Q9" t="s">
        <v>66</v>
      </c>
      <c r="R9" t="s">
        <v>67</v>
      </c>
    </row>
    <row r="10" spans="1:22">
      <c r="A10">
        <v>76</v>
      </c>
      <c r="C10" s="1" t="s">
        <v>7</v>
      </c>
      <c r="D10" s="1">
        <v>58.677777777777614</v>
      </c>
      <c r="J10" t="s">
        <v>39</v>
      </c>
      <c r="K10">
        <v>8</v>
      </c>
      <c r="L10">
        <v>10</v>
      </c>
      <c r="M10">
        <v>4</v>
      </c>
      <c r="N10">
        <v>3</v>
      </c>
      <c r="O10">
        <v>7</v>
      </c>
      <c r="T10" t="s">
        <v>52</v>
      </c>
    </row>
    <row r="11" spans="1:22">
      <c r="A11">
        <v>88</v>
      </c>
      <c r="C11" s="1" t="s">
        <v>8</v>
      </c>
      <c r="D11" s="1">
        <v>-1.6444096183535022</v>
      </c>
      <c r="J11" t="s">
        <v>41</v>
      </c>
      <c r="K11">
        <v>9</v>
      </c>
      <c r="L11">
        <v>8</v>
      </c>
      <c r="M11">
        <v>3</v>
      </c>
      <c r="N11">
        <v>11</v>
      </c>
      <c r="O11">
        <v>12</v>
      </c>
      <c r="Q11" t="s">
        <v>53</v>
      </c>
      <c r="R11" t="s">
        <v>56</v>
      </c>
      <c r="S11" t="s">
        <v>57</v>
      </c>
      <c r="T11" t="s">
        <v>58</v>
      </c>
      <c r="U11" t="s">
        <v>59</v>
      </c>
      <c r="V11" t="s">
        <v>60</v>
      </c>
    </row>
    <row r="12" spans="1:22">
      <c r="A12">
        <v>75</v>
      </c>
      <c r="C12" s="1" t="s">
        <v>9</v>
      </c>
      <c r="D12" s="1">
        <v>4.7758879122965073E-2</v>
      </c>
      <c r="J12" t="s">
        <v>54</v>
      </c>
      <c r="K12">
        <v>13</v>
      </c>
      <c r="L12">
        <v>4</v>
      </c>
      <c r="M12">
        <v>11</v>
      </c>
      <c r="N12">
        <v>6</v>
      </c>
      <c r="O12">
        <v>2</v>
      </c>
      <c r="Q12" t="s">
        <v>39</v>
      </c>
      <c r="R12">
        <f>(K10-R4)^2/R4</f>
        <v>0.15652173913043463</v>
      </c>
      <c r="S12">
        <f t="shared" ref="S12:V15" si="2">(L10-S4)^2/S4</f>
        <v>2.3290322580645162</v>
      </c>
      <c r="T12">
        <f t="shared" si="2"/>
        <v>7.8260869565217314E-2</v>
      </c>
      <c r="U12">
        <f t="shared" si="2"/>
        <v>1.0666666666666669</v>
      </c>
      <c r="V12">
        <f t="shared" si="2"/>
        <v>2.4242424242424288E-2</v>
      </c>
    </row>
    <row r="13" spans="1:22">
      <c r="A13">
        <v>70</v>
      </c>
      <c r="C13" s="1" t="s">
        <v>10</v>
      </c>
      <c r="D13" s="1">
        <v>21</v>
      </c>
      <c r="J13" t="s">
        <v>55</v>
      </c>
      <c r="K13">
        <v>16</v>
      </c>
      <c r="L13">
        <v>9</v>
      </c>
      <c r="M13">
        <v>5</v>
      </c>
      <c r="N13">
        <v>7</v>
      </c>
      <c r="O13">
        <v>12</v>
      </c>
      <c r="Q13" t="s">
        <v>41</v>
      </c>
      <c r="R13">
        <f t="shared" ref="R13:R15" si="3">(K11-R5)^2/R5</f>
        <v>0.91457280080889825</v>
      </c>
      <c r="S13">
        <f t="shared" si="2"/>
        <v>1.3170480120030062E-2</v>
      </c>
      <c r="T13">
        <f t="shared" si="2"/>
        <v>1.637266177957533</v>
      </c>
      <c r="U13">
        <f t="shared" si="2"/>
        <v>1.9315299310938849</v>
      </c>
      <c r="V13">
        <f t="shared" si="2"/>
        <v>1.1055364693446086</v>
      </c>
    </row>
    <row r="14" spans="1:22">
      <c r="C14" s="1" t="s">
        <v>11</v>
      </c>
      <c r="D14" s="1">
        <v>70</v>
      </c>
      <c r="Q14" t="s">
        <v>54</v>
      </c>
      <c r="R14">
        <f t="shared" si="3"/>
        <v>0.67850241545893741</v>
      </c>
      <c r="S14">
        <f t="shared" si="2"/>
        <v>1.268906810035842</v>
      </c>
      <c r="T14">
        <f t="shared" si="2"/>
        <v>6.5566425120772944</v>
      </c>
      <c r="U14">
        <f t="shared" si="2"/>
        <v>9.259259259259303E-4</v>
      </c>
      <c r="V14">
        <f t="shared" si="2"/>
        <v>3.9637205387205388</v>
      </c>
    </row>
    <row r="15" spans="1:22">
      <c r="C15" s="1" t="s">
        <v>12</v>
      </c>
      <c r="D15" s="1">
        <v>91</v>
      </c>
      <c r="N15" t="s">
        <v>64</v>
      </c>
      <c r="O15">
        <f>SUM(K10:O13)</f>
        <v>160</v>
      </c>
      <c r="Q15" t="s">
        <v>55</v>
      </c>
      <c r="R15">
        <f t="shared" si="3"/>
        <v>0.25963842058562547</v>
      </c>
      <c r="S15">
        <f t="shared" si="2"/>
        <v>2.5678900592495099E-2</v>
      </c>
      <c r="T15">
        <f t="shared" si="2"/>
        <v>0.59299578527063013</v>
      </c>
      <c r="U15">
        <f t="shared" si="2"/>
        <v>0.19467592592592614</v>
      </c>
      <c r="V15">
        <f t="shared" si="2"/>
        <v>0.35485853432282033</v>
      </c>
    </row>
    <row r="16" spans="1:22">
      <c r="C16" s="1" t="s">
        <v>13</v>
      </c>
      <c r="D16" s="1">
        <v>807</v>
      </c>
      <c r="J16" t="s">
        <v>29</v>
      </c>
      <c r="K16" t="s">
        <v>61</v>
      </c>
      <c r="M16">
        <f>SUM(R12:V15)</f>
        <v>23.153345585910252</v>
      </c>
    </row>
    <row r="17" spans="1:16">
      <c r="C17" s="1" t="s">
        <v>14</v>
      </c>
      <c r="D17" s="1">
        <v>10</v>
      </c>
      <c r="K17" t="s">
        <v>62</v>
      </c>
      <c r="M17">
        <f>CHIINV(K2,12)</f>
        <v>21.026069818100467</v>
      </c>
      <c r="O17" t="s">
        <v>68</v>
      </c>
      <c r="P17" t="s">
        <v>69</v>
      </c>
    </row>
    <row r="18" spans="1:16" ht="17.25" thickBot="1">
      <c r="C18" s="2" t="s">
        <v>15</v>
      </c>
      <c r="D18" s="2">
        <v>5.4797355774308585</v>
      </c>
      <c r="K18" t="s">
        <v>63</v>
      </c>
      <c r="L18">
        <f>CHIDIST(M16,12)</f>
        <v>2.6451939475037579E-2</v>
      </c>
      <c r="P18" t="s">
        <v>70</v>
      </c>
    </row>
    <row r="19" spans="1:16">
      <c r="P19" t="s">
        <v>71</v>
      </c>
    </row>
    <row r="21" spans="1:16">
      <c r="A21" t="s">
        <v>20</v>
      </c>
    </row>
    <row r="23" spans="1:16">
      <c r="A23" t="s">
        <v>21</v>
      </c>
      <c r="C23" t="s">
        <v>22</v>
      </c>
      <c r="D23" t="s">
        <v>23</v>
      </c>
      <c r="E23">
        <v>500</v>
      </c>
      <c r="G23" t="s">
        <v>32</v>
      </c>
      <c r="H23">
        <v>0.99</v>
      </c>
      <c r="J23" t="s">
        <v>72</v>
      </c>
    </row>
    <row r="24" spans="1:16">
      <c r="D24" t="s">
        <v>24</v>
      </c>
      <c r="E24">
        <v>219</v>
      </c>
      <c r="J24" t="s">
        <v>73</v>
      </c>
      <c r="K24" t="s">
        <v>74</v>
      </c>
      <c r="M24" t="s">
        <v>158</v>
      </c>
    </row>
    <row r="25" spans="1:16">
      <c r="C25" t="s">
        <v>25</v>
      </c>
      <c r="D25" t="s">
        <v>23</v>
      </c>
      <c r="E25">
        <v>300</v>
      </c>
      <c r="J25">
        <v>30</v>
      </c>
      <c r="K25">
        <v>300</v>
      </c>
    </row>
    <row r="26" spans="1:16">
      <c r="D26" t="s">
        <v>24</v>
      </c>
      <c r="E26">
        <v>112</v>
      </c>
      <c r="J26">
        <v>30</v>
      </c>
      <c r="K26">
        <v>350</v>
      </c>
    </row>
    <row r="27" spans="1:16">
      <c r="J27">
        <v>25</v>
      </c>
      <c r="K27">
        <v>400</v>
      </c>
    </row>
    <row r="28" spans="1:16">
      <c r="B28" t="s">
        <v>167</v>
      </c>
      <c r="C28" t="s">
        <v>18</v>
      </c>
      <c r="D28" t="s">
        <v>26</v>
      </c>
      <c r="E28">
        <f>E24/E23</f>
        <v>0.438</v>
      </c>
      <c r="J28">
        <v>20</v>
      </c>
      <c r="K28">
        <v>280</v>
      </c>
    </row>
    <row r="29" spans="1:16">
      <c r="D29" t="s">
        <v>27</v>
      </c>
      <c r="E29">
        <f>E26/E25</f>
        <v>0.37333333333333335</v>
      </c>
      <c r="J29">
        <v>40</v>
      </c>
      <c r="K29">
        <v>470</v>
      </c>
    </row>
    <row r="30" spans="1:16">
      <c r="D30" t="s">
        <v>28</v>
      </c>
      <c r="E30">
        <f>E28-E29</f>
        <v>6.466666666666665E-2</v>
      </c>
      <c r="J30">
        <v>35</v>
      </c>
      <c r="K30">
        <v>380</v>
      </c>
    </row>
    <row r="31" spans="1:16">
      <c r="J31">
        <v>20</v>
      </c>
      <c r="K31">
        <v>300</v>
      </c>
    </row>
    <row r="32" spans="1:16">
      <c r="B32" t="s">
        <v>168</v>
      </c>
      <c r="C32" t="s">
        <v>29</v>
      </c>
      <c r="J32">
        <v>50</v>
      </c>
      <c r="K32">
        <v>500</v>
      </c>
    </row>
    <row r="33" spans="1:17">
      <c r="D33" t="s">
        <v>30</v>
      </c>
      <c r="F33">
        <f>NORMSINV(H23/2+0.5)</f>
        <v>2.5758293035489102</v>
      </c>
      <c r="J33">
        <v>45</v>
      </c>
      <c r="K33">
        <v>540</v>
      </c>
    </row>
    <row r="34" spans="1:17">
      <c r="D34" t="s">
        <v>31</v>
      </c>
      <c r="F34">
        <f>SQRT(E28*(1-E28)/E23+E29*(1-E29)/E25)</f>
        <v>3.5667406015182153E-2</v>
      </c>
      <c r="J34">
        <v>20</v>
      </c>
      <c r="K34">
        <v>340</v>
      </c>
    </row>
    <row r="35" spans="1:17">
      <c r="D35" t="s">
        <v>33</v>
      </c>
    </row>
    <row r="36" spans="1:17">
      <c r="D36" t="s">
        <v>34</v>
      </c>
      <c r="E36">
        <f>F33*F34</f>
        <v>9.1873149595482859E-2</v>
      </c>
    </row>
    <row r="37" spans="1:17">
      <c r="D37" t="s">
        <v>16</v>
      </c>
      <c r="E37">
        <f>E30-E36</f>
        <v>-2.7206482928816209E-2</v>
      </c>
    </row>
    <row r="38" spans="1:17">
      <c r="D38" t="s">
        <v>17</v>
      </c>
      <c r="E38">
        <f>E30+E36</f>
        <v>0.15653981626214952</v>
      </c>
    </row>
    <row r="40" spans="1:17">
      <c r="M40" t="s">
        <v>159</v>
      </c>
    </row>
    <row r="41" spans="1:17">
      <c r="A41" t="s">
        <v>35</v>
      </c>
      <c r="B41" t="s">
        <v>36</v>
      </c>
      <c r="C41">
        <v>0.01</v>
      </c>
      <c r="M41" t="s">
        <v>75</v>
      </c>
      <c r="N41">
        <f>CORREL(J25:J34,K25:K34)</f>
        <v>0.8769543601272356</v>
      </c>
      <c r="P41" t="s">
        <v>76</v>
      </c>
    </row>
    <row r="42" spans="1:17" ht="17.25" thickBot="1">
      <c r="B42" t="s">
        <v>37</v>
      </c>
      <c r="P42" t="s">
        <v>77</v>
      </c>
    </row>
    <row r="43" spans="1:17">
      <c r="D43" s="3" t="s">
        <v>38</v>
      </c>
      <c r="E43" s="3"/>
      <c r="F43" s="3" t="s">
        <v>40</v>
      </c>
      <c r="G43" s="3"/>
      <c r="M43" t="s">
        <v>160</v>
      </c>
    </row>
    <row r="44" spans="1:17">
      <c r="A44" t="s">
        <v>39</v>
      </c>
      <c r="B44" t="s">
        <v>41</v>
      </c>
      <c r="D44" s="1"/>
      <c r="E44" s="1"/>
      <c r="F44" s="1"/>
      <c r="G44" s="1"/>
      <c r="M44" t="s">
        <v>78</v>
      </c>
      <c r="N44" t="s">
        <v>79</v>
      </c>
      <c r="O44">
        <f>INTERCEPT(K25:K34,J25:J34)</f>
        <v>155.24940617577195</v>
      </c>
      <c r="Q44" t="s">
        <v>81</v>
      </c>
    </row>
    <row r="45" spans="1:17">
      <c r="A45">
        <v>10.5</v>
      </c>
      <c r="B45">
        <v>6.9</v>
      </c>
      <c r="D45" s="1" t="s">
        <v>2</v>
      </c>
      <c r="E45" s="1">
        <v>9.77</v>
      </c>
      <c r="F45" s="1" t="s">
        <v>2</v>
      </c>
      <c r="G45" s="1">
        <v>8.9400000000000013</v>
      </c>
      <c r="N45" t="s">
        <v>80</v>
      </c>
      <c r="O45">
        <f>SLOPE(K25:K34,J25:J34)</f>
        <v>7.3254156769596204</v>
      </c>
    </row>
    <row r="46" spans="1:17">
      <c r="A46">
        <v>7.9</v>
      </c>
      <c r="B46">
        <v>8.4</v>
      </c>
      <c r="D46" s="1" t="s">
        <v>3</v>
      </c>
      <c r="E46" s="1">
        <v>0.34866411726282609</v>
      </c>
      <c r="F46" s="1" t="s">
        <v>3</v>
      </c>
      <c r="G46" s="1">
        <v>0.41101500378128869</v>
      </c>
    </row>
    <row r="47" spans="1:17">
      <c r="A47">
        <v>11.3</v>
      </c>
      <c r="B47">
        <v>10.4</v>
      </c>
      <c r="D47" s="1" t="s">
        <v>4</v>
      </c>
      <c r="E47" s="1">
        <v>9.8999999999999986</v>
      </c>
      <c r="F47" s="1" t="s">
        <v>4</v>
      </c>
      <c r="G47" s="1">
        <v>8.8000000000000007</v>
      </c>
      <c r="M47" t="s">
        <v>161</v>
      </c>
      <c r="N47" t="s">
        <v>162</v>
      </c>
    </row>
    <row r="48" spans="1:17">
      <c r="A48">
        <v>8.8000000000000007</v>
      </c>
      <c r="B48">
        <v>9.8000000000000007</v>
      </c>
      <c r="D48" s="1" t="s">
        <v>5</v>
      </c>
      <c r="E48" s="1" t="e">
        <v>#N/A</v>
      </c>
      <c r="F48" s="1" t="s">
        <v>5</v>
      </c>
      <c r="G48" s="1" t="e">
        <v>#N/A</v>
      </c>
    </row>
    <row r="49" spans="1:21">
      <c r="A49">
        <v>10.1</v>
      </c>
      <c r="B49">
        <v>7.6</v>
      </c>
      <c r="D49" s="1" t="s">
        <v>6</v>
      </c>
      <c r="E49" s="1">
        <v>1.1025727489225632</v>
      </c>
      <c r="F49" s="1" t="s">
        <v>6</v>
      </c>
      <c r="G49" s="1">
        <v>1.2997435644515913</v>
      </c>
      <c r="M49" t="s">
        <v>82</v>
      </c>
    </row>
    <row r="50" spans="1:21" ht="17.25" thickBot="1">
      <c r="A50">
        <v>9</v>
      </c>
      <c r="B50">
        <v>9.1999999999999993</v>
      </c>
      <c r="D50" s="1" t="s">
        <v>7</v>
      </c>
      <c r="E50" s="1">
        <v>1.2156666666666576</v>
      </c>
      <c r="F50" s="1" t="s">
        <v>7</v>
      </c>
      <c r="G50" s="1">
        <v>1.6893333333333278</v>
      </c>
    </row>
    <row r="51" spans="1:21">
      <c r="A51">
        <v>9.6999999999999993</v>
      </c>
      <c r="B51">
        <v>8.1</v>
      </c>
      <c r="D51" s="1" t="s">
        <v>8</v>
      </c>
      <c r="E51" s="1">
        <v>-0.92775150370934112</v>
      </c>
      <c r="F51" s="1" t="s">
        <v>8</v>
      </c>
      <c r="G51" s="1">
        <v>-1.1174279655741568</v>
      </c>
      <c r="M51" s="4" t="s">
        <v>83</v>
      </c>
      <c r="N51" s="4"/>
    </row>
    <row r="52" spans="1:21">
      <c r="A52">
        <v>11.1</v>
      </c>
      <c r="B52">
        <v>10.9</v>
      </c>
      <c r="D52" s="1" t="s">
        <v>9</v>
      </c>
      <c r="E52" s="1">
        <v>-0.202893110505346</v>
      </c>
      <c r="F52" s="1" t="s">
        <v>9</v>
      </c>
      <c r="G52" s="1">
        <v>8.152297196683627E-3</v>
      </c>
      <c r="M52" s="1" t="s">
        <v>84</v>
      </c>
      <c r="N52" s="1">
        <v>0.87695436012723571</v>
      </c>
    </row>
    <row r="53" spans="1:21">
      <c r="A53">
        <v>8.9</v>
      </c>
      <c r="B53">
        <v>8.1999999999999993</v>
      </c>
      <c r="D53" s="1" t="s">
        <v>10</v>
      </c>
      <c r="E53" s="1">
        <v>3.4000000000000004</v>
      </c>
      <c r="F53" s="1" t="s">
        <v>10</v>
      </c>
      <c r="G53" s="1">
        <v>4</v>
      </c>
      <c r="M53" s="1" t="s">
        <v>85</v>
      </c>
      <c r="N53" s="1">
        <v>0.76904894974616933</v>
      </c>
    </row>
    <row r="54" spans="1:21">
      <c r="A54">
        <v>10.4</v>
      </c>
      <c r="B54">
        <v>9.9</v>
      </c>
      <c r="D54" s="1" t="s">
        <v>11</v>
      </c>
      <c r="E54" s="1">
        <v>7.9</v>
      </c>
      <c r="F54" s="1" t="s">
        <v>11</v>
      </c>
      <c r="G54" s="1">
        <v>6.9</v>
      </c>
      <c r="M54" s="1" t="s">
        <v>86</v>
      </c>
      <c r="N54" s="1">
        <v>0.74018006846444051</v>
      </c>
    </row>
    <row r="55" spans="1:21">
      <c r="D55" s="1" t="s">
        <v>12</v>
      </c>
      <c r="E55" s="1">
        <v>11.3</v>
      </c>
      <c r="F55" s="1" t="s">
        <v>12</v>
      </c>
      <c r="G55" s="1">
        <v>10.9</v>
      </c>
      <c r="M55" s="1" t="s">
        <v>3</v>
      </c>
      <c r="N55" s="1">
        <v>46.04487638521973</v>
      </c>
    </row>
    <row r="56" spans="1:21" ht="17.25" thickBot="1">
      <c r="D56" s="1" t="s">
        <v>13</v>
      </c>
      <c r="E56" s="1">
        <v>97.7</v>
      </c>
      <c r="F56" s="1" t="s">
        <v>13</v>
      </c>
      <c r="G56" s="1">
        <v>89.4</v>
      </c>
      <c r="M56" s="2" t="s">
        <v>14</v>
      </c>
      <c r="N56" s="2">
        <v>10</v>
      </c>
    </row>
    <row r="57" spans="1:21">
      <c r="D57" s="1" t="s">
        <v>14</v>
      </c>
      <c r="E57" s="1">
        <v>10</v>
      </c>
      <c r="F57" s="1" t="s">
        <v>14</v>
      </c>
      <c r="G57" s="1">
        <v>10</v>
      </c>
    </row>
    <row r="58" spans="1:21" ht="17.25" thickBot="1">
      <c r="D58" s="2" t="s">
        <v>42</v>
      </c>
      <c r="E58" s="2">
        <v>1.1331010401965724</v>
      </c>
      <c r="F58" s="2" t="s">
        <v>42</v>
      </c>
      <c r="G58" s="2">
        <v>1.3357311672250785</v>
      </c>
      <c r="M58" t="s">
        <v>87</v>
      </c>
    </row>
    <row r="59" spans="1:21">
      <c r="A59" t="s">
        <v>156</v>
      </c>
      <c r="M59" s="3"/>
      <c r="N59" s="3" t="s">
        <v>92</v>
      </c>
      <c r="O59" s="3" t="s">
        <v>93</v>
      </c>
      <c r="P59" s="3" t="s">
        <v>94</v>
      </c>
      <c r="Q59" s="3" t="s">
        <v>95</v>
      </c>
      <c r="R59" s="3" t="s">
        <v>96</v>
      </c>
    </row>
    <row r="60" spans="1:21">
      <c r="A60" s="5" t="s">
        <v>43</v>
      </c>
      <c r="B60" t="s">
        <v>44</v>
      </c>
      <c r="E60" t="s">
        <v>36</v>
      </c>
      <c r="F60">
        <v>0.01</v>
      </c>
      <c r="M60" s="1" t="s">
        <v>88</v>
      </c>
      <c r="N60" s="1">
        <v>1</v>
      </c>
      <c r="O60" s="1">
        <v>56478.954869358677</v>
      </c>
      <c r="P60" s="1">
        <v>56478.954869358677</v>
      </c>
      <c r="Q60" s="1">
        <v>26.639374842450227</v>
      </c>
      <c r="R60" s="1">
        <v>8.6224654653933137E-4</v>
      </c>
    </row>
    <row r="61" spans="1:21">
      <c r="A61" t="s">
        <v>45</v>
      </c>
      <c r="B61" t="s">
        <v>46</v>
      </c>
      <c r="E61" t="s">
        <v>37</v>
      </c>
      <c r="F61" t="s">
        <v>139</v>
      </c>
      <c r="M61" s="1" t="s">
        <v>89</v>
      </c>
      <c r="N61" s="1">
        <v>8</v>
      </c>
      <c r="O61" s="1">
        <v>16961.045130641323</v>
      </c>
      <c r="P61" s="1">
        <v>2120.1306413301654</v>
      </c>
      <c r="Q61" s="1"/>
      <c r="R61" s="1"/>
    </row>
    <row r="62" spans="1:21" ht="17.25" thickBot="1">
      <c r="M62" s="2" t="s">
        <v>90</v>
      </c>
      <c r="N62" s="2">
        <v>9</v>
      </c>
      <c r="O62" s="2">
        <v>73440</v>
      </c>
      <c r="P62" s="2"/>
      <c r="Q62" s="2"/>
      <c r="R62" s="2"/>
    </row>
    <row r="63" spans="1:21" ht="17.25" thickBot="1">
      <c r="A63" t="s">
        <v>39</v>
      </c>
      <c r="B63" t="s">
        <v>41</v>
      </c>
      <c r="D63" t="s">
        <v>140</v>
      </c>
    </row>
    <row r="64" spans="1:21" ht="17.25" thickBot="1">
      <c r="A64">
        <v>10.5</v>
      </c>
      <c r="B64">
        <v>6.9</v>
      </c>
      <c r="M64" s="3"/>
      <c r="N64" s="3" t="s">
        <v>97</v>
      </c>
      <c r="O64" s="3" t="s">
        <v>3</v>
      </c>
      <c r="P64" s="3" t="s">
        <v>98</v>
      </c>
      <c r="Q64" s="3" t="s">
        <v>99</v>
      </c>
      <c r="R64" s="3" t="s">
        <v>100</v>
      </c>
      <c r="S64" s="3" t="s">
        <v>101</v>
      </c>
      <c r="T64" s="3" t="s">
        <v>102</v>
      </c>
      <c r="U64" s="3" t="s">
        <v>103</v>
      </c>
    </row>
    <row r="65" spans="1:21">
      <c r="A65">
        <v>7.9</v>
      </c>
      <c r="B65">
        <v>8.4</v>
      </c>
      <c r="D65" s="3"/>
      <c r="E65" s="3" t="s">
        <v>141</v>
      </c>
      <c r="F65" s="3" t="s">
        <v>142</v>
      </c>
      <c r="M65" s="1" t="s">
        <v>91</v>
      </c>
      <c r="N65" s="1">
        <v>155.24940617577201</v>
      </c>
      <c r="O65" s="1">
        <v>47.018906379365127</v>
      </c>
      <c r="P65" s="1">
        <v>3.3018506411690018</v>
      </c>
      <c r="Q65" s="1">
        <v>1.0828932076696975E-2</v>
      </c>
      <c r="R65" s="1">
        <v>46.823613721751798</v>
      </c>
      <c r="S65" s="1">
        <v>263.67519862979225</v>
      </c>
      <c r="T65" s="1">
        <v>46.823613721751798</v>
      </c>
      <c r="U65" s="1">
        <v>263.67519862979225</v>
      </c>
    </row>
    <row r="66" spans="1:21" ht="17.25" thickBot="1">
      <c r="A66">
        <v>11.3</v>
      </c>
      <c r="B66">
        <v>10.4</v>
      </c>
      <c r="D66" s="1" t="s">
        <v>2</v>
      </c>
      <c r="E66" s="1">
        <v>9.77</v>
      </c>
      <c r="F66" s="1">
        <v>8.9400000000000013</v>
      </c>
      <c r="M66" s="2" t="s">
        <v>104</v>
      </c>
      <c r="N66" s="2">
        <v>7.3254156769596186</v>
      </c>
      <c r="O66" s="2">
        <v>1.4192871119868378</v>
      </c>
      <c r="P66" s="2">
        <v>5.1613345989627737</v>
      </c>
      <c r="Q66" s="2">
        <v>8.6224654653933202E-4</v>
      </c>
      <c r="R66" s="2">
        <v>4.0525337303798032</v>
      </c>
      <c r="S66" s="2">
        <v>10.598297623539434</v>
      </c>
      <c r="T66" s="2">
        <v>4.0525337303798032</v>
      </c>
      <c r="U66" s="2">
        <v>10.598297623539434</v>
      </c>
    </row>
    <row r="67" spans="1:21">
      <c r="A67">
        <v>8.8000000000000007</v>
      </c>
      <c r="B67">
        <v>9.8000000000000007</v>
      </c>
      <c r="D67" s="1" t="s">
        <v>7</v>
      </c>
      <c r="E67" s="1">
        <v>1.2156666666666576</v>
      </c>
      <c r="F67" s="1">
        <v>1.6893333333333278</v>
      </c>
    </row>
    <row r="68" spans="1:21">
      <c r="A68">
        <v>10.1</v>
      </c>
      <c r="B68">
        <v>7.6</v>
      </c>
      <c r="D68" s="1" t="s">
        <v>14</v>
      </c>
      <c r="E68" s="1">
        <v>10</v>
      </c>
      <c r="F68" s="1">
        <v>10</v>
      </c>
    </row>
    <row r="69" spans="1:21">
      <c r="A69">
        <v>9</v>
      </c>
      <c r="B69">
        <v>9.1999999999999993</v>
      </c>
      <c r="D69" s="1" t="s">
        <v>143</v>
      </c>
      <c r="E69" s="1">
        <v>0</v>
      </c>
      <c r="F69" s="1"/>
    </row>
    <row r="70" spans="1:21">
      <c r="A70">
        <v>9.6999999999999993</v>
      </c>
      <c r="B70">
        <v>8.1</v>
      </c>
      <c r="D70" s="1" t="s">
        <v>92</v>
      </c>
      <c r="E70" s="1">
        <v>18</v>
      </c>
      <c r="F70" s="1"/>
      <c r="M70" t="s">
        <v>105</v>
      </c>
      <c r="R70" t="s">
        <v>108</v>
      </c>
    </row>
    <row r="71" spans="1:21" ht="17.25" thickBot="1">
      <c r="A71">
        <v>11.1</v>
      </c>
      <c r="B71">
        <v>10.9</v>
      </c>
      <c r="D71" s="1" t="s">
        <v>98</v>
      </c>
      <c r="E71" s="1">
        <v>1.5399443403670712</v>
      </c>
      <c r="F71" s="1"/>
    </row>
    <row r="72" spans="1:21">
      <c r="A72">
        <v>8.9</v>
      </c>
      <c r="B72">
        <v>8.1999999999999993</v>
      </c>
      <c r="D72" s="1" t="s">
        <v>144</v>
      </c>
      <c r="E72" s="1">
        <v>7.0484605805878675E-2</v>
      </c>
      <c r="F72" s="1"/>
      <c r="M72" s="3" t="s">
        <v>14</v>
      </c>
      <c r="N72" s="3" t="s">
        <v>106</v>
      </c>
      <c r="O72" s="3" t="s">
        <v>89</v>
      </c>
      <c r="P72" s="3" t="s">
        <v>107</v>
      </c>
      <c r="R72" s="3" t="s">
        <v>109</v>
      </c>
      <c r="S72" s="3" t="s">
        <v>110</v>
      </c>
    </row>
    <row r="73" spans="1:21">
      <c r="A73">
        <v>10.4</v>
      </c>
      <c r="B73">
        <v>9.9</v>
      </c>
      <c r="D73" s="1" t="s">
        <v>145</v>
      </c>
      <c r="E73" s="1">
        <v>2.5523796182187537</v>
      </c>
      <c r="F73" s="1"/>
      <c r="M73" s="1">
        <v>1</v>
      </c>
      <c r="N73" s="1">
        <v>375.01187648456056</v>
      </c>
      <c r="O73" s="1">
        <v>-75.01187648456056</v>
      </c>
      <c r="P73" s="1">
        <v>-1.7279253642036039</v>
      </c>
      <c r="R73" s="1">
        <v>5</v>
      </c>
      <c r="S73" s="1">
        <v>280</v>
      </c>
    </row>
    <row r="74" spans="1:21">
      <c r="D74" s="1" t="s">
        <v>146</v>
      </c>
      <c r="E74" s="1">
        <v>0.14096921161175735</v>
      </c>
      <c r="F74" s="1"/>
      <c r="M74" s="1">
        <v>2</v>
      </c>
      <c r="N74" s="1">
        <v>375.01187648456056</v>
      </c>
      <c r="O74" s="1">
        <v>-25.01187648456056</v>
      </c>
      <c r="P74" s="1">
        <v>-0.57615750744344341</v>
      </c>
      <c r="R74" s="1">
        <v>15</v>
      </c>
      <c r="S74" s="1">
        <v>300</v>
      </c>
    </row>
    <row r="75" spans="1:21" ht="17.25" thickBot="1">
      <c r="D75" s="2" t="s">
        <v>147</v>
      </c>
      <c r="E75" s="2">
        <v>2.8784404709116362</v>
      </c>
      <c r="F75" s="2"/>
      <c r="M75" s="1">
        <v>3</v>
      </c>
      <c r="N75" s="1">
        <v>338.38479809976246</v>
      </c>
      <c r="O75" s="1">
        <v>61.615201900237537</v>
      </c>
      <c r="P75" s="1">
        <v>1.419328180729623</v>
      </c>
      <c r="R75" s="1">
        <v>25</v>
      </c>
      <c r="S75" s="1">
        <v>300</v>
      </c>
    </row>
    <row r="76" spans="1:21">
      <c r="M76" s="1">
        <v>4</v>
      </c>
      <c r="N76" s="1">
        <v>301.75771971496442</v>
      </c>
      <c r="O76" s="1">
        <v>-21.757719714964423</v>
      </c>
      <c r="P76" s="1">
        <v>-0.50119684408185727</v>
      </c>
      <c r="R76" s="1">
        <v>35</v>
      </c>
      <c r="S76" s="1">
        <v>340</v>
      </c>
    </row>
    <row r="77" spans="1:21">
      <c r="A77" t="s">
        <v>68</v>
      </c>
      <c r="B77" t="s">
        <v>148</v>
      </c>
      <c r="M77" s="1">
        <v>5</v>
      </c>
      <c r="N77" s="1">
        <v>448.26603325415681</v>
      </c>
      <c r="O77" s="1">
        <v>21.73396674584319</v>
      </c>
      <c r="P77" s="1">
        <v>0.50064968595512815</v>
      </c>
      <c r="R77" s="1">
        <v>45</v>
      </c>
      <c r="S77" s="1">
        <v>350</v>
      </c>
    </row>
    <row r="78" spans="1:21">
      <c r="B78" t="s">
        <v>149</v>
      </c>
      <c r="M78" s="1">
        <v>6</v>
      </c>
      <c r="N78" s="1">
        <v>411.63895486935871</v>
      </c>
      <c r="O78" s="1">
        <v>-31.638954869358713</v>
      </c>
      <c r="P78" s="1">
        <v>-0.7288146248002545</v>
      </c>
      <c r="R78" s="1">
        <v>55</v>
      </c>
      <c r="S78" s="1">
        <v>380</v>
      </c>
    </row>
    <row r="79" spans="1:21">
      <c r="B79" t="s">
        <v>150</v>
      </c>
      <c r="M79" s="1">
        <v>7</v>
      </c>
      <c r="N79" s="1">
        <v>301.75771971496442</v>
      </c>
      <c r="O79" s="1">
        <v>-1.7577197149644235</v>
      </c>
      <c r="P79" s="1">
        <v>-4.0489701377793084E-2</v>
      </c>
      <c r="R79" s="1">
        <v>65</v>
      </c>
      <c r="S79" s="1">
        <v>400</v>
      </c>
    </row>
    <row r="80" spans="1:21">
      <c r="M80" s="1">
        <v>8</v>
      </c>
      <c r="N80" s="1">
        <v>521.52019002375289</v>
      </c>
      <c r="O80" s="1">
        <v>-21.520190023752889</v>
      </c>
      <c r="P80" s="1">
        <v>-0.49572526281458501</v>
      </c>
      <c r="R80" s="1">
        <v>75</v>
      </c>
      <c r="S80" s="1">
        <v>470</v>
      </c>
    </row>
    <row r="81" spans="1:25">
      <c r="A81" t="s">
        <v>157</v>
      </c>
      <c r="M81" s="1">
        <v>9</v>
      </c>
      <c r="N81" s="1">
        <v>484.89311163895479</v>
      </c>
      <c r="O81" s="1">
        <v>55.106888361045208</v>
      </c>
      <c r="P81" s="1">
        <v>1.2694068540064494</v>
      </c>
      <c r="R81" s="1">
        <v>85</v>
      </c>
      <c r="S81" s="1">
        <v>500</v>
      </c>
    </row>
    <row r="82" spans="1:25" ht="17.25" thickBot="1">
      <c r="A82" t="s">
        <v>43</v>
      </c>
      <c r="B82" t="s">
        <v>44</v>
      </c>
      <c r="E82" t="s">
        <v>36</v>
      </c>
      <c r="F82">
        <v>0.01</v>
      </c>
      <c r="M82" s="2">
        <v>10</v>
      </c>
      <c r="N82" s="2">
        <v>301.75771971496442</v>
      </c>
      <c r="O82" s="2">
        <v>38.242280285035577</v>
      </c>
      <c r="P82" s="2">
        <v>0.88092458403033524</v>
      </c>
      <c r="R82" s="2">
        <v>95</v>
      </c>
      <c r="S82" s="2">
        <v>540</v>
      </c>
    </row>
    <row r="83" spans="1:25">
      <c r="A83" t="s">
        <v>45</v>
      </c>
      <c r="B83" t="s">
        <v>151</v>
      </c>
      <c r="E83" t="s">
        <v>37</v>
      </c>
      <c r="F83" t="s">
        <v>152</v>
      </c>
    </row>
    <row r="84" spans="1:25" ht="17.25" thickBot="1">
      <c r="M84" t="s">
        <v>43</v>
      </c>
      <c r="N84" t="s">
        <v>113</v>
      </c>
      <c r="Q84" t="s">
        <v>36</v>
      </c>
      <c r="R84">
        <v>0.05</v>
      </c>
      <c r="T84" t="s">
        <v>163</v>
      </c>
    </row>
    <row r="85" spans="1:25">
      <c r="A85" t="s">
        <v>39</v>
      </c>
      <c r="B85" t="s">
        <v>41</v>
      </c>
      <c r="D85" t="s">
        <v>140</v>
      </c>
      <c r="M85" t="s">
        <v>45</v>
      </c>
      <c r="N85" t="s">
        <v>112</v>
      </c>
      <c r="T85" s="3"/>
      <c r="U85" s="3" t="s">
        <v>92</v>
      </c>
      <c r="V85" s="3" t="s">
        <v>93</v>
      </c>
      <c r="W85" s="3" t="s">
        <v>94</v>
      </c>
      <c r="X85" s="3" t="s">
        <v>95</v>
      </c>
      <c r="Y85" s="3" t="s">
        <v>96</v>
      </c>
    </row>
    <row r="86" spans="1:25" ht="17.25" thickBot="1">
      <c r="A86">
        <v>10.5</v>
      </c>
      <c r="B86">
        <v>6.9</v>
      </c>
      <c r="M86" t="s">
        <v>68</v>
      </c>
      <c r="N86" t="s">
        <v>111</v>
      </c>
      <c r="T86" s="1" t="s">
        <v>88</v>
      </c>
      <c r="U86" s="1">
        <v>1</v>
      </c>
      <c r="V86" s="1">
        <v>56478.954869358677</v>
      </c>
      <c r="W86" s="1">
        <v>56478.954869358677</v>
      </c>
      <c r="X86" s="1">
        <v>26.639374842450227</v>
      </c>
      <c r="Y86" s="1">
        <v>8.6224654653933137E-4</v>
      </c>
    </row>
    <row r="87" spans="1:25">
      <c r="A87">
        <v>7.9</v>
      </c>
      <c r="B87">
        <v>8.4</v>
      </c>
      <c r="D87" s="3"/>
      <c r="E87" s="3" t="s">
        <v>141</v>
      </c>
      <c r="F87" s="3" t="s">
        <v>142</v>
      </c>
      <c r="N87" t="s">
        <v>114</v>
      </c>
      <c r="T87" s="1" t="s">
        <v>89</v>
      </c>
      <c r="U87" s="1">
        <v>8</v>
      </c>
      <c r="V87" s="1">
        <v>16961.045130641323</v>
      </c>
      <c r="W87" s="1">
        <v>2120.1306413301654</v>
      </c>
      <c r="X87" s="1"/>
      <c r="Y87" s="1"/>
    </row>
    <row r="88" spans="1:25" ht="17.25" thickBot="1">
      <c r="A88">
        <v>11.3</v>
      </c>
      <c r="B88">
        <v>10.4</v>
      </c>
      <c r="D88" s="1" t="s">
        <v>2</v>
      </c>
      <c r="E88" s="1">
        <v>9.77</v>
      </c>
      <c r="F88" s="1">
        <v>8.9400000000000013</v>
      </c>
      <c r="N88" t="s">
        <v>71</v>
      </c>
      <c r="T88" s="2" t="s">
        <v>90</v>
      </c>
      <c r="U88" s="2">
        <v>9</v>
      </c>
      <c r="V88" s="2">
        <v>73440</v>
      </c>
      <c r="W88" s="2"/>
      <c r="X88" s="2"/>
      <c r="Y88" s="2"/>
    </row>
    <row r="89" spans="1:25">
      <c r="A89">
        <v>8.8000000000000007</v>
      </c>
      <c r="B89">
        <v>9.8000000000000007</v>
      </c>
      <c r="D89" s="1" t="s">
        <v>7</v>
      </c>
      <c r="E89" s="1">
        <v>1.2156666666666576</v>
      </c>
      <c r="F89" s="1">
        <v>1.6893333333333278</v>
      </c>
    </row>
    <row r="90" spans="1:25">
      <c r="A90">
        <v>10.1</v>
      </c>
      <c r="B90">
        <v>7.6</v>
      </c>
      <c r="D90" s="1" t="s">
        <v>14</v>
      </c>
      <c r="E90" s="1">
        <v>10</v>
      </c>
      <c r="F90" s="1">
        <v>10</v>
      </c>
    </row>
    <row r="91" spans="1:25">
      <c r="A91">
        <v>9</v>
      </c>
      <c r="B91">
        <v>9.1999999999999993</v>
      </c>
      <c r="D91" s="1" t="s">
        <v>143</v>
      </c>
      <c r="E91" s="1">
        <v>0</v>
      </c>
      <c r="F91" s="1"/>
    </row>
    <row r="92" spans="1:25">
      <c r="A92">
        <v>9.6999999999999993</v>
      </c>
      <c r="B92">
        <v>8.1</v>
      </c>
      <c r="D92" s="1" t="s">
        <v>92</v>
      </c>
      <c r="E92" s="1">
        <v>18</v>
      </c>
      <c r="F92" s="1"/>
    </row>
    <row r="93" spans="1:25">
      <c r="A93">
        <v>11.1</v>
      </c>
      <c r="B93">
        <v>10.9</v>
      </c>
      <c r="D93" s="1" t="s">
        <v>98</v>
      </c>
      <c r="E93" s="1">
        <v>1.5399443403670712</v>
      </c>
      <c r="F93" s="1"/>
    </row>
    <row r="94" spans="1:25">
      <c r="A94">
        <v>8.9</v>
      </c>
      <c r="B94">
        <v>8.1999999999999993</v>
      </c>
      <c r="D94" s="1" t="s">
        <v>144</v>
      </c>
      <c r="E94" s="1">
        <v>7.0484605805878675E-2</v>
      </c>
      <c r="F94" s="1"/>
    </row>
    <row r="95" spans="1:25">
      <c r="A95">
        <v>10.4</v>
      </c>
      <c r="B95">
        <v>9.9</v>
      </c>
      <c r="D95" s="1" t="s">
        <v>145</v>
      </c>
      <c r="E95" s="1">
        <v>2.5523796182187537</v>
      </c>
      <c r="F95" s="1"/>
    </row>
    <row r="96" spans="1:25">
      <c r="D96" s="1" t="s">
        <v>146</v>
      </c>
      <c r="E96" s="1">
        <v>0.14096921161175735</v>
      </c>
      <c r="F96" s="1"/>
    </row>
    <row r="97" spans="1:19" ht="17.25" thickBot="1">
      <c r="D97" s="2" t="s">
        <v>147</v>
      </c>
      <c r="E97" s="2">
        <v>2.8784404709116362</v>
      </c>
      <c r="F97" s="2"/>
    </row>
    <row r="99" spans="1:19">
      <c r="A99" t="s">
        <v>68</v>
      </c>
      <c r="B99" t="s">
        <v>153</v>
      </c>
    </row>
    <row r="100" spans="1:19">
      <c r="B100" t="s">
        <v>154</v>
      </c>
    </row>
    <row r="101" spans="1:19">
      <c r="B101" t="s">
        <v>150</v>
      </c>
      <c r="M101" t="s">
        <v>115</v>
      </c>
      <c r="N101" t="s">
        <v>116</v>
      </c>
    </row>
    <row r="102" spans="1:19">
      <c r="N102" t="s">
        <v>117</v>
      </c>
    </row>
    <row r="103" spans="1:19">
      <c r="N103" t="s">
        <v>118</v>
      </c>
    </row>
    <row r="104" spans="1:19">
      <c r="N104" t="s">
        <v>164</v>
      </c>
    </row>
    <row r="108" spans="1:19">
      <c r="L108" t="s">
        <v>119</v>
      </c>
      <c r="M108" t="s">
        <v>43</v>
      </c>
      <c r="N108" t="s">
        <v>120</v>
      </c>
      <c r="R108" t="s">
        <v>36</v>
      </c>
      <c r="S108">
        <v>0.01</v>
      </c>
    </row>
    <row r="109" spans="1:19">
      <c r="M109" t="s">
        <v>45</v>
      </c>
      <c r="N109" t="s">
        <v>121</v>
      </c>
    </row>
    <row r="111" spans="1:19">
      <c r="M111" t="s">
        <v>123</v>
      </c>
      <c r="N111" t="s">
        <v>125</v>
      </c>
      <c r="O111" t="s">
        <v>127</v>
      </c>
      <c r="P111" t="s">
        <v>129</v>
      </c>
      <c r="Q111" t="s">
        <v>131</v>
      </c>
    </row>
    <row r="112" spans="1:19">
      <c r="M112">
        <v>17.100000000000001</v>
      </c>
      <c r="N112">
        <v>17.3</v>
      </c>
      <c r="O112">
        <v>15.1</v>
      </c>
      <c r="P112">
        <v>16.7</v>
      </c>
      <c r="Q112">
        <v>18.3</v>
      </c>
    </row>
    <row r="113" spans="12:18">
      <c r="M113">
        <v>18.3</v>
      </c>
      <c r="N113">
        <v>18.100000000000001</v>
      </c>
      <c r="O113">
        <v>15.9</v>
      </c>
      <c r="P113">
        <v>16.899999999999999</v>
      </c>
      <c r="Q113">
        <v>18.8</v>
      </c>
    </row>
    <row r="114" spans="12:18">
      <c r="M114">
        <v>19.2</v>
      </c>
      <c r="N114">
        <v>17.2</v>
      </c>
      <c r="O114">
        <v>17.8</v>
      </c>
      <c r="P114">
        <v>16.5</v>
      </c>
      <c r="Q114">
        <v>19.8</v>
      </c>
    </row>
    <row r="115" spans="12:18">
      <c r="N115">
        <v>17</v>
      </c>
      <c r="P115">
        <v>17.5</v>
      </c>
      <c r="Q115">
        <v>18.3</v>
      </c>
    </row>
    <row r="116" spans="12:18">
      <c r="L116" t="s">
        <v>132</v>
      </c>
    </row>
    <row r="118" spans="12:18" ht="17.25" thickBot="1">
      <c r="L118" t="s">
        <v>133</v>
      </c>
    </row>
    <row r="119" spans="12:18">
      <c r="L119" s="3" t="s">
        <v>134</v>
      </c>
      <c r="M119" s="3" t="s">
        <v>14</v>
      </c>
      <c r="N119" s="3" t="s">
        <v>13</v>
      </c>
      <c r="O119" s="3" t="s">
        <v>2</v>
      </c>
      <c r="P119" s="3" t="s">
        <v>7</v>
      </c>
    </row>
    <row r="120" spans="12:18">
      <c r="L120" s="1" t="s">
        <v>122</v>
      </c>
      <c r="M120" s="1">
        <v>3</v>
      </c>
      <c r="N120" s="1">
        <v>54.600000000000009</v>
      </c>
      <c r="O120" s="1">
        <v>18.200000000000003</v>
      </c>
      <c r="P120" s="1">
        <v>1.1099999999999</v>
      </c>
    </row>
    <row r="121" spans="12:18">
      <c r="L121" s="1" t="s">
        <v>124</v>
      </c>
      <c r="M121" s="1">
        <v>4</v>
      </c>
      <c r="N121" s="1">
        <v>69.600000000000009</v>
      </c>
      <c r="O121" s="1">
        <v>17.400000000000002</v>
      </c>
      <c r="P121" s="1">
        <v>0.23333333333327269</v>
      </c>
    </row>
    <row r="122" spans="12:18">
      <c r="L122" s="1" t="s">
        <v>126</v>
      </c>
      <c r="M122" s="1">
        <v>3</v>
      </c>
      <c r="N122" s="1">
        <v>48.8</v>
      </c>
      <c r="O122" s="1">
        <v>16.266666666666666</v>
      </c>
      <c r="P122" s="1">
        <v>1.9233333333334599</v>
      </c>
    </row>
    <row r="123" spans="12:18">
      <c r="L123" s="1" t="s">
        <v>128</v>
      </c>
      <c r="M123" s="1">
        <v>4</v>
      </c>
      <c r="N123" s="1">
        <v>67.599999999999994</v>
      </c>
      <c r="O123" s="1">
        <v>16.899999999999999</v>
      </c>
      <c r="P123" s="1">
        <v>0.18666666666672427</v>
      </c>
    </row>
    <row r="124" spans="12:18" ht="17.25" thickBot="1">
      <c r="L124" s="2" t="s">
        <v>130</v>
      </c>
      <c r="M124" s="2">
        <v>4</v>
      </c>
      <c r="N124" s="2">
        <v>75.2</v>
      </c>
      <c r="O124" s="2">
        <v>18.8</v>
      </c>
      <c r="P124" s="2">
        <v>0.5</v>
      </c>
    </row>
    <row r="127" spans="12:18" ht="17.25" thickBot="1">
      <c r="L127" t="s">
        <v>87</v>
      </c>
    </row>
    <row r="128" spans="12:18">
      <c r="L128" s="3" t="s">
        <v>135</v>
      </c>
      <c r="M128" s="3" t="s">
        <v>93</v>
      </c>
      <c r="N128" s="3" t="s">
        <v>92</v>
      </c>
      <c r="O128" s="3" t="s">
        <v>94</v>
      </c>
      <c r="P128" s="3" t="s">
        <v>95</v>
      </c>
      <c r="Q128" s="3" t="s">
        <v>99</v>
      </c>
      <c r="R128" s="3" t="s">
        <v>136</v>
      </c>
    </row>
    <row r="129" spans="12:18">
      <c r="L129" s="1" t="s">
        <v>137</v>
      </c>
      <c r="M129" s="1">
        <v>14.237777777777787</v>
      </c>
      <c r="N129" s="1">
        <v>4</v>
      </c>
      <c r="O129" s="1">
        <v>3.5594444444444466</v>
      </c>
      <c r="P129" s="1">
        <v>5.2423841893252794</v>
      </c>
      <c r="Q129" s="1">
        <v>9.7409571791217554E-3</v>
      </c>
      <c r="R129" s="1">
        <v>5.2053301895140951</v>
      </c>
    </row>
    <row r="130" spans="12:18">
      <c r="L130" s="1" t="s">
        <v>89</v>
      </c>
      <c r="M130" s="1">
        <v>8.826666666666668</v>
      </c>
      <c r="N130" s="1">
        <v>13</v>
      </c>
      <c r="O130" s="1">
        <v>0.67897435897435909</v>
      </c>
      <c r="P130" s="1"/>
      <c r="Q130" s="1"/>
      <c r="R130" s="1"/>
    </row>
    <row r="131" spans="12:18">
      <c r="L131" s="1"/>
      <c r="M131" s="1"/>
      <c r="N131" s="1"/>
      <c r="O131" s="1"/>
      <c r="P131" s="1"/>
      <c r="Q131" s="1"/>
      <c r="R131" s="1"/>
    </row>
    <row r="132" spans="12:18" ht="17.25" thickBot="1">
      <c r="L132" s="2" t="s">
        <v>90</v>
      </c>
      <c r="M132" s="2">
        <v>23.064444444444455</v>
      </c>
      <c r="N132" s="2">
        <v>17</v>
      </c>
      <c r="O132" s="2"/>
      <c r="P132" s="2"/>
      <c r="Q132" s="2"/>
      <c r="R132" s="2"/>
    </row>
    <row r="134" spans="12:18">
      <c r="N134" t="s">
        <v>68</v>
      </c>
      <c r="O134" t="s">
        <v>69</v>
      </c>
    </row>
    <row r="135" spans="12:18">
      <c r="O135" t="s">
        <v>138</v>
      </c>
    </row>
  </sheetData>
  <sortState ref="S73:S82">
    <sortCondition ref="S73"/>
  </sortState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한국외국어대학교 용인캠퍼스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hufs</dc:creator>
  <cp:lastModifiedBy>hufs</cp:lastModifiedBy>
  <dcterms:created xsi:type="dcterms:W3CDTF">2011-12-06T06:35:35Z</dcterms:created>
  <dcterms:modified xsi:type="dcterms:W3CDTF">2011-12-06T07:22:07Z</dcterms:modified>
</cp:coreProperties>
</file>