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ogical &amp; Lookup Functions" sheetId="2" r:id="rId5"/>
    <sheet state="visible" name=" Data Cleaning &amp; Transformation" sheetId="3" r:id="rId6"/>
    <sheet state="visible" name="Exploratory Data Analysis" sheetId="4" r:id="rId7"/>
    <sheet state="visible" name="Cell Positions &amp; References" sheetId="5" r:id="rId8"/>
    <sheet state="visible" name="Data Visualization" sheetId="6" r:id="rId9"/>
  </sheets>
  <definedNames/>
  <calcPr/>
</workbook>
</file>

<file path=xl/sharedStrings.xml><?xml version="1.0" encoding="utf-8"?>
<sst xmlns="http://schemas.openxmlformats.org/spreadsheetml/2006/main" count="434" uniqueCount="153">
  <si>
    <t>Country*</t>
  </si>
  <si>
    <t>Country code</t>
  </si>
  <si>
    <t>Internet TLD</t>
  </si>
  <si>
    <t>Phone prefix code</t>
  </si>
  <si>
    <t>China</t>
  </si>
  <si>
    <t>CHN</t>
  </si>
  <si>
    <t>.cn</t>
  </si>
  <si>
    <t>India</t>
  </si>
  <si>
    <t>IND</t>
  </si>
  <si>
    <t>.in</t>
  </si>
  <si>
    <t>United States</t>
  </si>
  <si>
    <t>USA</t>
  </si>
  <si>
    <t>.us</t>
  </si>
  <si>
    <t>Indonesia</t>
  </si>
  <si>
    <t>IDN</t>
  </si>
  <si>
    <t>.id</t>
  </si>
  <si>
    <t>Pakistan</t>
  </si>
  <si>
    <t>PAK</t>
  </si>
  <si>
    <t>.pk</t>
  </si>
  <si>
    <t>**</t>
  </si>
  <si>
    <t>Brazil</t>
  </si>
  <si>
    <t>BRA</t>
  </si>
  <si>
    <t>.br</t>
  </si>
  <si>
    <t>Nigeria</t>
  </si>
  <si>
    <t>NGA</t>
  </si>
  <si>
    <t>.ng</t>
  </si>
  <si>
    <t>Bangladesh</t>
  </si>
  <si>
    <t>BGD</t>
  </si>
  <si>
    <t>.bd</t>
  </si>
  <si>
    <t>Russia</t>
  </si>
  <si>
    <t>RUS</t>
  </si>
  <si>
    <t>.ru</t>
  </si>
  <si>
    <t>Mexico</t>
  </si>
  <si>
    <t>MEX</t>
  </si>
  <si>
    <t>.mx</t>
  </si>
  <si>
    <t>*REF :https://www.datacamp.com/cheat-sheet/getting-started-with-excel-cheat-sheet?utm_source=google&amp;utm_medium=paid_search&amp;utm_campaignid=19589720830&amp;utm_adgroupid=152984017334&amp;utm_device=c&amp;utm_keyword=&amp;utm_matchtype=&amp;utm_network=s&amp;utm_adpostion=&amp;utm_creative=733936254905&amp;utm_targetid=dsa-2219652735976&amp;utm_loc_interest_ms=&amp;utm_loc_physical_ms=9028167&amp;utm_content=dsa~tofu~cheat-sheet~spreadsheets&amp;accountid=9624585688&amp;utm_campaign=230119_1-sea~dsa~tofu_2-b2c_3-nam_4-prc_5-na_6-na_7-le_8-pdsh-go_9-nb-e_10-na_11-na&amp;gad_source=5&amp;gclid=EAIaIQobChMIwbHK9ofOjAMVQHR_AB1zUDKwEAAYASAAEgLjkvD_BwE</t>
  </si>
  <si>
    <t>** phone code of 62 is used 2 times to give an example for some functions</t>
  </si>
  <si>
    <t>Subset Arrays for Multiple Rows</t>
  </si>
  <si>
    <t>Example #</t>
  </si>
  <si>
    <t>Explanation</t>
  </si>
  <si>
    <t>Function</t>
  </si>
  <si>
    <t>RESULT</t>
  </si>
  <si>
    <t>ex1</t>
  </si>
  <si>
    <t>Get the rows of a return array where the keys match a value with XLOOKUP()</t>
  </si>
  <si>
    <t>&gt;&gt;</t>
  </si>
  <si>
    <t>ex2</t>
  </si>
  <si>
    <t>Where the lookup value does not match a key, provide a default value with XLOOKUP(if_not_found)</t>
  </si>
  <si>
    <t>ex3</t>
  </si>
  <si>
    <t>Where the lookup value does not match a key, return the next largest value with XLOOKUP(match_mode=1)</t>
  </si>
  <si>
    <t>ex4</t>
  </si>
  <si>
    <t>Get the rows of a return array where the keys match  a value in D10 with XLOOKUP()</t>
  </si>
  <si>
    <t>ex5</t>
  </si>
  <si>
    <t>Get only 2nd column from the rows of a return array where the keys match a value with VLOOKUP()</t>
  </si>
  <si>
    <t>Subset Arrays for Multiple Rows with FILTER</t>
  </si>
  <si>
    <t>ex6</t>
  </si>
  <si>
    <t>Filter an array for values that match a value with FILTER() — Same as =XLOOKUP("Nigeria", A2:A11, B2:D11)</t>
  </si>
  <si>
    <t>ex7</t>
  </si>
  <si>
    <t>FILTER can also return multiple row</t>
  </si>
  <si>
    <t>ex8</t>
  </si>
  <si>
    <t>Combine criteria using logical AND with FILTER(include1 * include2) — For text data &lt; means "preceding alphabetically"</t>
  </si>
  <si>
    <t>ex9</t>
  </si>
  <si>
    <t>Combine criteria using logical OR with FILTER(include1 + include2)</t>
  </si>
  <si>
    <t>Find Positions in Lists with XMATCH()</t>
  </si>
  <si>
    <t>ex10</t>
  </si>
  <si>
    <t>Get the position in a list of the first exact match of a value with XMATCH()</t>
  </si>
  <si>
    <t>ex11</t>
  </si>
  <si>
    <t>Get the position in a list of the first match that starts with a value with XMATCH(match_mode=1)</t>
  </si>
  <si>
    <t>ex12</t>
  </si>
  <si>
    <t>Get the position in a list of the first match using wildcards with XMATCH(match_mode=2)</t>
  </si>
  <si>
    <t>ex13</t>
  </si>
  <si>
    <t>For data sorted in ascending order, use faster binary search for same task XMATCH(search_mode=2)</t>
  </si>
  <si>
    <t>Get Values by Position with INDEX</t>
  </si>
  <si>
    <t>ex14</t>
  </si>
  <si>
    <t>Get the value by row and column number within an array with INDEX() — Row and column numbers start from 1rom 1</t>
  </si>
  <si>
    <t>ex15</t>
  </si>
  <si>
    <t>Get the value that matches a condition with XMATCH() and INDEX() combined</t>
  </si>
  <si>
    <t xml:space="preserve">Sort Arrays with SORT </t>
  </si>
  <si>
    <t>ex16</t>
  </si>
  <si>
    <t>Sort an array in ascending order(TRUE  =1) of values in a column 3 with SORT()</t>
  </si>
  <si>
    <t>SORT(MAIN!A2:D11, 3, 1)</t>
  </si>
  <si>
    <t>ex17</t>
  </si>
  <si>
    <t>Sort an array in descending order(FALSE  =0) of values in a column 3 with SORT()</t>
  </si>
  <si>
    <t>SORT(MAIN!A2:D11, 4, FALSE)</t>
  </si>
  <si>
    <t>SORT(MAIN!A2:D11, 4, 0)</t>
  </si>
  <si>
    <t>ex18</t>
  </si>
  <si>
    <t>ex19</t>
  </si>
  <si>
    <t>Sort an array by multiple arrays (first acc 4th col. then 1st col)</t>
  </si>
  <si>
    <t>SORT(MAIN!A2:D11, 4, 0,1,1)</t>
  </si>
  <si>
    <t>ex20</t>
  </si>
  <si>
    <t>SORT(MAIN!A2:D11, 4, 0,1,0)</t>
  </si>
  <si>
    <t>text data</t>
  </si>
  <si>
    <t>Trim all white space except single spaces between words with TRIM()</t>
  </si>
  <si>
    <t xml:space="preserve"> Only single spaces       between words remain </t>
  </si>
  <si>
    <t>Remove non-printable characters with CLEAN() — CHAR(7) is an alarm bell sound</t>
  </si>
  <si>
    <t>alarm</t>
  </si>
  <si>
    <t>Find the position of the first instance of a character in a Cell with FIND()</t>
  </si>
  <si>
    <t>MAIN</t>
  </si>
  <si>
    <t>Find the position of the first instance of a characters in a array with FIND() and ARRAYFORMULA</t>
  </si>
  <si>
    <t/>
  </si>
  <si>
    <t>Collapse an array of text to a single cell with TEXTJOIN()</t>
  </si>
  <si>
    <t>Split a cell by a delimiter or specific character (" ") with SPLIT()</t>
  </si>
  <si>
    <t>Adam Way Zank</t>
  </si>
  <si>
    <t>Split a cell by a delimiter and blank (" ;") with SPLIT()</t>
  </si>
  <si>
    <t>apple;banana orange;grape pineapple</t>
  </si>
  <si>
    <t>Replace a substring by position with REPLACE() ARRAYFORMULA()</t>
  </si>
  <si>
    <t>IXD</t>
  </si>
  <si>
    <t>UXA</t>
  </si>
  <si>
    <t>IXN</t>
  </si>
  <si>
    <t>PXK</t>
  </si>
  <si>
    <t>BXA</t>
  </si>
  <si>
    <t>NXA</t>
  </si>
  <si>
    <t>BXD</t>
  </si>
  <si>
    <t>RXS</t>
  </si>
  <si>
    <t>MXX</t>
  </si>
  <si>
    <t>Replace specific characters with SUBSTITUTE() ARRAYFORMULA()</t>
  </si>
  <si>
    <t>IDX</t>
  </si>
  <si>
    <t>XGA</t>
  </si>
  <si>
    <t>Count numeric entries in a range</t>
  </si>
  <si>
    <t>=COUNT(MAIN!D2:D11)</t>
  </si>
  <si>
    <t>Count all non-empty cells</t>
  </si>
  <si>
    <t>=COUNTA(MAIN!A2:D11)</t>
  </si>
  <si>
    <t>Count countries with phone code greater than 60</t>
  </si>
  <si>
    <t>=COUNTIF(MAIN!D2:D11, "&gt;60")</t>
  </si>
  <si>
    <t>Count countries with specific conditions</t>
  </si>
  <si>
    <t>=COUNTIFS(MAIN!D2:D11, "&gt;60", MAIN!C2:C11, ".id")</t>
  </si>
  <si>
    <t>Average of phone prefix codes</t>
  </si>
  <si>
    <t>=AVERAGE(MAIN!D2:D11)</t>
  </si>
  <si>
    <t>Median phone prefix</t>
  </si>
  <si>
    <t>=MEDIAN(MAIN!D2:D11)</t>
  </si>
  <si>
    <t>Most frequent phone prefix</t>
  </si>
  <si>
    <t>=MODE(MAIN!D2:D11)</t>
  </si>
  <si>
    <t>Standard deviation (entire population)</t>
  </si>
  <si>
    <t>=STDEV.P(MAIN!D2:D11)</t>
  </si>
  <si>
    <t>Standard deviation (sample)</t>
  </si>
  <si>
    <t>=STDEV.S(MAIN!D2:D11)</t>
  </si>
  <si>
    <t>Maximum phone prefix</t>
  </si>
  <si>
    <t>=MAX(MAIN!D2:D11)</t>
  </si>
  <si>
    <t>Minimum phone prefix</t>
  </si>
  <si>
    <t>=MIN(MAIN!D2:D11)</t>
  </si>
  <si>
    <t>Rank USA’s phone code</t>
  </si>
  <si>
    <t>=RANK(MAIN!D4, MAIN!D2:D11)</t>
  </si>
  <si>
    <t>List distinct phone codes</t>
  </si>
  <si>
    <t>=UNIQUE(MAIN!D2:D11)</t>
  </si>
  <si>
    <t>Choose a return value from the input with CHOOSE()</t>
  </si>
  <si>
    <t>Get the value in a reference to a cell with INDIRECT()</t>
  </si>
  <si>
    <t>MAIN!A2</t>
  </si>
  <si>
    <t>Get the value in a cell by position relative to another with OFFSET()</t>
  </si>
  <si>
    <t>Get the number of rows in an array with ROWS()</t>
  </si>
  <si>
    <t>Get the number of columns in an array with COLUMNS()</t>
  </si>
  <si>
    <t>Get the row number of cells with ROW()</t>
  </si>
  <si>
    <t>Get the column number of cells with COLUMN()</t>
  </si>
  <si>
    <t>{1,2,3,4} (if used as an array formula)</t>
  </si>
  <si>
    <t>Country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</si>
</sst>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  <font>
      <sz val="6.0"/>
      <color rgb="FF274E13"/>
      <name val="Arial"/>
      <scheme val="minor"/>
    </font>
    <font>
      <sz val="8.0"/>
      <color rgb="FFFF0000"/>
      <name val="Arial"/>
      <scheme val="minor"/>
    </font>
    <font>
      <color theme="1"/>
      <name val="Arial"/>
    </font>
    <font>
      <sz val="12.0"/>
      <color rgb="FF198639"/>
      <name val="Monospace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1" numFmtId="0" xfId="0" applyFont="1"/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5" fontId="5" numFmtId="0" xfId="0" applyAlignment="1" applyFont="1">
      <alignment readingOrder="0" vertical="bottom"/>
    </xf>
    <xf borderId="0" fillId="5" fontId="5" numFmtId="0" xfId="0" applyAlignment="1" applyFont="1">
      <alignment vertical="bottom"/>
    </xf>
    <xf borderId="0" fillId="0" fontId="2" numFmtId="0" xfId="0" applyAlignment="1" applyFont="1">
      <alignment readingOrder="0"/>
    </xf>
    <xf borderId="0" fillId="6" fontId="1" numFmtId="0" xfId="0" applyFill="1" applyFont="1"/>
    <xf borderId="0" fillId="7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0</xdr:row>
      <xdr:rowOff>0</xdr:rowOff>
    </xdr:from>
    <xdr:ext cx="6753225" cy="33909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2552700</xdr:colOff>
      <xdr:row>0</xdr:row>
      <xdr:rowOff>9525</xdr:rowOff>
    </xdr:from>
    <xdr:ext cx="4048125" cy="1828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400050</xdr:colOff>
      <xdr:row>0</xdr:row>
      <xdr:rowOff>152400</xdr:rowOff>
    </xdr:from>
    <xdr:ext cx="4048125" cy="1828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400050</xdr:colOff>
      <xdr:row>2</xdr:row>
      <xdr:rowOff>152400</xdr:rowOff>
    </xdr:from>
    <xdr:ext cx="4048125" cy="1828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86.0</v>
      </c>
      <c r="J2" s="3"/>
    </row>
    <row r="3">
      <c r="A3" s="2" t="s">
        <v>7</v>
      </c>
      <c r="B3" s="2" t="s">
        <v>8</v>
      </c>
      <c r="C3" s="2" t="s">
        <v>9</v>
      </c>
      <c r="D3" s="2">
        <v>91.0</v>
      </c>
    </row>
    <row r="4">
      <c r="A4" s="2" t="s">
        <v>10</v>
      </c>
      <c r="B4" s="2" t="s">
        <v>11</v>
      </c>
      <c r="C4" s="2" t="s">
        <v>12</v>
      </c>
      <c r="D4" s="2">
        <v>1.0</v>
      </c>
    </row>
    <row r="5">
      <c r="A5" s="2" t="s">
        <v>13</v>
      </c>
      <c r="B5" s="2" t="s">
        <v>14</v>
      </c>
      <c r="C5" s="2" t="s">
        <v>15</v>
      </c>
      <c r="D5" s="2">
        <v>62.0</v>
      </c>
    </row>
    <row r="6">
      <c r="A6" s="2" t="s">
        <v>16</v>
      </c>
      <c r="B6" s="2" t="s">
        <v>17</v>
      </c>
      <c r="C6" s="2" t="s">
        <v>18</v>
      </c>
      <c r="D6" s="2">
        <v>62.0</v>
      </c>
      <c r="E6" s="2" t="s">
        <v>19</v>
      </c>
    </row>
    <row r="7">
      <c r="A7" s="2" t="s">
        <v>20</v>
      </c>
      <c r="B7" s="2" t="s">
        <v>21</v>
      </c>
      <c r="C7" s="2" t="s">
        <v>22</v>
      </c>
      <c r="D7" s="2">
        <v>55.0</v>
      </c>
    </row>
    <row r="8">
      <c r="A8" s="2" t="s">
        <v>23</v>
      </c>
      <c r="B8" s="2" t="s">
        <v>24</v>
      </c>
      <c r="C8" s="2" t="s">
        <v>25</v>
      </c>
      <c r="D8" s="2">
        <v>234.0</v>
      </c>
    </row>
    <row r="9">
      <c r="A9" s="2" t="s">
        <v>26</v>
      </c>
      <c r="B9" s="2" t="s">
        <v>27</v>
      </c>
      <c r="C9" s="2" t="s">
        <v>28</v>
      </c>
      <c r="D9" s="2">
        <v>880.0</v>
      </c>
    </row>
    <row r="10">
      <c r="A10" s="2" t="s">
        <v>29</v>
      </c>
      <c r="B10" s="2" t="s">
        <v>30</v>
      </c>
      <c r="C10" s="2" t="s">
        <v>31</v>
      </c>
      <c r="D10" s="2">
        <v>7.0</v>
      </c>
    </row>
    <row r="11">
      <c r="A11" s="2" t="s">
        <v>32</v>
      </c>
      <c r="B11" s="2" t="s">
        <v>33</v>
      </c>
      <c r="C11" s="2" t="s">
        <v>34</v>
      </c>
      <c r="D11" s="2">
        <v>52.0</v>
      </c>
    </row>
    <row r="18">
      <c r="A18" s="2" t="s">
        <v>35</v>
      </c>
    </row>
    <row r="19">
      <c r="A19" s="2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63"/>
    <col customWidth="1" min="3" max="3" width="58.38"/>
  </cols>
  <sheetData>
    <row r="1">
      <c r="A1" s="2"/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4" t="s">
        <v>37</v>
      </c>
      <c r="B10" s="5"/>
      <c r="C10" s="5"/>
      <c r="D10" s="5"/>
      <c r="E10" s="5"/>
      <c r="F10" s="5"/>
      <c r="G10" s="5"/>
    </row>
    <row r="11">
      <c r="A11" s="6" t="s">
        <v>38</v>
      </c>
      <c r="B11" s="6" t="s">
        <v>39</v>
      </c>
      <c r="C11" s="6" t="s">
        <v>40</v>
      </c>
      <c r="D11" s="6" t="s">
        <v>41</v>
      </c>
      <c r="E11" s="7"/>
      <c r="F11" s="7"/>
      <c r="G11" s="7"/>
    </row>
    <row r="12">
      <c r="A12" s="2" t="s">
        <v>42</v>
      </c>
      <c r="B12" s="8" t="s">
        <v>43</v>
      </c>
      <c r="C12" s="9" t="str">
        <f>formulatext(E12)</f>
        <v>=XLOOKUP("Nigeria", MAIN!A2:A11, MAIN!B2:D11)</v>
      </c>
      <c r="D12" s="10" t="s">
        <v>44</v>
      </c>
      <c r="E12" s="3" t="str">
        <f t="array" ref="E12:G12">XLOOKUP("Nigeria", MAIN!A2:A11, MAIN!B2:D11)</f>
        <v>NGA</v>
      </c>
      <c r="F12" s="11" t="s">
        <v>25</v>
      </c>
      <c r="G12" s="11">
        <v>234.0</v>
      </c>
    </row>
    <row r="13">
      <c r="B13" s="12"/>
    </row>
    <row r="14">
      <c r="A14" s="2" t="s">
        <v>45</v>
      </c>
      <c r="B14" s="8" t="s">
        <v>46</v>
      </c>
      <c r="C14" s="9" t="str">
        <f>formulatext(E14)</f>
        <v>=XLOOKUP("United Kingdom", MAIN!A2:A11, MAIN!B2:D11, "Country not found")</v>
      </c>
      <c r="D14" s="10" t="s">
        <v>44</v>
      </c>
      <c r="E14" s="11" t="str">
        <f t="array" ref="E14">XLOOKUP("United Kingdom", MAIN!A2:A11, MAIN!B2:D11, "Country not found")</f>
        <v>Country not found</v>
      </c>
    </row>
    <row r="15">
      <c r="B15" s="12"/>
    </row>
    <row r="16">
      <c r="A16" s="2" t="s">
        <v>47</v>
      </c>
      <c r="B16" s="8" t="s">
        <v>48</v>
      </c>
      <c r="C16" s="9" t="str">
        <f>formulatext(E16)</f>
        <v>=XLOOKUP("United Kingdom", MAIN!A2:A11, MAIN!B2:D11, #N/A, 1)</v>
      </c>
      <c r="D16" s="10" t="s">
        <v>44</v>
      </c>
      <c r="E16" s="11" t="str">
        <f t="array" ref="E16:G16">XLOOKUP("United Kingdom", MAIN!A2:A11, MAIN!B2:D11, #N/A, 1)</f>
        <v>USA</v>
      </c>
      <c r="F16" s="11" t="s">
        <v>12</v>
      </c>
      <c r="G16" s="11">
        <v>1.0</v>
      </c>
    </row>
    <row r="17">
      <c r="C17" s="9"/>
    </row>
    <row r="18">
      <c r="A18" s="2" t="s">
        <v>49</v>
      </c>
      <c r="B18" s="8" t="s">
        <v>50</v>
      </c>
      <c r="C18" s="9" t="str">
        <f>formulatext(E18)</f>
        <v>=XLOOKUP(D19, MAIN!A2:A11, MAIN!B2:D11)</v>
      </c>
      <c r="D18" s="10" t="s">
        <v>44</v>
      </c>
      <c r="E18" s="3" t="str">
        <f t="array" ref="E18:G18">XLOOKUP(D19, MAIN!A2:A11, MAIN!B2:D11)</f>
        <v>NGA</v>
      </c>
      <c r="F18" s="11" t="s">
        <v>25</v>
      </c>
      <c r="G18" s="11">
        <v>234.0</v>
      </c>
    </row>
    <row r="19">
      <c r="D19" s="13" t="s">
        <v>23</v>
      </c>
    </row>
    <row r="20">
      <c r="A20" s="2" t="s">
        <v>51</v>
      </c>
      <c r="B20" s="8" t="s">
        <v>52</v>
      </c>
      <c r="C20" s="9" t="str">
        <f>formulatext(E20)</f>
        <v>=VLOOKUP("Nigeria", MAIN!A2:D11, 2, FALSE) </v>
      </c>
      <c r="D20" s="10" t="s">
        <v>44</v>
      </c>
      <c r="E20" s="11" t="str">
        <f>VLOOKUP("Nigeria", MAIN!A2:D11, 2, FALSE) </f>
        <v>NGA</v>
      </c>
    </row>
    <row r="23">
      <c r="A23" s="14" t="s">
        <v>53</v>
      </c>
      <c r="B23" s="15"/>
      <c r="C23" s="15"/>
      <c r="D23" s="15"/>
      <c r="E23" s="15"/>
      <c r="F23" s="15"/>
      <c r="G23" s="15"/>
    </row>
    <row r="24">
      <c r="D24" s="2" t="s">
        <v>41</v>
      </c>
    </row>
    <row r="25">
      <c r="A25" s="2" t="s">
        <v>54</v>
      </c>
      <c r="B25" s="8" t="s">
        <v>55</v>
      </c>
      <c r="C25" s="9" t="str">
        <f>formulatext(E25)</f>
        <v>=FILTER(MAIN!B2:D11, MAIN!A2:A11="Nigeria")
</v>
      </c>
      <c r="D25" s="10" t="s">
        <v>44</v>
      </c>
      <c r="E25" s="11" t="str">
        <f>IFERROR(__xludf.DUMMYFUNCTION("FILTER(MAIN!B2:D11, MAIN!A2:A11=""Nigeria"")
"),"NGA")</f>
        <v>NGA</v>
      </c>
      <c r="F25" s="11" t="str">
        <f>IFERROR(__xludf.DUMMYFUNCTION("""COMPUTED_VALUE"""),".ng")</f>
        <v>.ng</v>
      </c>
      <c r="G25" s="11">
        <f>IFERROR(__xludf.DUMMYFUNCTION("""COMPUTED_VALUE"""),234.0)</f>
        <v>234</v>
      </c>
    </row>
    <row r="26">
      <c r="B26" s="8"/>
      <c r="C26" s="9"/>
    </row>
    <row r="27">
      <c r="A27" s="2" t="s">
        <v>56</v>
      </c>
      <c r="B27" s="8" t="s">
        <v>57</v>
      </c>
      <c r="C27" s="9" t="str">
        <f>formulatext(E27)</f>
        <v>=FILTER(MAIN!A2:D11, MAIN!D2:D11&lt;10)</v>
      </c>
      <c r="D27" s="10" t="s">
        <v>44</v>
      </c>
      <c r="E27" s="11" t="str">
        <f>IFERROR(__xludf.DUMMYFUNCTION("FILTER(MAIN!A2:D11, MAIN!D2:D11&lt;10)"),"United States")</f>
        <v>United States</v>
      </c>
      <c r="F27" s="11" t="str">
        <f>IFERROR(__xludf.DUMMYFUNCTION("""COMPUTED_VALUE"""),"USA")</f>
        <v>USA</v>
      </c>
      <c r="G27" s="11" t="str">
        <f>IFERROR(__xludf.DUMMYFUNCTION("""COMPUTED_VALUE"""),".us")</f>
        <v>.us</v>
      </c>
      <c r="H27" s="11">
        <f>IFERROR(__xludf.DUMMYFUNCTION("""COMPUTED_VALUE"""),1.0)</f>
        <v>1</v>
      </c>
    </row>
    <row r="28">
      <c r="B28" s="8"/>
      <c r="C28" s="9"/>
      <c r="E28" s="11" t="str">
        <f>IFERROR(__xludf.DUMMYFUNCTION("""COMPUTED_VALUE"""),"Russia")</f>
        <v>Russia</v>
      </c>
      <c r="F28" s="11" t="str">
        <f>IFERROR(__xludf.DUMMYFUNCTION("""COMPUTED_VALUE"""),"RUS")</f>
        <v>RUS</v>
      </c>
      <c r="G28" s="11" t="str">
        <f>IFERROR(__xludf.DUMMYFUNCTION("""COMPUTED_VALUE"""),".ru")</f>
        <v>.ru</v>
      </c>
      <c r="H28" s="11">
        <f>IFERROR(__xludf.DUMMYFUNCTION("""COMPUTED_VALUE"""),7.0)</f>
        <v>7</v>
      </c>
    </row>
    <row r="29">
      <c r="A29" s="2"/>
      <c r="B29" s="8"/>
      <c r="C29" s="9"/>
    </row>
    <row r="30">
      <c r="A30" s="2" t="s">
        <v>58</v>
      </c>
      <c r="B30" s="8" t="s">
        <v>59</v>
      </c>
      <c r="C30" s="9" t="str">
        <f>formulatext(E30)</f>
        <v>=FILTER(MAIN!A2:D11, (MAIN!A2:A11 &gt; "T") * (MAIN!D2:D11 &lt; 10))</v>
      </c>
      <c r="D30" s="10" t="s">
        <v>44</v>
      </c>
      <c r="E30" s="11" t="str">
        <f>IFERROR(__xludf.DUMMYFUNCTION("FILTER(MAIN!A2:D11, (MAIN!A2:A11 &gt; ""T"") * (MAIN!D2:D11 &lt; 10))"),"United States")</f>
        <v>United States</v>
      </c>
      <c r="F30" s="11" t="str">
        <f>IFERROR(__xludf.DUMMYFUNCTION("""COMPUTED_VALUE"""),"USA")</f>
        <v>USA</v>
      </c>
      <c r="G30" s="11" t="str">
        <f>IFERROR(__xludf.DUMMYFUNCTION("""COMPUTED_VALUE"""),".us")</f>
        <v>.us</v>
      </c>
      <c r="H30" s="11">
        <f>IFERROR(__xludf.DUMMYFUNCTION("""COMPUTED_VALUE"""),1.0)</f>
        <v>1</v>
      </c>
    </row>
    <row r="31">
      <c r="B31" s="8"/>
      <c r="C31" s="9"/>
    </row>
    <row r="32">
      <c r="C32" s="9"/>
    </row>
    <row r="33">
      <c r="A33" s="2" t="s">
        <v>60</v>
      </c>
      <c r="B33" s="8" t="s">
        <v>61</v>
      </c>
      <c r="C33" s="9" t="str">
        <f>formulatext(E33)</f>
        <v>=FILTER(MAIN!A2:D11, (MAIN!C2:C11 = ".us") + (MAIN!C2:C11 = ".ru")) </v>
      </c>
      <c r="D33" s="10" t="s">
        <v>44</v>
      </c>
      <c r="E33" s="11" t="str">
        <f>IFERROR(__xludf.DUMMYFUNCTION("FILTER(MAIN!A2:D11, (MAIN!C2:C11 = "".us"") + (MAIN!C2:C11 = "".ru"")) "),"United States")</f>
        <v>United States</v>
      </c>
      <c r="F33" s="11" t="str">
        <f>IFERROR(__xludf.DUMMYFUNCTION("""COMPUTED_VALUE"""),"USA")</f>
        <v>USA</v>
      </c>
      <c r="G33" s="11" t="str">
        <f>IFERROR(__xludf.DUMMYFUNCTION("""COMPUTED_VALUE"""),".us")</f>
        <v>.us</v>
      </c>
      <c r="H33" s="11">
        <f>IFERROR(__xludf.DUMMYFUNCTION("""COMPUTED_VALUE"""),1.0)</f>
        <v>1</v>
      </c>
    </row>
    <row r="34">
      <c r="C34" s="9"/>
      <c r="E34" s="11" t="str">
        <f>IFERROR(__xludf.DUMMYFUNCTION("""COMPUTED_VALUE"""),"Russia")</f>
        <v>Russia</v>
      </c>
      <c r="F34" s="11" t="str">
        <f>IFERROR(__xludf.DUMMYFUNCTION("""COMPUTED_VALUE"""),"RUS")</f>
        <v>RUS</v>
      </c>
      <c r="G34" s="11" t="str">
        <f>IFERROR(__xludf.DUMMYFUNCTION("""COMPUTED_VALUE"""),".ru")</f>
        <v>.ru</v>
      </c>
      <c r="H34" s="11">
        <f>IFERROR(__xludf.DUMMYFUNCTION("""COMPUTED_VALUE"""),7.0)</f>
        <v>7</v>
      </c>
    </row>
    <row r="35">
      <c r="C35" s="9"/>
    </row>
    <row r="36">
      <c r="A36" s="16" t="s">
        <v>62</v>
      </c>
      <c r="B36" s="17"/>
      <c r="C36" s="17"/>
      <c r="D36" s="17"/>
      <c r="E36" s="17"/>
      <c r="F36" s="17"/>
      <c r="G36" s="17"/>
    </row>
    <row r="37">
      <c r="C37" s="9"/>
    </row>
    <row r="38">
      <c r="A38" s="2" t="s">
        <v>63</v>
      </c>
      <c r="B38" s="8" t="s">
        <v>64</v>
      </c>
      <c r="C38" s="9" t="str">
        <f>formulatext(E38)</f>
        <v>=XMATCH("Brazil", MAIN!A2:A11)</v>
      </c>
      <c r="D38" s="10" t="s">
        <v>44</v>
      </c>
      <c r="E38" s="11">
        <f>XMATCH("Brazil", MAIN!A2:A11)</f>
        <v>6</v>
      </c>
    </row>
    <row r="39">
      <c r="B39" s="8"/>
      <c r="C39" s="9"/>
    </row>
    <row r="40">
      <c r="A40" s="2" t="s">
        <v>65</v>
      </c>
      <c r="B40" s="8" t="s">
        <v>66</v>
      </c>
      <c r="C40" s="9" t="str">
        <f>formulatext(E40)</f>
        <v>=XMATCH("I", MAIN!A2:A11, 1)</v>
      </c>
      <c r="D40" s="10" t="s">
        <v>44</v>
      </c>
      <c r="E40" s="3">
        <f>XMATCH("I", MAIN!A2:A11, 1)</f>
        <v>2</v>
      </c>
    </row>
    <row r="41">
      <c r="B41" s="8"/>
      <c r="C41" s="9"/>
    </row>
    <row r="42">
      <c r="A42" s="2" t="s">
        <v>67</v>
      </c>
      <c r="B42" s="8" t="s">
        <v>68</v>
      </c>
      <c r="C42" s="9" t="str">
        <f>formulatext(E42)</f>
        <v>=XMATCH("Me?ico", MAIN!A2:A11, 2)</v>
      </c>
      <c r="D42" s="10" t="s">
        <v>44</v>
      </c>
      <c r="E42" s="11">
        <f>XMATCH("Me?ico", MAIN!A2:A11, 2)</f>
        <v>10</v>
      </c>
    </row>
    <row r="43">
      <c r="B43" s="8"/>
      <c r="C43" s="9"/>
    </row>
    <row r="44">
      <c r="A44" s="2" t="s">
        <v>69</v>
      </c>
      <c r="B44" s="8" t="s">
        <v>70</v>
      </c>
      <c r="C44" s="9" t="str">
        <f>formulatext(E44)</f>
        <v>=XMATCH("China", SORT(MAIN!A2:A11), , 2)</v>
      </c>
      <c r="D44" s="10" t="s">
        <v>44</v>
      </c>
      <c r="E44" s="3">
        <f t="array" ref="E44">XMATCH("China", SORT(MAIN!A2:A11), , 2)</f>
        <v>3</v>
      </c>
    </row>
    <row r="45">
      <c r="B45" s="8"/>
      <c r="C45" s="9"/>
    </row>
    <row r="46">
      <c r="C46" s="9"/>
    </row>
    <row r="47">
      <c r="A47" s="14" t="s">
        <v>71</v>
      </c>
      <c r="B47" s="15"/>
      <c r="C47" s="15"/>
      <c r="D47" s="15"/>
      <c r="E47" s="15"/>
      <c r="F47" s="15"/>
      <c r="G47" s="15"/>
    </row>
    <row r="48">
      <c r="C48" s="9"/>
    </row>
    <row r="49">
      <c r="A49" s="2" t="s">
        <v>72</v>
      </c>
      <c r="B49" s="8" t="s">
        <v>73</v>
      </c>
      <c r="C49" s="9" t="str">
        <f>formulatext(E49)</f>
        <v>=INDEX(MAIN!A2:D11, 5, 3)</v>
      </c>
      <c r="D49" s="10" t="s">
        <v>44</v>
      </c>
      <c r="E49" s="3" t="str">
        <f t="array" ref="E49">INDEX(MAIN!A2:D11, 5, 3)</f>
        <v>.pk</v>
      </c>
    </row>
    <row r="50">
      <c r="B50" s="8"/>
      <c r="C50" s="9"/>
    </row>
    <row r="51">
      <c r="A51" s="2" t="s">
        <v>74</v>
      </c>
      <c r="B51" s="8" t="s">
        <v>75</v>
      </c>
      <c r="C51" s="9" t="str">
        <f>formulatext(E51)</f>
        <v>=INDEX(MAIN!A2:D11, XMATCH("Brazil", MAIN!A2:A11), XMATCH("Country code", MAIN!A1:D1))</v>
      </c>
      <c r="D51" s="10" t="s">
        <v>44</v>
      </c>
      <c r="E51" s="3" t="str">
        <f t="array" ref="E51">INDEX(MAIN!A2:D11, XMATCH("Brazil", MAIN!A2:A11), XMATCH("Country code", MAIN!A1:D1))</f>
        <v>BRA</v>
      </c>
    </row>
    <row r="52">
      <c r="C52" s="9"/>
    </row>
    <row r="53">
      <c r="C53" s="9"/>
    </row>
    <row r="54">
      <c r="A54" s="14" t="s">
        <v>76</v>
      </c>
      <c r="B54" s="15"/>
      <c r="C54" s="15"/>
      <c r="D54" s="15"/>
      <c r="E54" s="15"/>
      <c r="F54" s="15"/>
      <c r="G54" s="15"/>
    </row>
    <row r="55">
      <c r="C55" s="9"/>
    </row>
    <row r="56">
      <c r="A56" s="2" t="s">
        <v>77</v>
      </c>
      <c r="B56" s="8" t="s">
        <v>78</v>
      </c>
      <c r="C56" s="9" t="str">
        <f>formulatext(E56)</f>
        <v>=SORT(MAIN!A2:D11, 4, TRUE)</v>
      </c>
      <c r="D56" s="10" t="s">
        <v>44</v>
      </c>
      <c r="E56" s="18" t="str">
        <f t="array" ref="E56:H65">SORT(MAIN!A2:D11, 4, TRUE)</f>
        <v>United States</v>
      </c>
      <c r="F56" s="11" t="s">
        <v>11</v>
      </c>
      <c r="G56" s="11" t="s">
        <v>12</v>
      </c>
      <c r="H56" s="11">
        <v>1.0</v>
      </c>
    </row>
    <row r="57">
      <c r="B57" s="8"/>
      <c r="C57" s="9" t="s">
        <v>79</v>
      </c>
      <c r="E57" s="11" t="s">
        <v>29</v>
      </c>
      <c r="F57" s="11" t="s">
        <v>30</v>
      </c>
      <c r="G57" s="11" t="s">
        <v>31</v>
      </c>
      <c r="H57" s="11">
        <v>7.0</v>
      </c>
    </row>
    <row r="58">
      <c r="B58" s="8"/>
      <c r="E58" s="11" t="s">
        <v>32</v>
      </c>
      <c r="F58" s="11" t="s">
        <v>33</v>
      </c>
      <c r="G58" s="11" t="s">
        <v>34</v>
      </c>
      <c r="H58" s="11">
        <v>52.0</v>
      </c>
    </row>
    <row r="59">
      <c r="A59" s="2" t="s">
        <v>80</v>
      </c>
      <c r="B59" s="8" t="s">
        <v>81</v>
      </c>
      <c r="C59" s="9" t="s">
        <v>82</v>
      </c>
      <c r="E59" s="11" t="s">
        <v>20</v>
      </c>
      <c r="F59" s="11" t="s">
        <v>21</v>
      </c>
      <c r="G59" s="11" t="s">
        <v>22</v>
      </c>
      <c r="H59" s="11">
        <v>55.0</v>
      </c>
    </row>
    <row r="60">
      <c r="B60" s="8"/>
      <c r="C60" s="9" t="s">
        <v>83</v>
      </c>
      <c r="E60" s="11" t="s">
        <v>13</v>
      </c>
      <c r="F60" s="11" t="s">
        <v>14</v>
      </c>
      <c r="G60" s="11" t="s">
        <v>15</v>
      </c>
      <c r="H60" s="11">
        <v>62.0</v>
      </c>
    </row>
    <row r="61">
      <c r="B61" s="8"/>
      <c r="E61" s="11" t="s">
        <v>16</v>
      </c>
      <c r="F61" s="11" t="s">
        <v>17</v>
      </c>
      <c r="G61" s="11" t="s">
        <v>18</v>
      </c>
      <c r="H61" s="11">
        <v>62.0</v>
      </c>
    </row>
    <row r="62">
      <c r="B62" s="8"/>
      <c r="E62" s="11" t="s">
        <v>4</v>
      </c>
      <c r="F62" s="11" t="s">
        <v>5</v>
      </c>
      <c r="G62" s="11" t="s">
        <v>6</v>
      </c>
      <c r="H62" s="11">
        <v>86.0</v>
      </c>
    </row>
    <row r="63">
      <c r="B63" s="8"/>
      <c r="E63" s="11" t="s">
        <v>7</v>
      </c>
      <c r="F63" s="11" t="s">
        <v>8</v>
      </c>
      <c r="G63" s="11" t="s">
        <v>9</v>
      </c>
      <c r="H63" s="11">
        <v>91.0</v>
      </c>
    </row>
    <row r="64">
      <c r="B64" s="8"/>
      <c r="E64" s="11" t="s">
        <v>23</v>
      </c>
      <c r="F64" s="11" t="s">
        <v>24</v>
      </c>
      <c r="G64" s="11" t="s">
        <v>25</v>
      </c>
      <c r="H64" s="11">
        <v>234.0</v>
      </c>
    </row>
    <row r="65">
      <c r="B65" s="8"/>
      <c r="E65" s="11" t="s">
        <v>26</v>
      </c>
      <c r="F65" s="11" t="s">
        <v>27</v>
      </c>
      <c r="G65" s="11" t="s">
        <v>28</v>
      </c>
      <c r="H65" s="11">
        <v>880.0</v>
      </c>
    </row>
    <row r="66">
      <c r="B66" s="8"/>
    </row>
    <row r="68">
      <c r="A68" s="2" t="s">
        <v>84</v>
      </c>
      <c r="B68" s="8" t="s">
        <v>81</v>
      </c>
      <c r="C68" s="9" t="str">
        <f>formulatext(E68)</f>
        <v>=SORT(MAIN!A2:D11, 4, FALSE)</v>
      </c>
      <c r="D68" s="10" t="s">
        <v>44</v>
      </c>
      <c r="E68" s="18" t="str">
        <f t="array" ref="E68:H77">SORT(MAIN!A2:D11, 4, FALSE)</f>
        <v>Bangladesh</v>
      </c>
      <c r="F68" s="11" t="s">
        <v>27</v>
      </c>
      <c r="G68" s="11" t="s">
        <v>28</v>
      </c>
      <c r="H68" s="11">
        <v>880.0</v>
      </c>
    </row>
    <row r="69">
      <c r="B69" s="8"/>
      <c r="C69" s="9" t="s">
        <v>83</v>
      </c>
      <c r="E69" s="3" t="s">
        <v>23</v>
      </c>
      <c r="F69" s="11" t="s">
        <v>24</v>
      </c>
      <c r="G69" s="11" t="s">
        <v>25</v>
      </c>
      <c r="H69" s="11">
        <v>234.0</v>
      </c>
    </row>
    <row r="70">
      <c r="E70" s="11" t="s">
        <v>7</v>
      </c>
      <c r="F70" s="11" t="s">
        <v>8</v>
      </c>
      <c r="G70" s="11" t="s">
        <v>9</v>
      </c>
      <c r="H70" s="11">
        <v>91.0</v>
      </c>
    </row>
    <row r="71">
      <c r="E71" s="11" t="s">
        <v>4</v>
      </c>
      <c r="F71" s="11" t="s">
        <v>5</v>
      </c>
      <c r="G71" s="11" t="s">
        <v>6</v>
      </c>
      <c r="H71" s="11">
        <v>86.0</v>
      </c>
    </row>
    <row r="72">
      <c r="E72" s="11" t="s">
        <v>13</v>
      </c>
      <c r="F72" s="11" t="s">
        <v>14</v>
      </c>
      <c r="G72" s="11" t="s">
        <v>15</v>
      </c>
      <c r="H72" s="11">
        <v>62.0</v>
      </c>
    </row>
    <row r="73">
      <c r="B73" s="8"/>
      <c r="E73" s="11" t="s">
        <v>16</v>
      </c>
      <c r="F73" s="11" t="s">
        <v>17</v>
      </c>
      <c r="G73" s="11" t="s">
        <v>18</v>
      </c>
      <c r="H73" s="11">
        <v>62.0</v>
      </c>
    </row>
    <row r="74">
      <c r="E74" s="11" t="s">
        <v>20</v>
      </c>
      <c r="F74" s="11" t="s">
        <v>21</v>
      </c>
      <c r="G74" s="11" t="s">
        <v>22</v>
      </c>
      <c r="H74" s="11">
        <v>55.0</v>
      </c>
    </row>
    <row r="75">
      <c r="E75" s="11" t="s">
        <v>32</v>
      </c>
      <c r="F75" s="11" t="s">
        <v>33</v>
      </c>
      <c r="G75" s="11" t="s">
        <v>34</v>
      </c>
      <c r="H75" s="11">
        <v>52.0</v>
      </c>
    </row>
    <row r="76">
      <c r="B76" s="8"/>
      <c r="E76" s="11" t="s">
        <v>29</v>
      </c>
      <c r="F76" s="11" t="s">
        <v>30</v>
      </c>
      <c r="G76" s="11" t="s">
        <v>31</v>
      </c>
      <c r="H76" s="11">
        <v>7.0</v>
      </c>
    </row>
    <row r="77">
      <c r="E77" s="11" t="s">
        <v>10</v>
      </c>
      <c r="F77" s="11" t="s">
        <v>11</v>
      </c>
      <c r="G77" s="11" t="s">
        <v>12</v>
      </c>
      <c r="H77" s="11">
        <v>1.0</v>
      </c>
    </row>
    <row r="80">
      <c r="A80" s="2" t="s">
        <v>85</v>
      </c>
      <c r="B80" s="8" t="s">
        <v>86</v>
      </c>
      <c r="C80" s="9" t="str">
        <f>formulatext(E80)</f>
        <v>=SORT(MAIN!A2:D11, 4, FALSE,1,TRUE)</v>
      </c>
      <c r="E80" s="11" t="str">
        <f t="array" ref="E80:H89">SORT(MAIN!A2:D11, 4, FALSE,1,TRUE)</f>
        <v>Bangladesh</v>
      </c>
      <c r="F80" s="11" t="s">
        <v>27</v>
      </c>
      <c r="G80" s="11" t="s">
        <v>28</v>
      </c>
      <c r="H80" s="11">
        <v>880.0</v>
      </c>
    </row>
    <row r="81">
      <c r="C81" s="9" t="s">
        <v>87</v>
      </c>
      <c r="E81" s="11" t="s">
        <v>23</v>
      </c>
      <c r="F81" s="11" t="s">
        <v>24</v>
      </c>
      <c r="G81" s="11" t="s">
        <v>25</v>
      </c>
      <c r="H81" s="11">
        <v>234.0</v>
      </c>
    </row>
    <row r="82">
      <c r="E82" s="11" t="s">
        <v>7</v>
      </c>
      <c r="F82" s="11" t="s">
        <v>8</v>
      </c>
      <c r="G82" s="11" t="s">
        <v>9</v>
      </c>
      <c r="H82" s="11">
        <v>91.0</v>
      </c>
    </row>
    <row r="83">
      <c r="E83" s="11" t="s">
        <v>4</v>
      </c>
      <c r="F83" s="11" t="s">
        <v>5</v>
      </c>
      <c r="G83" s="11" t="s">
        <v>6</v>
      </c>
      <c r="H83" s="11">
        <v>86.0</v>
      </c>
    </row>
    <row r="84">
      <c r="E84" s="19" t="s">
        <v>13</v>
      </c>
      <c r="F84" s="19" t="s">
        <v>14</v>
      </c>
      <c r="G84" s="19" t="s">
        <v>15</v>
      </c>
      <c r="H84" s="19">
        <v>62.0</v>
      </c>
    </row>
    <row r="85">
      <c r="E85" s="19" t="s">
        <v>16</v>
      </c>
      <c r="F85" s="19" t="s">
        <v>17</v>
      </c>
      <c r="G85" s="19" t="s">
        <v>18</v>
      </c>
      <c r="H85" s="19">
        <v>62.0</v>
      </c>
    </row>
    <row r="86">
      <c r="E86" s="11" t="s">
        <v>20</v>
      </c>
      <c r="F86" s="11" t="s">
        <v>21</v>
      </c>
      <c r="G86" s="11" t="s">
        <v>22</v>
      </c>
      <c r="H86" s="11">
        <v>55.0</v>
      </c>
    </row>
    <row r="87">
      <c r="E87" s="11" t="s">
        <v>32</v>
      </c>
      <c r="F87" s="11" t="s">
        <v>33</v>
      </c>
      <c r="G87" s="11" t="s">
        <v>34</v>
      </c>
      <c r="H87" s="11">
        <v>52.0</v>
      </c>
    </row>
    <row r="88">
      <c r="E88" s="11" t="s">
        <v>29</v>
      </c>
      <c r="F88" s="11" t="s">
        <v>30</v>
      </c>
      <c r="G88" s="11" t="s">
        <v>31</v>
      </c>
      <c r="H88" s="11">
        <v>7.0</v>
      </c>
    </row>
    <row r="89">
      <c r="E89" s="11" t="s">
        <v>10</v>
      </c>
      <c r="F89" s="11" t="s">
        <v>11</v>
      </c>
      <c r="G89" s="11" t="s">
        <v>12</v>
      </c>
      <c r="H89" s="11">
        <v>1.0</v>
      </c>
    </row>
    <row r="96">
      <c r="A96" s="2" t="s">
        <v>88</v>
      </c>
      <c r="B96" s="8" t="s">
        <v>86</v>
      </c>
      <c r="C96" s="9" t="s">
        <v>89</v>
      </c>
      <c r="D96" s="10" t="s">
        <v>44</v>
      </c>
      <c r="E96" s="3" t="str">
        <f t="array" ref="E96:H105">SORT(MAIN!A2:D11, 4, 0,1,0)</f>
        <v>Bangladesh</v>
      </c>
      <c r="F96" s="11" t="s">
        <v>27</v>
      </c>
      <c r="G96" s="11" t="s">
        <v>28</v>
      </c>
      <c r="H96" s="11">
        <v>880.0</v>
      </c>
    </row>
    <row r="97">
      <c r="B97" s="8"/>
      <c r="E97" s="3" t="s">
        <v>23</v>
      </c>
      <c r="F97" s="11" t="s">
        <v>24</v>
      </c>
      <c r="G97" s="11" t="s">
        <v>25</v>
      </c>
      <c r="H97" s="11">
        <v>234.0</v>
      </c>
    </row>
    <row r="98">
      <c r="E98" s="11" t="s">
        <v>7</v>
      </c>
      <c r="F98" s="11" t="s">
        <v>8</v>
      </c>
      <c r="G98" s="11" t="s">
        <v>9</v>
      </c>
      <c r="H98" s="11">
        <v>91.0</v>
      </c>
    </row>
    <row r="99">
      <c r="E99" s="11" t="s">
        <v>4</v>
      </c>
      <c r="F99" s="11" t="s">
        <v>5</v>
      </c>
      <c r="G99" s="11" t="s">
        <v>6</v>
      </c>
      <c r="H99" s="11">
        <v>86.0</v>
      </c>
    </row>
    <row r="100">
      <c r="E100" s="19" t="s">
        <v>16</v>
      </c>
      <c r="F100" s="19" t="s">
        <v>17</v>
      </c>
      <c r="G100" s="19" t="s">
        <v>18</v>
      </c>
      <c r="H100" s="19">
        <v>62.0</v>
      </c>
    </row>
    <row r="101">
      <c r="E101" s="19" t="s">
        <v>13</v>
      </c>
      <c r="F101" s="19" t="s">
        <v>14</v>
      </c>
      <c r="G101" s="19" t="s">
        <v>15</v>
      </c>
      <c r="H101" s="19">
        <v>62.0</v>
      </c>
    </row>
    <row r="102">
      <c r="E102" s="11" t="s">
        <v>20</v>
      </c>
      <c r="F102" s="11" t="s">
        <v>21</v>
      </c>
      <c r="G102" s="11" t="s">
        <v>22</v>
      </c>
      <c r="H102" s="11">
        <v>55.0</v>
      </c>
    </row>
    <row r="103">
      <c r="E103" s="11" t="s">
        <v>32</v>
      </c>
      <c r="F103" s="11" t="s">
        <v>33</v>
      </c>
      <c r="G103" s="11" t="s">
        <v>34</v>
      </c>
      <c r="H103" s="11">
        <v>52.0</v>
      </c>
    </row>
    <row r="104">
      <c r="E104" s="11" t="s">
        <v>29</v>
      </c>
      <c r="F104" s="11" t="s">
        <v>30</v>
      </c>
      <c r="G104" s="11" t="s">
        <v>31</v>
      </c>
      <c r="H104" s="11">
        <v>7.0</v>
      </c>
    </row>
    <row r="105">
      <c r="E105" s="11" t="s">
        <v>10</v>
      </c>
      <c r="F105" s="11" t="s">
        <v>11</v>
      </c>
      <c r="G105" s="11" t="s">
        <v>12</v>
      </c>
      <c r="H105" s="1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3" max="3" width="36.13"/>
    <col customWidth="1" min="4" max="4" width="36.75"/>
    <col customWidth="1" min="6" max="6" width="41.5"/>
  </cols>
  <sheetData>
    <row r="1">
      <c r="A1" s="6" t="s">
        <v>38</v>
      </c>
      <c r="B1" s="6" t="s">
        <v>39</v>
      </c>
      <c r="C1" s="6" t="s">
        <v>40</v>
      </c>
      <c r="D1" s="6" t="s">
        <v>90</v>
      </c>
      <c r="F1" s="6" t="s">
        <v>41</v>
      </c>
    </row>
    <row r="3">
      <c r="A3" s="18" t="s">
        <v>42</v>
      </c>
      <c r="B3" s="8" t="s">
        <v>91</v>
      </c>
      <c r="C3" s="9" t="str">
        <f>formulatext(F3)</f>
        <v>=TRIM(D3)</v>
      </c>
      <c r="D3" s="2" t="s">
        <v>92</v>
      </c>
      <c r="E3" s="10" t="s">
        <v>44</v>
      </c>
      <c r="F3" s="11" t="str">
        <f>TRIM(D3)</f>
        <v>Only single spaces between words remain</v>
      </c>
    </row>
    <row r="5">
      <c r="A5" s="2" t="s">
        <v>45</v>
      </c>
      <c r="B5" s="8" t="s">
        <v>93</v>
      </c>
      <c r="C5" s="9" t="str">
        <f>formulatext(F5)</f>
        <v>=CLEAN(D5 &amp; CHAR(7))</v>
      </c>
      <c r="D5" s="2" t="s">
        <v>94</v>
      </c>
      <c r="E5" s="10" t="s">
        <v>44</v>
      </c>
      <c r="F5" s="3" t="str">
        <f>CLEAN(D5 &amp; CHAR(7))</f>
        <v>alarm</v>
      </c>
    </row>
    <row r="6">
      <c r="F6" s="3"/>
    </row>
    <row r="7">
      <c r="A7" s="2" t="s">
        <v>47</v>
      </c>
      <c r="B7" s="8" t="s">
        <v>95</v>
      </c>
      <c r="C7" s="9" t="str">
        <f>formulatext(F7)</f>
        <v>=FIND("ia",MAIN!A3)</v>
      </c>
      <c r="D7" s="2" t="s">
        <v>96</v>
      </c>
      <c r="E7" s="10" t="s">
        <v>44</v>
      </c>
      <c r="F7" s="11">
        <f>FIND("ia",MAIN!A3)</f>
        <v>4</v>
      </c>
    </row>
    <row r="9">
      <c r="A9" s="2" t="s">
        <v>49</v>
      </c>
      <c r="B9" s="8" t="s">
        <v>97</v>
      </c>
      <c r="C9" s="9" t="str">
        <f>formulatext(F9)</f>
        <v>=ARRAYFORMULA(IFERROR(FIND("ia", MAIN!A2:A11), ""))
</v>
      </c>
      <c r="D9" s="2" t="s">
        <v>96</v>
      </c>
      <c r="E9" s="10" t="s">
        <v>44</v>
      </c>
      <c r="F9" s="11" t="str">
        <f t="array" ref="F9:F18">IFERROR(FIND("ia", MAIN!A2:A11), "")
</f>
        <v/>
      </c>
    </row>
    <row r="10">
      <c r="F10" s="11">
        <v>4.0</v>
      </c>
    </row>
    <row r="11">
      <c r="F11" s="11" t="s">
        <v>98</v>
      </c>
    </row>
    <row r="12">
      <c r="F12" s="11">
        <v>8.0</v>
      </c>
    </row>
    <row r="13">
      <c r="F13" s="11" t="s">
        <v>98</v>
      </c>
    </row>
    <row r="14">
      <c r="F14" s="11" t="s">
        <v>98</v>
      </c>
    </row>
    <row r="15">
      <c r="F15" s="11">
        <v>6.0</v>
      </c>
    </row>
    <row r="16">
      <c r="F16" s="11" t="s">
        <v>98</v>
      </c>
    </row>
    <row r="17">
      <c r="C17" s="9"/>
      <c r="F17" s="11">
        <v>5.0</v>
      </c>
    </row>
    <row r="18">
      <c r="C18" s="9"/>
      <c r="F18" s="11" t="s">
        <v>98</v>
      </c>
    </row>
    <row r="19">
      <c r="C19" s="9"/>
    </row>
    <row r="20">
      <c r="A20" s="2" t="s">
        <v>51</v>
      </c>
      <c r="B20" s="8" t="s">
        <v>99</v>
      </c>
      <c r="C20" s="9" t="str">
        <f>formulatext(F20)</f>
        <v>=TEXTJOIN(";", TRUE,MAIN!A2:D11 )</v>
      </c>
      <c r="D20" s="2" t="s">
        <v>96</v>
      </c>
      <c r="E20" s="10" t="s">
        <v>44</v>
      </c>
      <c r="F20" s="2" t="str">
        <f>TEXTJOIN(";", TRUE,MAIN!A2:D11 )</f>
        <v>China;CHN;.cn;86;India;IND;.in;91;United States;USA;.us;1;Indonesia;IDN;.id;62;Pakistan;PAK;.pk;62;Brazil;BRA;.br;55;Nigeria;NGA;.ng;234;Bangladesh;BGD;.bd;880;Russia;RUS;.ru;7;Mexico;MEX;.mx;52</v>
      </c>
    </row>
    <row r="21">
      <c r="B21" s="8"/>
      <c r="C21" s="9"/>
    </row>
    <row r="22">
      <c r="A22" s="2" t="s">
        <v>54</v>
      </c>
      <c r="B22" s="8" t="s">
        <v>100</v>
      </c>
      <c r="C22" s="9" t="str">
        <f>formulatext(F22)</f>
        <v>=SPLIT(D22," ")</v>
      </c>
      <c r="D22" s="2" t="s">
        <v>101</v>
      </c>
      <c r="E22" s="10" t="s">
        <v>44</v>
      </c>
      <c r="F22" s="11" t="str">
        <f>IFERROR(__xludf.DUMMYFUNCTION("SPLIT(D22,"" "")"),"Adam")</f>
        <v>Adam</v>
      </c>
      <c r="G22" s="11" t="str">
        <f>IFERROR(__xludf.DUMMYFUNCTION("""COMPUTED_VALUE"""),"Way")</f>
        <v>Way</v>
      </c>
      <c r="H22" s="11" t="str">
        <f>IFERROR(__xludf.DUMMYFUNCTION("""COMPUTED_VALUE"""),"Zank")</f>
        <v>Zank</v>
      </c>
    </row>
    <row r="23">
      <c r="B23" s="8"/>
      <c r="C23" s="9"/>
    </row>
    <row r="24">
      <c r="A24" s="2" t="s">
        <v>56</v>
      </c>
      <c r="B24" s="8" t="s">
        <v>102</v>
      </c>
      <c r="C24" s="9" t="str">
        <f>formulatext(F24)</f>
        <v>=SPLIT(D24," ;") </v>
      </c>
      <c r="D24" s="2" t="s">
        <v>103</v>
      </c>
      <c r="E24" s="10" t="s">
        <v>44</v>
      </c>
      <c r="F24" s="11" t="str">
        <f>IFERROR(__xludf.DUMMYFUNCTION("SPLIT(D24,"" ;"") "),"apple")</f>
        <v>apple</v>
      </c>
      <c r="G24" s="11" t="str">
        <f>IFERROR(__xludf.DUMMYFUNCTION("""COMPUTED_VALUE"""),"banana")</f>
        <v>banana</v>
      </c>
      <c r="H24" s="11" t="str">
        <f>IFERROR(__xludf.DUMMYFUNCTION("""COMPUTED_VALUE"""),"orange")</f>
        <v>orange</v>
      </c>
      <c r="I24" s="11" t="str">
        <f>IFERROR(__xludf.DUMMYFUNCTION("""COMPUTED_VALUE"""),"grape")</f>
        <v>grape</v>
      </c>
      <c r="J24" s="11" t="str">
        <f>IFERROR(__xludf.DUMMYFUNCTION("""COMPUTED_VALUE"""),"pineapple")</f>
        <v>pineapple</v>
      </c>
    </row>
    <row r="25">
      <c r="C25" s="9"/>
    </row>
    <row r="26">
      <c r="A26" s="2" t="s">
        <v>58</v>
      </c>
      <c r="B26" s="8" t="s">
        <v>104</v>
      </c>
      <c r="C26" s="9" t="str">
        <f>formulatext(F26)</f>
        <v>=ARRAYFORMULA(REPLACE(MAIN!B2:B11, 2, 1, "X"))</v>
      </c>
      <c r="D26" s="2" t="s">
        <v>96</v>
      </c>
      <c r="E26" s="10" t="s">
        <v>44</v>
      </c>
      <c r="F26" s="11" t="str">
        <f t="array" ref="F26:F35">REPLACE(MAIN!B2:B11, 2, 1, "X")</f>
        <v>CXN</v>
      </c>
    </row>
    <row r="27">
      <c r="C27" s="9"/>
      <c r="F27" s="11" t="s">
        <v>105</v>
      </c>
    </row>
    <row r="28">
      <c r="C28" s="9"/>
      <c r="F28" s="11" t="s">
        <v>106</v>
      </c>
    </row>
    <row r="29">
      <c r="C29" s="9"/>
      <c r="F29" s="11" t="s">
        <v>107</v>
      </c>
    </row>
    <row r="30">
      <c r="C30" s="9"/>
      <c r="F30" s="11" t="s">
        <v>108</v>
      </c>
    </row>
    <row r="31">
      <c r="C31" s="9"/>
      <c r="F31" s="11" t="s">
        <v>109</v>
      </c>
    </row>
    <row r="32">
      <c r="C32" s="9"/>
      <c r="F32" s="11" t="s">
        <v>110</v>
      </c>
    </row>
    <row r="33">
      <c r="C33" s="9"/>
      <c r="F33" s="11" t="s">
        <v>111</v>
      </c>
    </row>
    <row r="34">
      <c r="C34" s="9"/>
      <c r="F34" s="11" t="s">
        <v>112</v>
      </c>
    </row>
    <row r="35">
      <c r="C35" s="9"/>
      <c r="F35" s="11" t="s">
        <v>113</v>
      </c>
    </row>
    <row r="37">
      <c r="C37" s="9"/>
    </row>
    <row r="38">
      <c r="B38" s="8" t="s">
        <v>114</v>
      </c>
      <c r="C38" s="9" t="str">
        <f>formulatext(F38)</f>
        <v>=ARRAYFORMULA(SUBSTITUTE(MAIN!B2:B11, "N", "X"))</v>
      </c>
      <c r="D38" s="2" t="s">
        <v>96</v>
      </c>
      <c r="E38" s="10" t="s">
        <v>44</v>
      </c>
      <c r="F38" s="3" t="str">
        <f t="array" ref="F38:F47">SUBSTITUTE(MAIN!B2:B11, "N", "X")</f>
        <v>CHX</v>
      </c>
    </row>
    <row r="39">
      <c r="C39" s="9"/>
      <c r="F39" s="11" t="s">
        <v>105</v>
      </c>
    </row>
    <row r="40">
      <c r="F40" s="11" t="s">
        <v>11</v>
      </c>
    </row>
    <row r="41">
      <c r="F41" s="11" t="s">
        <v>115</v>
      </c>
    </row>
    <row r="42">
      <c r="F42" s="11" t="s">
        <v>17</v>
      </c>
    </row>
    <row r="43">
      <c r="F43" s="11" t="s">
        <v>21</v>
      </c>
    </row>
    <row r="44">
      <c r="F44" s="11" t="s">
        <v>116</v>
      </c>
    </row>
    <row r="45">
      <c r="F45" s="11" t="s">
        <v>27</v>
      </c>
    </row>
    <row r="46">
      <c r="F46" s="11" t="s">
        <v>30</v>
      </c>
    </row>
    <row r="47">
      <c r="F47" s="11" t="s">
        <v>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0"/>
    <col customWidth="1" min="3" max="3" width="41.63"/>
  </cols>
  <sheetData>
    <row r="1">
      <c r="A1" s="6" t="s">
        <v>38</v>
      </c>
      <c r="B1" s="6" t="s">
        <v>39</v>
      </c>
      <c r="C1" s="6" t="s">
        <v>40</v>
      </c>
      <c r="D1" s="6" t="s">
        <v>90</v>
      </c>
      <c r="F1" s="6" t="s">
        <v>41</v>
      </c>
    </row>
    <row r="2">
      <c r="A2" s="2" t="s">
        <v>42</v>
      </c>
      <c r="B2" s="8" t="s">
        <v>117</v>
      </c>
      <c r="C2" s="9" t="s">
        <v>118</v>
      </c>
      <c r="D2" s="2" t="s">
        <v>96</v>
      </c>
      <c r="E2" s="10" t="s">
        <v>44</v>
      </c>
      <c r="F2" s="11">
        <f>COUNT(MAIN!D2:D11)</f>
        <v>10</v>
      </c>
    </row>
    <row r="3">
      <c r="A3" s="2" t="s">
        <v>45</v>
      </c>
      <c r="B3" s="8" t="s">
        <v>119</v>
      </c>
      <c r="C3" s="9" t="s">
        <v>120</v>
      </c>
      <c r="D3" s="2" t="s">
        <v>96</v>
      </c>
      <c r="E3" s="10" t="s">
        <v>44</v>
      </c>
      <c r="F3" s="11">
        <f>COUNTA(MAIN!A2:D11)</f>
        <v>40</v>
      </c>
    </row>
    <row r="4">
      <c r="A4" s="2" t="s">
        <v>47</v>
      </c>
      <c r="B4" s="8" t="s">
        <v>121</v>
      </c>
      <c r="C4" s="9" t="s">
        <v>122</v>
      </c>
      <c r="D4" s="2" t="s">
        <v>96</v>
      </c>
      <c r="E4" s="10" t="s">
        <v>44</v>
      </c>
      <c r="F4" s="11">
        <f>COUNTIF(MAIN!D2:D11, "&gt;60")</f>
        <v>6</v>
      </c>
    </row>
    <row r="5">
      <c r="A5" s="2" t="s">
        <v>49</v>
      </c>
      <c r="B5" s="8" t="s">
        <v>123</v>
      </c>
      <c r="C5" s="9" t="s">
        <v>124</v>
      </c>
      <c r="D5" s="2" t="s">
        <v>96</v>
      </c>
      <c r="E5" s="10" t="s">
        <v>44</v>
      </c>
      <c r="F5" s="11">
        <f>COUNTIFS(MAIN!D2:D11, "&gt;60", MAIN!C2:C11, ".id")</f>
        <v>1</v>
      </c>
    </row>
    <row r="6">
      <c r="A6" s="2" t="s">
        <v>51</v>
      </c>
      <c r="B6" s="8" t="s">
        <v>125</v>
      </c>
      <c r="C6" s="9" t="s">
        <v>126</v>
      </c>
      <c r="D6" s="2" t="s">
        <v>96</v>
      </c>
      <c r="E6" s="10" t="s">
        <v>44</v>
      </c>
      <c r="F6" s="11">
        <f>AVERAGE(MAIN!D2:D11)</f>
        <v>153</v>
      </c>
    </row>
    <row r="7">
      <c r="A7" s="2" t="s">
        <v>54</v>
      </c>
      <c r="B7" s="8" t="s">
        <v>127</v>
      </c>
      <c r="C7" s="9" t="s">
        <v>128</v>
      </c>
      <c r="D7" s="2" t="s">
        <v>96</v>
      </c>
      <c r="E7" s="10" t="s">
        <v>44</v>
      </c>
      <c r="F7" s="11">
        <f>MEDIAN(MAIN!D2:D11)</f>
        <v>62</v>
      </c>
    </row>
    <row r="8">
      <c r="A8" s="2" t="s">
        <v>56</v>
      </c>
      <c r="B8" s="8" t="s">
        <v>129</v>
      </c>
      <c r="C8" s="9" t="s">
        <v>130</v>
      </c>
      <c r="D8" s="2" t="s">
        <v>96</v>
      </c>
      <c r="E8" s="10" t="s">
        <v>44</v>
      </c>
      <c r="F8" s="11">
        <f>MODE(MAIN!D2:D11)</f>
        <v>62</v>
      </c>
    </row>
    <row r="9">
      <c r="A9" s="2" t="s">
        <v>58</v>
      </c>
      <c r="B9" s="8" t="s">
        <v>131</v>
      </c>
      <c r="C9" s="9" t="s">
        <v>132</v>
      </c>
      <c r="D9" s="2" t="s">
        <v>96</v>
      </c>
      <c r="E9" s="10" t="s">
        <v>44</v>
      </c>
      <c r="F9" s="11">
        <f>_xlfn.STDEV.P(MAIN!D2:D11)</f>
        <v>249.84195</v>
      </c>
    </row>
    <row r="10">
      <c r="A10" s="2" t="s">
        <v>60</v>
      </c>
      <c r="B10" s="8" t="s">
        <v>133</v>
      </c>
      <c r="C10" s="9" t="s">
        <v>134</v>
      </c>
      <c r="D10" s="2" t="s">
        <v>96</v>
      </c>
      <c r="E10" s="10" t="s">
        <v>44</v>
      </c>
      <c r="F10" s="11">
        <f>_xlfn.STDEV.S(MAIN!D2:D11)</f>
        <v>263.3565391</v>
      </c>
    </row>
    <row r="11">
      <c r="A11" s="2" t="s">
        <v>63</v>
      </c>
      <c r="B11" s="8" t="s">
        <v>135</v>
      </c>
      <c r="C11" s="9" t="s">
        <v>136</v>
      </c>
      <c r="D11" s="2" t="s">
        <v>96</v>
      </c>
      <c r="E11" s="10" t="s">
        <v>44</v>
      </c>
      <c r="F11" s="11">
        <f>MAX(MAIN!D2:D11)</f>
        <v>880</v>
      </c>
    </row>
    <row r="12">
      <c r="A12" s="2" t="s">
        <v>65</v>
      </c>
      <c r="B12" s="8" t="s">
        <v>137</v>
      </c>
      <c r="C12" s="9" t="s">
        <v>138</v>
      </c>
      <c r="D12" s="2" t="s">
        <v>96</v>
      </c>
      <c r="E12" s="10" t="s">
        <v>44</v>
      </c>
      <c r="F12" s="11">
        <f>MIN(MAIN!D2:D11)</f>
        <v>1</v>
      </c>
    </row>
    <row r="13">
      <c r="A13" s="2" t="s">
        <v>67</v>
      </c>
      <c r="B13" s="8" t="s">
        <v>139</v>
      </c>
      <c r="C13" s="9" t="s">
        <v>140</v>
      </c>
      <c r="D13" s="2" t="s">
        <v>96</v>
      </c>
      <c r="E13" s="10" t="s">
        <v>44</v>
      </c>
      <c r="F13" s="11">
        <f>RANK(MAIN!D4, MAIN!D2:D11)</f>
        <v>10</v>
      </c>
    </row>
    <row r="14">
      <c r="C14" s="9"/>
    </row>
    <row r="15">
      <c r="A15" s="2" t="s">
        <v>69</v>
      </c>
      <c r="B15" s="8" t="s">
        <v>141</v>
      </c>
      <c r="C15" s="9" t="s">
        <v>142</v>
      </c>
      <c r="D15" s="2" t="s">
        <v>96</v>
      </c>
      <c r="E15" s="10" t="s">
        <v>44</v>
      </c>
      <c r="F15" s="11">
        <f>IFERROR(__xludf.DUMMYFUNCTION("UNIQUE(MAIN!D2:D11)"),86.0)</f>
        <v>86</v>
      </c>
    </row>
    <row r="16">
      <c r="F16" s="11">
        <f>IFERROR(__xludf.DUMMYFUNCTION("""COMPUTED_VALUE"""),91.0)</f>
        <v>91</v>
      </c>
    </row>
    <row r="17">
      <c r="F17" s="11">
        <f>IFERROR(__xludf.DUMMYFUNCTION("""COMPUTED_VALUE"""),1.0)</f>
        <v>1</v>
      </c>
    </row>
    <row r="18">
      <c r="F18" s="11">
        <f>IFERROR(__xludf.DUMMYFUNCTION("""COMPUTED_VALUE"""),62.0)</f>
        <v>62</v>
      </c>
    </row>
    <row r="19">
      <c r="F19" s="11">
        <f>IFERROR(__xludf.DUMMYFUNCTION("""COMPUTED_VALUE"""),55.0)</f>
        <v>55</v>
      </c>
    </row>
    <row r="20">
      <c r="F20" s="11">
        <f>IFERROR(__xludf.DUMMYFUNCTION("""COMPUTED_VALUE"""),234.0)</f>
        <v>234</v>
      </c>
    </row>
    <row r="21">
      <c r="F21" s="11">
        <f>IFERROR(__xludf.DUMMYFUNCTION("""COMPUTED_VALUE"""),880.0)</f>
        <v>880</v>
      </c>
    </row>
    <row r="22">
      <c r="F22" s="11">
        <f>IFERROR(__xludf.DUMMYFUNCTION("""COMPUTED_VALUE"""),7.0)</f>
        <v>7</v>
      </c>
    </row>
    <row r="23">
      <c r="F23" s="11">
        <f>IFERROR(__xludf.DUMMYFUNCTION("""COMPUTED_VALUE"""),52.0)</f>
        <v>52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6.75"/>
    <col customWidth="1" min="4" max="4" width="49.75"/>
  </cols>
  <sheetData>
    <row r="1">
      <c r="A1" s="6" t="s">
        <v>38</v>
      </c>
      <c r="B1" s="6" t="s">
        <v>39</v>
      </c>
      <c r="C1" s="6" t="s">
        <v>40</v>
      </c>
      <c r="D1" s="6" t="s">
        <v>90</v>
      </c>
      <c r="F1" s="6" t="s">
        <v>41</v>
      </c>
    </row>
    <row r="2">
      <c r="A2" s="2" t="s">
        <v>42</v>
      </c>
      <c r="B2" s="8" t="s">
        <v>143</v>
      </c>
      <c r="C2" s="9" t="str">
        <f t="shared" ref="C2:C6" si="1">FORMULATEXT(F2)</f>
        <v>=CHOOSE(RANDBETWEEN(1, 4),MAIN!A2:A11, MAIN!B2:B11, MAIN!C2:C11, MAIN!D2:D11)</v>
      </c>
      <c r="D2" s="2" t="s">
        <v>96</v>
      </c>
      <c r="E2" s="10" t="s">
        <v>44</v>
      </c>
      <c r="F2" s="11" t="str">
        <f>CHOOSE(RANDBETWEEN(1, 4),MAIN!A2:A11, MAIN!B2:B11, MAIN!C2:C11, MAIN!D2:D11)</f>
        <v>.cn</v>
      </c>
    </row>
    <row r="3">
      <c r="A3" s="2" t="s">
        <v>45</v>
      </c>
      <c r="B3" s="8" t="s">
        <v>144</v>
      </c>
      <c r="C3" s="9" t="str">
        <f t="shared" si="1"/>
        <v>=INDIRECT(D3)</v>
      </c>
      <c r="D3" s="13" t="s">
        <v>145</v>
      </c>
      <c r="E3" s="10" t="s">
        <v>44</v>
      </c>
      <c r="F3" s="11" t="str">
        <f>INDIRECT(D3)</f>
        <v>China</v>
      </c>
    </row>
    <row r="4">
      <c r="A4" s="2" t="s">
        <v>47</v>
      </c>
      <c r="B4" s="8" t="s">
        <v>146</v>
      </c>
      <c r="C4" s="9" t="str">
        <f t="shared" si="1"/>
        <v>=OFFSET(MAIN!A2, 0, 3)</v>
      </c>
      <c r="D4" s="2" t="s">
        <v>96</v>
      </c>
      <c r="E4" s="10" t="s">
        <v>44</v>
      </c>
      <c r="F4" s="11">
        <f>OFFSET(MAIN!A2, 0, 3)</f>
        <v>86</v>
      </c>
    </row>
    <row r="5">
      <c r="A5" s="2" t="s">
        <v>49</v>
      </c>
      <c r="B5" s="8" t="s">
        <v>147</v>
      </c>
      <c r="C5" s="9" t="str">
        <f t="shared" si="1"/>
        <v>=ROWS(MAIN!A2:A11)</v>
      </c>
      <c r="D5" s="2" t="s">
        <v>96</v>
      </c>
      <c r="E5" s="10" t="s">
        <v>44</v>
      </c>
      <c r="F5" s="11">
        <f>ROWS(MAIN!A2:A11)</f>
        <v>10</v>
      </c>
    </row>
    <row r="6">
      <c r="A6" s="2" t="s">
        <v>51</v>
      </c>
      <c r="B6" s="8" t="s">
        <v>148</v>
      </c>
      <c r="C6" s="9" t="str">
        <f t="shared" si="1"/>
        <v>=COLUMNS(MAIN!A2:D2)</v>
      </c>
      <c r="D6" s="2" t="s">
        <v>96</v>
      </c>
      <c r="E6" s="10" t="s">
        <v>44</v>
      </c>
      <c r="F6" s="11">
        <f>COLUMNS(MAIN!A2:D2)</f>
        <v>4</v>
      </c>
    </row>
    <row r="8">
      <c r="A8" s="2" t="s">
        <v>54</v>
      </c>
      <c r="B8" s="8" t="s">
        <v>149</v>
      </c>
      <c r="C8" s="9" t="str">
        <f>FORMULATEXT(F8)</f>
        <v>=ARRAYFORMULA(row(MAIN!A2:A11))</v>
      </c>
      <c r="D8" s="2" t="s">
        <v>96</v>
      </c>
      <c r="E8" s="10" t="s">
        <v>44</v>
      </c>
      <c r="F8" s="11">
        <f t="array" ref="F8:F17">row(MAIN!A2:A11)</f>
        <v>2</v>
      </c>
    </row>
    <row r="9">
      <c r="F9" s="11">
        <v>3.0</v>
      </c>
    </row>
    <row r="10">
      <c r="F10" s="11">
        <v>4.0</v>
      </c>
    </row>
    <row r="11">
      <c r="F11" s="11">
        <v>5.0</v>
      </c>
    </row>
    <row r="12">
      <c r="F12" s="11">
        <v>6.0</v>
      </c>
    </row>
    <row r="13">
      <c r="F13" s="11">
        <v>7.0</v>
      </c>
    </row>
    <row r="14">
      <c r="F14" s="11">
        <v>8.0</v>
      </c>
    </row>
    <row r="15">
      <c r="F15" s="11">
        <v>9.0</v>
      </c>
    </row>
    <row r="16">
      <c r="F16" s="11">
        <v>10.0</v>
      </c>
    </row>
    <row r="17">
      <c r="F17" s="11">
        <v>11.0</v>
      </c>
    </row>
    <row r="20">
      <c r="A20" s="2" t="s">
        <v>56</v>
      </c>
      <c r="B20" s="8" t="s">
        <v>150</v>
      </c>
      <c r="C20" s="9" t="str">
        <f>FORMULATEXT(F20)</f>
        <v>=ARRAYFORMULA(COLUMN(MAIN!A2:D2))</v>
      </c>
      <c r="D20" s="2" t="s">
        <v>151</v>
      </c>
      <c r="E20" s="10" t="s">
        <v>44</v>
      </c>
      <c r="F20" s="11">
        <f t="array" ref="F20:I20">COLUMN(MAIN!A2:D2)</f>
        <v>1</v>
      </c>
      <c r="G20" s="11">
        <v>2.0</v>
      </c>
      <c r="H20" s="11">
        <v>3.0</v>
      </c>
      <c r="I20" s="11">
        <v>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6.63"/>
  </cols>
  <sheetData>
    <row r="1">
      <c r="A1" s="1" t="s">
        <v>152</v>
      </c>
      <c r="B1" s="1" t="s">
        <v>1</v>
      </c>
      <c r="C1" s="1" t="s">
        <v>2</v>
      </c>
      <c r="D1" s="1" t="s">
        <v>3</v>
      </c>
      <c r="F1" s="6"/>
      <c r="G1" s="6" t="s">
        <v>42</v>
      </c>
      <c r="H1" s="6" t="s">
        <v>40</v>
      </c>
      <c r="J1" s="2"/>
      <c r="K1" s="2"/>
      <c r="L1" s="2"/>
      <c r="M1" s="2"/>
      <c r="O1" s="2"/>
    </row>
    <row r="2">
      <c r="A2" s="2" t="s">
        <v>4</v>
      </c>
      <c r="B2" s="2" t="s">
        <v>5</v>
      </c>
      <c r="C2" s="2" t="s">
        <v>6</v>
      </c>
      <c r="D2" s="2">
        <v>86.0</v>
      </c>
      <c r="E2" s="11">
        <v>363.0</v>
      </c>
      <c r="G2" s="11" t="str">
        <f>IFERROR(__xludf.DUMMYFUNCTION("SPARKLINE(D2, {""charttype"",""bar"";""max"",880})"),"")</f>
        <v/>
      </c>
      <c r="H2" s="11" t="str">
        <f>FORMULATEXT(G2)</f>
        <v>=SPARKLINE(D2, {"charttype","bar";"max",880})</v>
      </c>
      <c r="K2" s="8"/>
      <c r="L2" s="9"/>
      <c r="N2" s="18"/>
    </row>
    <row r="3">
      <c r="A3" s="2" t="s">
        <v>7</v>
      </c>
      <c r="B3" s="2" t="s">
        <v>8</v>
      </c>
      <c r="C3" s="2" t="s">
        <v>9</v>
      </c>
      <c r="D3" s="2">
        <v>91.0</v>
      </c>
      <c r="E3" s="11">
        <v>300.0</v>
      </c>
      <c r="G3" s="11" t="str">
        <f>IFERROR(__xludf.DUMMYFUNCTION("SPARKLINE(D3, {""charttype"",""bar"";""max"",880})"),"")</f>
        <v/>
      </c>
    </row>
    <row r="4">
      <c r="A4" s="2" t="s">
        <v>10</v>
      </c>
      <c r="B4" s="2" t="s">
        <v>11</v>
      </c>
      <c r="C4" s="2" t="s">
        <v>12</v>
      </c>
      <c r="D4" s="2">
        <v>1.0</v>
      </c>
      <c r="E4" s="11">
        <v>377.0</v>
      </c>
      <c r="G4" s="11" t="str">
        <f>IFERROR(__xludf.DUMMYFUNCTION("SPARKLINE(D4, {""charttype"",""bar"";""max"",880})"),"")</f>
        <v/>
      </c>
    </row>
    <row r="5">
      <c r="A5" s="2" t="s">
        <v>13</v>
      </c>
      <c r="B5" s="2" t="s">
        <v>14</v>
      </c>
      <c r="C5" s="2" t="s">
        <v>15</v>
      </c>
      <c r="D5" s="2">
        <v>62.0</v>
      </c>
      <c r="E5" s="11">
        <v>984.0</v>
      </c>
      <c r="G5" s="11" t="str">
        <f>IFERROR(__xludf.DUMMYFUNCTION("SPARKLINE(D5, {""charttype"",""bar"";""max"",880})"),"")</f>
        <v/>
      </c>
    </row>
    <row r="6">
      <c r="A6" s="2" t="s">
        <v>16</v>
      </c>
      <c r="B6" s="2" t="s">
        <v>17</v>
      </c>
      <c r="C6" s="2" t="s">
        <v>18</v>
      </c>
      <c r="D6" s="2">
        <v>62.0</v>
      </c>
      <c r="E6" s="11">
        <v>120.0</v>
      </c>
      <c r="G6" s="11" t="str">
        <f>IFERROR(__xludf.DUMMYFUNCTION("SPARKLINE(D6, {""charttype"",""bar"";""max"",880})"),"")</f>
        <v/>
      </c>
    </row>
    <row r="7">
      <c r="A7" s="2" t="s">
        <v>20</v>
      </c>
      <c r="B7" s="2" t="s">
        <v>21</v>
      </c>
      <c r="C7" s="2" t="s">
        <v>22</v>
      </c>
      <c r="D7" s="2">
        <v>55.0</v>
      </c>
      <c r="E7" s="11">
        <v>150.0</v>
      </c>
      <c r="G7" s="11" t="str">
        <f>IFERROR(__xludf.DUMMYFUNCTION("SPARKLINE(D7, {""charttype"",""bar"";""max"",880})"),"")</f>
        <v/>
      </c>
    </row>
    <row r="8">
      <c r="A8" s="2" t="s">
        <v>23</v>
      </c>
      <c r="B8" s="2" t="s">
        <v>24</v>
      </c>
      <c r="C8" s="2" t="s">
        <v>25</v>
      </c>
      <c r="D8" s="2">
        <v>234.0</v>
      </c>
      <c r="E8" s="11">
        <v>947.0</v>
      </c>
      <c r="G8" s="11" t="str">
        <f>IFERROR(__xludf.DUMMYFUNCTION("SPARKLINE(D8, {""charttype"",""bar"";""max"",880})"),"")</f>
        <v/>
      </c>
    </row>
    <row r="9">
      <c r="A9" s="2" t="s">
        <v>26</v>
      </c>
      <c r="B9" s="2" t="s">
        <v>27</v>
      </c>
      <c r="C9" s="2" t="s">
        <v>28</v>
      </c>
      <c r="D9" s="2">
        <v>880.0</v>
      </c>
      <c r="E9" s="11">
        <v>967.0</v>
      </c>
      <c r="G9" s="11" t="str">
        <f>IFERROR(__xludf.DUMMYFUNCTION("SPARKLINE(D9, {""charttype"",""bar"";""max"",880})"),"")</f>
        <v/>
      </c>
    </row>
    <row r="10">
      <c r="A10" s="2" t="s">
        <v>29</v>
      </c>
      <c r="B10" s="2" t="s">
        <v>30</v>
      </c>
      <c r="C10" s="2" t="s">
        <v>31</v>
      </c>
      <c r="D10" s="2">
        <v>7.0</v>
      </c>
      <c r="E10" s="11">
        <v>51.0</v>
      </c>
      <c r="G10" s="11" t="str">
        <f>IFERROR(__xludf.DUMMYFUNCTION("SPARKLINE(D10, {""charttype"",""bar"";""max"",880})"),"")</f>
        <v/>
      </c>
    </row>
    <row r="11">
      <c r="A11" s="2" t="s">
        <v>32</v>
      </c>
      <c r="B11" s="2" t="s">
        <v>33</v>
      </c>
      <c r="C11" s="2" t="s">
        <v>34</v>
      </c>
      <c r="D11" s="2">
        <v>52.0</v>
      </c>
      <c r="E11" s="11">
        <v>71.0</v>
      </c>
      <c r="G11" s="11" t="str">
        <f>IFERROR(__xludf.DUMMYFUNCTION("SPARKLINE(D11, {""charttype"",""bar"";""max"",880})"),"")</f>
        <v/>
      </c>
    </row>
    <row r="15">
      <c r="F15" s="6"/>
      <c r="G15" s="6" t="s">
        <v>45</v>
      </c>
      <c r="H15" s="7"/>
    </row>
    <row r="16">
      <c r="G16" s="11"/>
    </row>
    <row r="17">
      <c r="G17" s="11" t="str">
        <f>IFERROR(__xludf.DUMMYFUNCTION("SPARKLINE(D2:E2, {""charttype"",""bar"";""max"",1000})"),"")</f>
        <v/>
      </c>
    </row>
    <row r="18">
      <c r="G18" s="20"/>
    </row>
  </sheetData>
  <drawing r:id="rId1"/>
  <extLst>
    <ext uri="{05C60535-1F16-4fd2-B633-F4F36F0B64E0}">
      <x14:sparklineGroups>
        <x14:sparklineGroup displayEmptyCellsAs="gap">
          <x14:colorSeries rgb="FF000000"/>
          <x14:sparklines>
            <x14:sparkline>
              <xm:f>'Data Visualization'!D2:D11</xm:f>
              <xm:sqref>G16</xm:sqref>
            </x14:sparkline>
          </x14:sparklines>
        </x14:sparklineGroup>
      </x14:sparklineGroups>
    </ext>
  </extLst>
</worksheet>
</file>