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drawings/drawing3.xml" ContentType="application/vnd.openxmlformats-officedocument.drawing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neet89/scratch/margraphita/outputs/"/>
    </mc:Choice>
  </mc:AlternateContent>
  <xr:revisionPtr revIDLastSave="0" documentId="13_ncr:1_{CC0729C9-7EF7-6144-863B-63AD60978B28}" xr6:coauthVersionLast="47" xr6:coauthVersionMax="47" xr10:uidLastSave="{00000000-0000-0000-0000-000000000000}"/>
  <bookViews>
    <workbookView xWindow="0" yWindow="500" windowWidth="35840" windowHeight="21900" activeTab="6" xr2:uid="{F5B2087C-EB84-EA45-874C-018D03B7F2D7}"/>
  </bookViews>
  <sheets>
    <sheet name="TimeBrkdwn_BulkInsert" sheetId="5" r:id="rId1"/>
    <sheet name="Insertion Pyuthon vs C++" sheetId="6" r:id="rId2"/>
    <sheet name="Bulk insert" sheetId="3" r:id="rId3"/>
    <sheet name="PR" sheetId="7" r:id="rId4"/>
    <sheet name="Sheet4" sheetId="11" r:id="rId5"/>
    <sheet name="BFS" sheetId="9" r:id="rId6"/>
    <sheet name="TC" sheetId="8" r:id="rId7"/>
    <sheet name="Sheet1" sheetId="1" r:id="rId8"/>
    <sheet name="Sheet3" sheetId="4" r:id="rId9"/>
    <sheet name="fixed bulk times" sheetId="10" r:id="rId10"/>
  </sheets>
  <definedNames>
    <definedName name="_xlnm._FilterDatabase" localSheetId="2" hidden="1">'Bulk insert'!$A$3:$G$35</definedName>
    <definedName name="_xlnm._FilterDatabase" localSheetId="7" hidden="1">Sheet1!$A$1:$T$97</definedName>
    <definedName name="adj_kron_insert_times" localSheetId="2">'Bulk insert'!$A$21:$E$36</definedName>
    <definedName name="adj_rd_cit_Patents_bfs" localSheetId="5">BFS!$B$2:$G$66</definedName>
    <definedName name="adj_rd_cit_Patents_pr" localSheetId="3">PR!$B$2:$N$27</definedName>
    <definedName name="adj_rd_s10_e8_bfs" localSheetId="5">BFS!$B$73:$G$89</definedName>
    <definedName name="adj_rd_s10_e8_pr" localSheetId="3">PR!$B$31:$N$58</definedName>
    <definedName name="adj_rd_s11_e8_pr" localSheetId="3">PR!$B$62:$N$87</definedName>
    <definedName name="adj_rd_s12_e8_pr" localSheetId="3">PR!$B$90:$N$115</definedName>
    <definedName name="adj_rd_s13_e8_pr" localSheetId="3">PR!$B$118:$N$143</definedName>
    <definedName name="adj_rd_s13_e8_pr_1" localSheetId="3">PR!$Q$119:$AC$144</definedName>
    <definedName name="adj_rd_s14_e8_pr" localSheetId="3">PR!$B$146:$N$171</definedName>
    <definedName name="adj_rd_s15_e8_pr" localSheetId="3">PR!$B$174:$N$199</definedName>
    <definedName name="adj_rd_s16_e8_pr" localSheetId="3">PR!$B$202:$N$227</definedName>
    <definedName name="adj_rd_s17_e8_pr" localSheetId="3">PR!$B$230:$N$255</definedName>
    <definedName name="adj_rd_s18_e8_pr" localSheetId="3">PR!$B$258:$N$283</definedName>
    <definedName name="adj_rd_s19_e8_pr" localSheetId="3">PR!$B$285:$N$300</definedName>
    <definedName name="ekey_kron_insert_times" localSheetId="2">'Bulk insert'!$H$21:$O$36</definedName>
    <definedName name="ekey_rd_cit_Patents_bfs" localSheetId="5">BFS!$L$2:$Q$64</definedName>
    <definedName name="ekey_rd_cit_Patents_pr" localSheetId="3">PR!$R$3:$AD$13</definedName>
    <definedName name="ekey_rd_s10_e8_bfs" localSheetId="5">BFS!$L$73:$Q$121</definedName>
    <definedName name="ekey_rd_s10_e8_pr" localSheetId="3">PR!$Q$31:$AC$54</definedName>
    <definedName name="ekey_rd_s11_e8_pr" localSheetId="3">PR!$Q$63:$AC$78</definedName>
    <definedName name="ekey_rd_s12_e8_pr" localSheetId="3">PR!$Q$91:$AC$106</definedName>
    <definedName name="ekey_rd_s14_e8_pr" localSheetId="3">PR!$Q$147:$AC$162</definedName>
    <definedName name="ekey_rd_s15_e8_pr" localSheetId="3">PR!$Q$175:$AC$191</definedName>
    <definedName name="ekey_rd_s16_e8_pr" localSheetId="3">PR!$Q$203:$AC$218</definedName>
    <definedName name="ekey_rd_s17_e8_pr" localSheetId="3">PR!$Q$231:$AC$246</definedName>
    <definedName name="ekey_rd_s18_e8_pr_1" localSheetId="3">PR!$Q$259:$AC$274</definedName>
    <definedName name="ekey_rd_s19_e8_pr" localSheetId="3">PR!$Q$286:$AC$298</definedName>
    <definedName name="insert" localSheetId="9">'fixed bulk times'!$B$1:$J$42</definedName>
    <definedName name="insert" localSheetId="8">Sheet3!$A$1:$I$43</definedName>
    <definedName name="insert_1" localSheetId="2">'Bulk insert'!$N$9:$S$20</definedName>
    <definedName name="merged_kron_insert_1" localSheetId="7">Sheet1!$A$1:$P$97</definedName>
    <definedName name="new_kron_insert_on_nvme" localSheetId="2">'Bulk insert'!$A$2:$D$35</definedName>
    <definedName name="new_kron_insert_on_nvme_1" localSheetId="2">'Bulk insert'!$I$38:$J$58</definedName>
    <definedName name="python_insert" localSheetId="7">Sheet1!$A$105:$F$115</definedName>
    <definedName name="single_threaded_kron_inserts_cpp" localSheetId="2">'Bulk insert'!$E$39:$H$49</definedName>
    <definedName name="single_threaded_kron_inserts_cpp" localSheetId="9">'fixed bulk times'!$E$54:$H$64</definedName>
    <definedName name="single_threaded_kron_inserts_cpp" localSheetId="7">Sheet1!$G$105:$L$114</definedName>
    <definedName name="single_threaded_kron_inserts_cpp_1" localSheetId="7">Sheet1!$V$103:$AA$112</definedName>
    <definedName name="std_kron_insert_times" localSheetId="2">'Bulk insert'!$Q$21:$U$36</definedName>
    <definedName name="std_rd_cit_Patents_bfs" localSheetId="5">BFS!$W$2:$AB$50</definedName>
    <definedName name="std_rd_cit_Patents_pr" localSheetId="3">PR!$AH$4:$AT$14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8" l="1"/>
  <c r="H23" i="8"/>
  <c r="H24" i="8"/>
  <c r="H25" i="8"/>
  <c r="H26" i="8"/>
  <c r="H27" i="8"/>
  <c r="G23" i="8"/>
  <c r="G24" i="8"/>
  <c r="G25" i="8"/>
  <c r="G26" i="8"/>
  <c r="G27" i="8"/>
  <c r="G28" i="8"/>
  <c r="F23" i="8"/>
  <c r="F24" i="8"/>
  <c r="F25" i="8"/>
  <c r="F26" i="8"/>
  <c r="F27" i="8"/>
  <c r="F28" i="8"/>
  <c r="E23" i="8"/>
  <c r="E24" i="8"/>
  <c r="E25" i="8"/>
  <c r="E26" i="8"/>
  <c r="E27" i="8"/>
  <c r="E28" i="8"/>
  <c r="D23" i="8"/>
  <c r="D24" i="8"/>
  <c r="D25" i="8"/>
  <c r="D26" i="8"/>
  <c r="D27" i="8"/>
  <c r="D28" i="8"/>
  <c r="D22" i="8"/>
  <c r="E22" i="8"/>
  <c r="F22" i="8"/>
  <c r="G22" i="8"/>
  <c r="H22" i="8"/>
  <c r="C23" i="8"/>
  <c r="C24" i="8"/>
  <c r="C25" i="8"/>
  <c r="C26" i="8"/>
  <c r="C27" i="8"/>
  <c r="C28" i="8"/>
  <c r="C22" i="8"/>
  <c r="S69" i="10"/>
  <c r="Q69" i="10"/>
  <c r="Q64" i="10"/>
  <c r="K77" i="10"/>
  <c r="K78" i="10"/>
  <c r="K79" i="10"/>
  <c r="K80" i="10"/>
  <c r="K81" i="10"/>
  <c r="K82" i="10"/>
  <c r="K83" i="10"/>
  <c r="K84" i="10"/>
  <c r="K85" i="10"/>
  <c r="K76" i="10"/>
  <c r="J77" i="10"/>
  <c r="J78" i="10"/>
  <c r="J79" i="10"/>
  <c r="J80" i="10"/>
  <c r="J81" i="10"/>
  <c r="J82" i="10"/>
  <c r="J83" i="10"/>
  <c r="J84" i="10"/>
  <c r="J85" i="10"/>
  <c r="J76" i="10"/>
  <c r="I77" i="10"/>
  <c r="I78" i="10"/>
  <c r="I79" i="10"/>
  <c r="I80" i="10"/>
  <c r="I81" i="10"/>
  <c r="I82" i="10"/>
  <c r="I83" i="10"/>
  <c r="I84" i="10"/>
  <c r="I85" i="10"/>
  <c r="I76" i="10"/>
  <c r="H77" i="10"/>
  <c r="H78" i="10"/>
  <c r="H79" i="10"/>
  <c r="H80" i="10"/>
  <c r="H81" i="10"/>
  <c r="H82" i="10"/>
  <c r="H83" i="10"/>
  <c r="H84" i="10"/>
  <c r="H85" i="10"/>
  <c r="H76" i="10"/>
  <c r="G77" i="10"/>
  <c r="G78" i="10"/>
  <c r="G79" i="10"/>
  <c r="G80" i="10"/>
  <c r="G81" i="10"/>
  <c r="G82" i="10"/>
  <c r="G83" i="10"/>
  <c r="G84" i="10"/>
  <c r="G85" i="10"/>
  <c r="G76" i="10"/>
  <c r="F77" i="10"/>
  <c r="F78" i="10"/>
  <c r="F79" i="10"/>
  <c r="F80" i="10"/>
  <c r="F81" i="10"/>
  <c r="F82" i="10"/>
  <c r="F83" i="10"/>
  <c r="F84" i="10"/>
  <c r="F85" i="10"/>
  <c r="F76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51" i="10" s="1"/>
  <c r="S26" i="10"/>
  <c r="S52" i="10" s="1"/>
  <c r="N68" i="10" s="1"/>
  <c r="O68" i="10" s="1"/>
  <c r="S12" i="10"/>
  <c r="Q22" i="10"/>
  <c r="J2" i="10"/>
  <c r="K41" i="10"/>
  <c r="AD48" i="10"/>
  <c r="AE48" i="10" s="1"/>
  <c r="AD49" i="10"/>
  <c r="AE49" i="10" s="1"/>
  <c r="AD50" i="10"/>
  <c r="AE50" i="10" s="1"/>
  <c r="AD51" i="10"/>
  <c r="AE51" i="10" s="1"/>
  <c r="AD52" i="10"/>
  <c r="AE52" i="10" s="1"/>
  <c r="AD53" i="10"/>
  <c r="AE53" i="10" s="1"/>
  <c r="AD54" i="10"/>
  <c r="AE54" i="10"/>
  <c r="AD55" i="10"/>
  <c r="AE55" i="10" s="1"/>
  <c r="AD56" i="10"/>
  <c r="AE56" i="10" s="1"/>
  <c r="AD57" i="10"/>
  <c r="AE57" i="10" s="1"/>
  <c r="AD58" i="10"/>
  <c r="AE58" i="10" s="1"/>
  <c r="AD59" i="10"/>
  <c r="AE59" i="10"/>
  <c r="AD60" i="10"/>
  <c r="AE60" i="10"/>
  <c r="AD61" i="10"/>
  <c r="AE61" i="10" s="1"/>
  <c r="AD62" i="10"/>
  <c r="AE62" i="10" s="1"/>
  <c r="AD63" i="10"/>
  <c r="AE63" i="10" s="1"/>
  <c r="AD64" i="10"/>
  <c r="AE64" i="10" s="1"/>
  <c r="AD65" i="10"/>
  <c r="AE65" i="10" s="1"/>
  <c r="J44" i="10"/>
  <c r="K44" i="10" s="1"/>
  <c r="R63" i="10"/>
  <c r="S63" i="10" s="1"/>
  <c r="R62" i="10"/>
  <c r="S62" i="10" s="1"/>
  <c r="R61" i="10"/>
  <c r="S61" i="10" s="1"/>
  <c r="R60" i="10"/>
  <c r="S60" i="10" s="1"/>
  <c r="P61" i="10"/>
  <c r="Q61" i="10" s="1"/>
  <c r="P62" i="10"/>
  <c r="Q62" i="10" s="1"/>
  <c r="P63" i="10"/>
  <c r="Q63" i="10" s="1"/>
  <c r="P64" i="10"/>
  <c r="P60" i="10"/>
  <c r="Q60" i="10" s="1"/>
  <c r="K94" i="3"/>
  <c r="J43" i="10"/>
  <c r="K43" i="10" s="1"/>
  <c r="J41" i="10"/>
  <c r="J42" i="10"/>
  <c r="K42" i="10" s="1"/>
  <c r="J27" i="10"/>
  <c r="K27" i="10" s="1"/>
  <c r="J28" i="10"/>
  <c r="K28" i="10" s="1"/>
  <c r="J29" i="10"/>
  <c r="J13" i="10"/>
  <c r="K13" i="10" s="1"/>
  <c r="J14" i="10"/>
  <c r="K14" i="10" s="1"/>
  <c r="J15" i="10"/>
  <c r="K15" i="10" s="1"/>
  <c r="O39" i="10"/>
  <c r="O40" i="10"/>
  <c r="O41" i="10"/>
  <c r="O42" i="10"/>
  <c r="O43" i="10"/>
  <c r="O44" i="10"/>
  <c r="O45" i="10"/>
  <c r="O46" i="10"/>
  <c r="O47" i="10"/>
  <c r="O48" i="10"/>
  <c r="O38" i="10"/>
  <c r="N39" i="10"/>
  <c r="N40" i="10"/>
  <c r="N41" i="10"/>
  <c r="N42" i="10"/>
  <c r="N43" i="10"/>
  <c r="N44" i="10"/>
  <c r="N45" i="10"/>
  <c r="N46" i="10"/>
  <c r="N47" i="10"/>
  <c r="N48" i="10"/>
  <c r="N38" i="10"/>
  <c r="M39" i="10"/>
  <c r="M40" i="10"/>
  <c r="M41" i="10"/>
  <c r="M42" i="10"/>
  <c r="M43" i="10"/>
  <c r="M44" i="10"/>
  <c r="M45" i="10"/>
  <c r="M46" i="10"/>
  <c r="M47" i="10"/>
  <c r="M48" i="10"/>
  <c r="M38" i="10"/>
  <c r="J3" i="10"/>
  <c r="T13" i="10" s="1"/>
  <c r="T39" i="10" s="1"/>
  <c r="J4" i="10"/>
  <c r="K4" i="10" s="1"/>
  <c r="J5" i="10"/>
  <c r="J6" i="10"/>
  <c r="K6" i="10" s="1"/>
  <c r="J7" i="10"/>
  <c r="K7" i="10" s="1"/>
  <c r="J8" i="10"/>
  <c r="K8" i="10" s="1"/>
  <c r="J9" i="10"/>
  <c r="K9" i="10" s="1"/>
  <c r="J10" i="10"/>
  <c r="K10" i="10" s="1"/>
  <c r="J11" i="10"/>
  <c r="K11" i="10" s="1"/>
  <c r="J12" i="10"/>
  <c r="K12" i="10" s="1"/>
  <c r="J16" i="10"/>
  <c r="K16" i="10" s="1"/>
  <c r="J17" i="10"/>
  <c r="J18" i="10"/>
  <c r="K18" i="10" s="1"/>
  <c r="J19" i="10"/>
  <c r="K19" i="10" s="1"/>
  <c r="J20" i="10"/>
  <c r="K20" i="10" s="1"/>
  <c r="J21" i="10"/>
  <c r="K21" i="10" s="1"/>
  <c r="J22" i="10"/>
  <c r="J23" i="10"/>
  <c r="J24" i="10"/>
  <c r="K24" i="10" s="1"/>
  <c r="J25" i="10"/>
  <c r="K25" i="10" s="1"/>
  <c r="J26" i="10"/>
  <c r="J30" i="10"/>
  <c r="J31" i="10"/>
  <c r="K31" i="10" s="1"/>
  <c r="J32" i="10"/>
  <c r="J33" i="10"/>
  <c r="S41" i="10" s="1"/>
  <c r="J34" i="10"/>
  <c r="J35" i="10"/>
  <c r="K35" i="10" s="1"/>
  <c r="J36" i="10"/>
  <c r="K36" i="10" s="1"/>
  <c r="J37" i="10"/>
  <c r="J38" i="10"/>
  <c r="K38" i="10" s="1"/>
  <c r="J39" i="10"/>
  <c r="J40" i="10"/>
  <c r="K40" i="10" s="1"/>
  <c r="R13" i="10"/>
  <c r="R39" i="10" s="1"/>
  <c r="R14" i="10"/>
  <c r="R40" i="10" s="1"/>
  <c r="R15" i="10"/>
  <c r="R41" i="10" s="1"/>
  <c r="R16" i="10"/>
  <c r="R42" i="10" s="1"/>
  <c r="R17" i="10"/>
  <c r="R43" i="10" s="1"/>
  <c r="R18" i="10"/>
  <c r="R44" i="10" s="1"/>
  <c r="R19" i="10"/>
  <c r="R45" i="10" s="1"/>
  <c r="R20" i="10"/>
  <c r="R46" i="10" s="1"/>
  <c r="R21" i="10"/>
  <c r="R47" i="10" s="1"/>
  <c r="R22" i="10"/>
  <c r="R48" i="10" s="1"/>
  <c r="Q13" i="10"/>
  <c r="Q39" i="10" s="1"/>
  <c r="Q14" i="10"/>
  <c r="Q40" i="10" s="1"/>
  <c r="Q15" i="10"/>
  <c r="Q41" i="10" s="1"/>
  <c r="Q16" i="10"/>
  <c r="Q42" i="10" s="1"/>
  <c r="Q17" i="10"/>
  <c r="Q43" i="10" s="1"/>
  <c r="Q18" i="10"/>
  <c r="Q44" i="10" s="1"/>
  <c r="Q19" i="10"/>
  <c r="Q45" i="10" s="1"/>
  <c r="Q20" i="10"/>
  <c r="Q46" i="10" s="1"/>
  <c r="Q21" i="10"/>
  <c r="Q47" i="10" s="1"/>
  <c r="Q48" i="10"/>
  <c r="Q12" i="10"/>
  <c r="Q38" i="10" s="1"/>
  <c r="R12" i="10"/>
  <c r="R38" i="10" s="1"/>
  <c r="P13" i="10"/>
  <c r="P39" i="10" s="1"/>
  <c r="P14" i="10"/>
  <c r="P40" i="10" s="1"/>
  <c r="P15" i="10"/>
  <c r="P41" i="10" s="1"/>
  <c r="P16" i="10"/>
  <c r="P42" i="10" s="1"/>
  <c r="P17" i="10"/>
  <c r="P43" i="10" s="1"/>
  <c r="P18" i="10"/>
  <c r="P44" i="10" s="1"/>
  <c r="P19" i="10"/>
  <c r="P45" i="10" s="1"/>
  <c r="P20" i="10"/>
  <c r="P46" i="10" s="1"/>
  <c r="P21" i="10"/>
  <c r="P47" i="10" s="1"/>
  <c r="P22" i="10"/>
  <c r="P48" i="10" s="1"/>
  <c r="P12" i="10"/>
  <c r="P38" i="10" s="1"/>
  <c r="K95" i="3"/>
  <c r="K96" i="3"/>
  <c r="K97" i="3"/>
  <c r="K98" i="3"/>
  <c r="L94" i="3"/>
  <c r="L95" i="3"/>
  <c r="L96" i="3"/>
  <c r="L97" i="3"/>
  <c r="L98" i="3"/>
  <c r="AR58" i="3"/>
  <c r="AS58" i="3" s="1"/>
  <c r="J71" i="3"/>
  <c r="I71" i="3"/>
  <c r="H71" i="3"/>
  <c r="G70" i="3"/>
  <c r="F70" i="3"/>
  <c r="E70" i="3"/>
  <c r="E61" i="3"/>
  <c r="G71" i="3"/>
  <c r="F71" i="3"/>
  <c r="E71" i="3"/>
  <c r="J49" i="3"/>
  <c r="R8" i="11"/>
  <c r="R9" i="11"/>
  <c r="R10" i="11"/>
  <c r="R11" i="11"/>
  <c r="R12" i="11"/>
  <c r="R13" i="11"/>
  <c r="R14" i="11"/>
  <c r="R15" i="11"/>
  <c r="R16" i="11"/>
  <c r="R7" i="11"/>
  <c r="Q7" i="11"/>
  <c r="Q8" i="11"/>
  <c r="Q9" i="11"/>
  <c r="Q10" i="11"/>
  <c r="Q11" i="11"/>
  <c r="Q12" i="11"/>
  <c r="Q13" i="11"/>
  <c r="Q14" i="11"/>
  <c r="Q15" i="11"/>
  <c r="Q16" i="11"/>
  <c r="Q6" i="11"/>
  <c r="P8" i="11"/>
  <c r="P9" i="11"/>
  <c r="P10" i="11"/>
  <c r="P11" i="11"/>
  <c r="P12" i="11"/>
  <c r="P13" i="11"/>
  <c r="P14" i="11"/>
  <c r="P15" i="11"/>
  <c r="P16" i="11"/>
  <c r="P7" i="11"/>
  <c r="O7" i="11"/>
  <c r="O8" i="11"/>
  <c r="O9" i="11"/>
  <c r="O10" i="11"/>
  <c r="O11" i="11"/>
  <c r="O12" i="11"/>
  <c r="O13" i="11"/>
  <c r="O14" i="11"/>
  <c r="O15" i="11"/>
  <c r="O16" i="11"/>
  <c r="O6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7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6" i="11"/>
  <c r="G12" i="11"/>
  <c r="E12" i="11"/>
  <c r="C15" i="11"/>
  <c r="C16" i="11"/>
  <c r="C14" i="11"/>
  <c r="C4" i="11"/>
  <c r="C5" i="11"/>
  <c r="C6" i="11"/>
  <c r="C7" i="11"/>
  <c r="C8" i="11"/>
  <c r="C9" i="11"/>
  <c r="C10" i="11"/>
  <c r="C11" i="11"/>
  <c r="C12" i="11"/>
  <c r="C13" i="11"/>
  <c r="C3" i="11"/>
  <c r="E4" i="11"/>
  <c r="E5" i="11"/>
  <c r="E6" i="11"/>
  <c r="E7" i="11"/>
  <c r="E8" i="11"/>
  <c r="E9" i="11"/>
  <c r="E10" i="11"/>
  <c r="E11" i="11"/>
  <c r="E3" i="11"/>
  <c r="G4" i="11"/>
  <c r="G5" i="11"/>
  <c r="G6" i="11"/>
  <c r="G7" i="11"/>
  <c r="G8" i="11"/>
  <c r="G9" i="11"/>
  <c r="G10" i="11"/>
  <c r="G11" i="11"/>
  <c r="G3" i="11"/>
  <c r="AU29" i="7"/>
  <c r="AS17" i="7"/>
  <c r="S33" i="1"/>
  <c r="S35" i="1"/>
  <c r="S37" i="1"/>
  <c r="S39" i="1"/>
  <c r="S41" i="1"/>
  <c r="S43" i="1"/>
  <c r="S45" i="1"/>
  <c r="S47" i="1"/>
  <c r="S49" i="1"/>
  <c r="S51" i="1"/>
  <c r="S53" i="1"/>
  <c r="S55" i="1"/>
  <c r="R33" i="1"/>
  <c r="R35" i="1"/>
  <c r="U35" i="1" s="1"/>
  <c r="R37" i="1"/>
  <c r="R39" i="1"/>
  <c r="R41" i="1"/>
  <c r="R43" i="1"/>
  <c r="U43" i="1" s="1"/>
  <c r="R45" i="1"/>
  <c r="R47" i="1"/>
  <c r="R49" i="1"/>
  <c r="R51" i="1"/>
  <c r="R53" i="1"/>
  <c r="R55" i="1"/>
  <c r="Q33" i="1"/>
  <c r="Q35" i="1"/>
  <c r="Q37" i="1"/>
  <c r="Q39" i="1"/>
  <c r="U39" i="1" s="1"/>
  <c r="Q41" i="1"/>
  <c r="Q43" i="1"/>
  <c r="Q45" i="1"/>
  <c r="Q47" i="1"/>
  <c r="Q49" i="1"/>
  <c r="Q51" i="1"/>
  <c r="Q53" i="1"/>
  <c r="Q55" i="1"/>
  <c r="T33" i="1"/>
  <c r="T35" i="1"/>
  <c r="T37" i="1"/>
  <c r="U37" i="1" s="1"/>
  <c r="T39" i="1"/>
  <c r="T41" i="1"/>
  <c r="U41" i="1" s="1"/>
  <c r="T43" i="1"/>
  <c r="T45" i="1"/>
  <c r="T47" i="1"/>
  <c r="U47" i="1" s="1"/>
  <c r="T49" i="1"/>
  <c r="U49" i="1" s="1"/>
  <c r="T51" i="1"/>
  <c r="T53" i="1"/>
  <c r="U53" i="1" s="1"/>
  <c r="T55" i="1"/>
  <c r="T57" i="1"/>
  <c r="U61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59" i="1"/>
  <c r="S97" i="1"/>
  <c r="S95" i="1"/>
  <c r="S93" i="1"/>
  <c r="S91" i="1"/>
  <c r="S89" i="1"/>
  <c r="S87" i="1"/>
  <c r="S85" i="1"/>
  <c r="S83" i="1"/>
  <c r="S81" i="1"/>
  <c r="S79" i="1"/>
  <c r="S77" i="1"/>
  <c r="S75" i="1"/>
  <c r="S73" i="1"/>
  <c r="S71" i="1"/>
  <c r="S69" i="1"/>
  <c r="S67" i="1"/>
  <c r="S65" i="1"/>
  <c r="S63" i="1"/>
  <c r="S61" i="1"/>
  <c r="S57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U59" i="1" s="1"/>
  <c r="R57" i="1"/>
  <c r="Q97" i="1"/>
  <c r="Q95" i="1"/>
  <c r="Q93" i="1"/>
  <c r="Q91" i="1"/>
  <c r="Q89" i="1"/>
  <c r="Q87" i="1"/>
  <c r="Q85" i="1"/>
  <c r="Q83" i="1"/>
  <c r="Q81" i="1"/>
  <c r="Q79" i="1"/>
  <c r="Q77" i="1"/>
  <c r="Q75" i="1"/>
  <c r="U75" i="1" s="1"/>
  <c r="Q73" i="1"/>
  <c r="Q71" i="1"/>
  <c r="Q69" i="1"/>
  <c r="Q67" i="1"/>
  <c r="Q65" i="1"/>
  <c r="Q63" i="1"/>
  <c r="Q61" i="1"/>
  <c r="Q59" i="1"/>
  <c r="Q57" i="1"/>
  <c r="U57" i="1"/>
  <c r="U33" i="1"/>
  <c r="U97" i="1"/>
  <c r="U95" i="1"/>
  <c r="U93" i="1"/>
  <c r="U91" i="1"/>
  <c r="U89" i="1"/>
  <c r="U73" i="1"/>
  <c r="U71" i="1"/>
  <c r="U69" i="1"/>
  <c r="U67" i="1"/>
  <c r="U45" i="1"/>
  <c r="AT57" i="3"/>
  <c r="AT56" i="3"/>
  <c r="AU56" i="3" s="1"/>
  <c r="AR57" i="3"/>
  <c r="AS57" i="3" s="1"/>
  <c r="AP59" i="3"/>
  <c r="AQ59" i="3" s="1"/>
  <c r="AO60" i="3"/>
  <c r="AP60" i="3" s="1"/>
  <c r="AR56" i="3"/>
  <c r="AS56" i="3" s="1"/>
  <c r="AN61" i="3"/>
  <c r="AN62" i="3"/>
  <c r="AN63" i="3"/>
  <c r="AN64" i="3"/>
  <c r="AQ57" i="3"/>
  <c r="AQ58" i="3"/>
  <c r="AO59" i="3"/>
  <c r="AN60" i="3"/>
  <c r="AQ56" i="3"/>
  <c r="AU57" i="3"/>
  <c r="AU58" i="3"/>
  <c r="AS59" i="3"/>
  <c r="I94" i="3"/>
  <c r="F123" i="3"/>
  <c r="F124" i="3"/>
  <c r="F125" i="3"/>
  <c r="F126" i="3"/>
  <c r="F127" i="3"/>
  <c r="F128" i="3"/>
  <c r="F129" i="3"/>
  <c r="F130" i="3"/>
  <c r="F131" i="3"/>
  <c r="E123" i="3"/>
  <c r="E124" i="3"/>
  <c r="E125" i="3"/>
  <c r="E126" i="3"/>
  <c r="E127" i="3"/>
  <c r="E128" i="3"/>
  <c r="E129" i="3"/>
  <c r="E130" i="3"/>
  <c r="E131" i="3"/>
  <c r="E122" i="3"/>
  <c r="F122" i="3"/>
  <c r="D123" i="3"/>
  <c r="D124" i="3"/>
  <c r="D125" i="3"/>
  <c r="D126" i="3"/>
  <c r="D127" i="3"/>
  <c r="D128" i="3"/>
  <c r="D129" i="3"/>
  <c r="D130" i="3"/>
  <c r="D131" i="3"/>
  <c r="D122" i="3"/>
  <c r="K49" i="3"/>
  <c r="L49" i="3"/>
  <c r="S88" i="3"/>
  <c r="R88" i="3"/>
  <c r="S87" i="3"/>
  <c r="R87" i="3"/>
  <c r="S86" i="3"/>
  <c r="R86" i="3"/>
  <c r="S85" i="3"/>
  <c r="R85" i="3"/>
  <c r="S84" i="3"/>
  <c r="R84" i="3"/>
  <c r="S83" i="3"/>
  <c r="R83" i="3"/>
  <c r="Q81" i="3"/>
  <c r="S82" i="3"/>
  <c r="R82" i="3"/>
  <c r="Q80" i="3"/>
  <c r="S81" i="3"/>
  <c r="R81" i="3"/>
  <c r="Q79" i="3"/>
  <c r="S80" i="3"/>
  <c r="R80" i="3"/>
  <c r="Q78" i="3"/>
  <c r="S79" i="3"/>
  <c r="R79" i="3"/>
  <c r="Q77" i="3"/>
  <c r="G90" i="9"/>
  <c r="AD80" i="7"/>
  <c r="O4" i="7"/>
  <c r="H67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3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3" i="9"/>
  <c r="AD59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6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32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91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32" i="7"/>
  <c r="O3" i="7"/>
  <c r="AU6" i="7"/>
  <c r="AU7" i="7"/>
  <c r="AU8" i="7"/>
  <c r="AU9" i="7"/>
  <c r="AU10" i="7"/>
  <c r="AU11" i="7"/>
  <c r="AU12" i="7"/>
  <c r="AU13" i="7"/>
  <c r="AU14" i="7"/>
  <c r="AU5" i="7"/>
  <c r="AE5" i="7"/>
  <c r="AE6" i="7"/>
  <c r="AE7" i="7"/>
  <c r="AE8" i="7"/>
  <c r="AE9" i="7"/>
  <c r="AE10" i="7"/>
  <c r="AE11" i="7"/>
  <c r="AE12" i="7"/>
  <c r="AE13" i="7"/>
  <c r="AE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T61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T5" i="1"/>
  <c r="T3" i="1"/>
  <c r="N96" i="3"/>
  <c r="N95" i="3"/>
  <c r="N94" i="3"/>
  <c r="N97" i="3"/>
  <c r="I96" i="3"/>
  <c r="I95" i="3"/>
  <c r="I101" i="3"/>
  <c r="I100" i="3"/>
  <c r="I99" i="3"/>
  <c r="I98" i="3"/>
  <c r="I97" i="3"/>
  <c r="I102" i="3"/>
  <c r="G61" i="3"/>
  <c r="I74" i="3" s="1"/>
  <c r="G62" i="3"/>
  <c r="I75" i="3" s="1"/>
  <c r="G63" i="3"/>
  <c r="L41" i="3" s="1"/>
  <c r="G64" i="3"/>
  <c r="L42" i="3" s="1"/>
  <c r="G65" i="3"/>
  <c r="I78" i="3" s="1"/>
  <c r="G66" i="3"/>
  <c r="L44" i="3" s="1"/>
  <c r="G67" i="3"/>
  <c r="L45" i="3" s="1"/>
  <c r="G68" i="3"/>
  <c r="L46" i="3" s="1"/>
  <c r="G69" i="3"/>
  <c r="L47" i="3" s="1"/>
  <c r="L48" i="3"/>
  <c r="F62" i="3"/>
  <c r="H75" i="3" s="1"/>
  <c r="F63" i="3"/>
  <c r="H76" i="3" s="1"/>
  <c r="F64" i="3"/>
  <c r="H77" i="3" s="1"/>
  <c r="F65" i="3"/>
  <c r="H78" i="3" s="1"/>
  <c r="F66" i="3"/>
  <c r="H79" i="3" s="1"/>
  <c r="F67" i="3"/>
  <c r="K45" i="3" s="1"/>
  <c r="F68" i="3"/>
  <c r="H129" i="3" s="1"/>
  <c r="F69" i="3"/>
  <c r="K47" i="3" s="1"/>
  <c r="H131" i="3"/>
  <c r="F61" i="3"/>
  <c r="H74" i="3" s="1"/>
  <c r="E63" i="3"/>
  <c r="G76" i="3" s="1"/>
  <c r="E64" i="3"/>
  <c r="G77" i="3" s="1"/>
  <c r="E65" i="3"/>
  <c r="G78" i="3" s="1"/>
  <c r="E66" i="3"/>
  <c r="G79" i="3" s="1"/>
  <c r="E67" i="3"/>
  <c r="G80" i="3" s="1"/>
  <c r="E68" i="3"/>
  <c r="G81" i="3" s="1"/>
  <c r="E69" i="3"/>
  <c r="G82" i="3" s="1"/>
  <c r="G83" i="3"/>
  <c r="E62" i="3"/>
  <c r="G75" i="3" s="1"/>
  <c r="G74" i="3"/>
  <c r="E2" i="3"/>
  <c r="G2" i="3" s="1"/>
  <c r="E13" i="3"/>
  <c r="G13" i="3" s="1"/>
  <c r="E25" i="3"/>
  <c r="G25" i="3" s="1"/>
  <c r="E3" i="3"/>
  <c r="G3" i="3" s="1"/>
  <c r="E14" i="3"/>
  <c r="G14" i="3" s="1"/>
  <c r="E26" i="3"/>
  <c r="G26" i="3" s="1"/>
  <c r="E4" i="3"/>
  <c r="G4" i="3" s="1"/>
  <c r="E15" i="3"/>
  <c r="J63" i="3" s="1"/>
  <c r="K76" i="3" s="1"/>
  <c r="E27" i="3"/>
  <c r="H64" i="3" s="1"/>
  <c r="J77" i="3" s="1"/>
  <c r="E5" i="3"/>
  <c r="I64" i="3" s="1"/>
  <c r="L77" i="3" s="1"/>
  <c r="E16" i="3"/>
  <c r="J64" i="3" s="1"/>
  <c r="K77" i="3" s="1"/>
  <c r="E28" i="3"/>
  <c r="H65" i="3" s="1"/>
  <c r="J78" i="3" s="1"/>
  <c r="E6" i="3"/>
  <c r="G6" i="3" s="1"/>
  <c r="E17" i="3"/>
  <c r="G17" i="3" s="1"/>
  <c r="E29" i="3"/>
  <c r="G29" i="3" s="1"/>
  <c r="E7" i="3"/>
  <c r="G7" i="3" s="1"/>
  <c r="E18" i="3"/>
  <c r="G18" i="3" s="1"/>
  <c r="E30" i="3"/>
  <c r="G30" i="3" s="1"/>
  <c r="E8" i="3"/>
  <c r="I67" i="3" s="1"/>
  <c r="L80" i="3" s="1"/>
  <c r="E19" i="3"/>
  <c r="J67" i="3" s="1"/>
  <c r="K80" i="3" s="1"/>
  <c r="E31" i="3"/>
  <c r="H68" i="3" s="1"/>
  <c r="J81" i="3" s="1"/>
  <c r="E9" i="3"/>
  <c r="I68" i="3" s="1"/>
  <c r="L81" i="3" s="1"/>
  <c r="E20" i="3"/>
  <c r="G20" i="3" s="1"/>
  <c r="E32" i="3"/>
  <c r="G32" i="3" s="1"/>
  <c r="E10" i="3"/>
  <c r="G10" i="3" s="1"/>
  <c r="E21" i="3"/>
  <c r="G21" i="3" s="1"/>
  <c r="E33" i="3"/>
  <c r="G33" i="3" s="1"/>
  <c r="E11" i="3"/>
  <c r="G11" i="3" s="1"/>
  <c r="E22" i="3"/>
  <c r="G22" i="3" s="1"/>
  <c r="E34" i="3"/>
  <c r="P72" i="3" s="1"/>
  <c r="E12" i="3"/>
  <c r="G12" i="3" s="1"/>
  <c r="E23" i="3"/>
  <c r="N70" i="3" s="1"/>
  <c r="E24" i="3"/>
  <c r="H61" i="3" s="1"/>
  <c r="J74" i="3" s="1"/>
  <c r="J110" i="1"/>
  <c r="G107" i="1"/>
  <c r="G108" i="1"/>
  <c r="G109" i="1"/>
  <c r="G110" i="1"/>
  <c r="G111" i="1"/>
  <c r="G112" i="1"/>
  <c r="G113" i="1"/>
  <c r="G114" i="1"/>
  <c r="G115" i="1"/>
  <c r="G106" i="1"/>
  <c r="H121" i="1"/>
  <c r="H122" i="1"/>
  <c r="F126" i="1"/>
  <c r="F119" i="1"/>
  <c r="F121" i="1"/>
  <c r="H118" i="1"/>
  <c r="G118" i="1"/>
  <c r="L107" i="1"/>
  <c r="L108" i="1"/>
  <c r="L109" i="1"/>
  <c r="L110" i="1"/>
  <c r="L111" i="1"/>
  <c r="L112" i="1"/>
  <c r="L113" i="1"/>
  <c r="L114" i="1"/>
  <c r="L115" i="1"/>
  <c r="L106" i="1"/>
  <c r="K107" i="1"/>
  <c r="H119" i="1" s="1"/>
  <c r="K108" i="1"/>
  <c r="H120" i="1" s="1"/>
  <c r="K109" i="1"/>
  <c r="K110" i="1"/>
  <c r="K111" i="1"/>
  <c r="H123" i="1" s="1"/>
  <c r="K112" i="1"/>
  <c r="H124" i="1" s="1"/>
  <c r="K113" i="1"/>
  <c r="H125" i="1" s="1"/>
  <c r="K114" i="1"/>
  <c r="H126" i="1" s="1"/>
  <c r="K115" i="1"/>
  <c r="K106" i="1"/>
  <c r="J107" i="1"/>
  <c r="G119" i="1" s="1"/>
  <c r="J108" i="1"/>
  <c r="G120" i="1" s="1"/>
  <c r="J109" i="1"/>
  <c r="G121" i="1" s="1"/>
  <c r="G122" i="1"/>
  <c r="J111" i="1"/>
  <c r="G123" i="1" s="1"/>
  <c r="J112" i="1"/>
  <c r="J113" i="1"/>
  <c r="J114" i="1"/>
  <c r="M113" i="1" s="1"/>
  <c r="J115" i="1"/>
  <c r="M114" i="1" s="1"/>
  <c r="J106" i="1"/>
  <c r="I107" i="1"/>
  <c r="I108" i="1"/>
  <c r="I109" i="1"/>
  <c r="I110" i="1"/>
  <c r="I111" i="1"/>
  <c r="I112" i="1"/>
  <c r="I113" i="1"/>
  <c r="I114" i="1"/>
  <c r="I115" i="1"/>
  <c r="I106" i="1"/>
  <c r="H107" i="1"/>
  <c r="H108" i="1"/>
  <c r="F120" i="1" s="1"/>
  <c r="H109" i="1"/>
  <c r="H110" i="1"/>
  <c r="F122" i="1" s="1"/>
  <c r="H111" i="1"/>
  <c r="F123" i="1" s="1"/>
  <c r="H112" i="1"/>
  <c r="F124" i="1" s="1"/>
  <c r="H113" i="1"/>
  <c r="F125" i="1" s="1"/>
  <c r="H114" i="1"/>
  <c r="H115" i="1"/>
  <c r="H106" i="1"/>
  <c r="F118" i="1" s="1"/>
  <c r="S59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5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R5" i="1"/>
  <c r="Q31" i="1"/>
  <c r="Q29" i="1"/>
  <c r="Q27" i="1"/>
  <c r="Q25" i="1"/>
  <c r="Q23" i="1"/>
  <c r="Q21" i="1"/>
  <c r="Q19" i="1"/>
  <c r="Q17" i="1"/>
  <c r="Q15" i="1"/>
  <c r="Q13" i="1"/>
  <c r="Q11" i="1"/>
  <c r="Q7" i="1"/>
  <c r="Q5" i="1"/>
  <c r="S3" i="1"/>
  <c r="R3" i="1"/>
  <c r="Q9" i="1"/>
  <c r="Q3" i="1"/>
  <c r="U45" i="10" l="1"/>
  <c r="U52" i="10"/>
  <c r="T52" i="10"/>
  <c r="U48" i="10"/>
  <c r="S38" i="10"/>
  <c r="T12" i="10"/>
  <c r="T38" i="10" s="1"/>
  <c r="U44" i="10"/>
  <c r="K39" i="10"/>
  <c r="S40" i="10"/>
  <c r="U39" i="10"/>
  <c r="U51" i="10"/>
  <c r="K32" i="10"/>
  <c r="K2" i="10"/>
  <c r="K26" i="10"/>
  <c r="K22" i="10"/>
  <c r="T22" i="10"/>
  <c r="T48" i="10" s="1"/>
  <c r="K29" i="10"/>
  <c r="K17" i="10"/>
  <c r="K3" i="10"/>
  <c r="U47" i="10"/>
  <c r="K34" i="10"/>
  <c r="K30" i="10"/>
  <c r="S46" i="10"/>
  <c r="T18" i="10"/>
  <c r="T44" i="10" s="1"/>
  <c r="U49" i="10"/>
  <c r="S45" i="10"/>
  <c r="K37" i="10"/>
  <c r="K33" i="10"/>
  <c r="S44" i="10"/>
  <c r="K23" i="10"/>
  <c r="T17" i="10"/>
  <c r="T43" i="10" s="1"/>
  <c r="S43" i="10"/>
  <c r="U42" i="10"/>
  <c r="T15" i="10"/>
  <c r="T41" i="10" s="1"/>
  <c r="K5" i="10"/>
  <c r="T21" i="10"/>
  <c r="T47" i="10" s="1"/>
  <c r="S50" i="10"/>
  <c r="T20" i="10"/>
  <c r="T46" i="10" s="1"/>
  <c r="S49" i="10"/>
  <c r="N65" i="10" s="1"/>
  <c r="O65" i="10" s="1"/>
  <c r="S47" i="10"/>
  <c r="U46" i="10"/>
  <c r="T19" i="10"/>
  <c r="T45" i="10" s="1"/>
  <c r="N67" i="10"/>
  <c r="O67" i="10" s="1"/>
  <c r="U50" i="10"/>
  <c r="U43" i="10"/>
  <c r="T16" i="10"/>
  <c r="T42" i="10" s="1"/>
  <c r="T25" i="10"/>
  <c r="T51" i="10" s="1"/>
  <c r="S42" i="10"/>
  <c r="U41" i="10"/>
  <c r="T14" i="10"/>
  <c r="T40" i="10" s="1"/>
  <c r="T24" i="10"/>
  <c r="T50" i="10" s="1"/>
  <c r="U40" i="10"/>
  <c r="T23" i="10"/>
  <c r="T49" i="10" s="1"/>
  <c r="S39" i="10"/>
  <c r="U38" i="10"/>
  <c r="S48" i="10"/>
  <c r="N64" i="10" s="1"/>
  <c r="O64" i="10" s="1"/>
  <c r="AP65" i="3"/>
  <c r="AN65" i="3"/>
  <c r="AR65" i="3"/>
  <c r="J43" i="3"/>
  <c r="N103" i="3"/>
  <c r="J42" i="3"/>
  <c r="J41" i="3"/>
  <c r="K41" i="3"/>
  <c r="K40" i="3"/>
  <c r="L39" i="3"/>
  <c r="K39" i="3"/>
  <c r="J39" i="3"/>
  <c r="J40" i="3"/>
  <c r="J48" i="3"/>
  <c r="K46" i="3"/>
  <c r="J47" i="3"/>
  <c r="L43" i="3"/>
  <c r="K48" i="3"/>
  <c r="J46" i="3"/>
  <c r="K44" i="3"/>
  <c r="J45" i="3"/>
  <c r="K43" i="3"/>
  <c r="J44" i="3"/>
  <c r="K42" i="3"/>
  <c r="L40" i="3"/>
  <c r="U51" i="1"/>
  <c r="U55" i="1"/>
  <c r="U83" i="1"/>
  <c r="U85" i="1"/>
  <c r="U81" i="1"/>
  <c r="U63" i="1"/>
  <c r="U65" i="1"/>
  <c r="U77" i="1"/>
  <c r="U79" i="1"/>
  <c r="U87" i="1"/>
  <c r="H124" i="3"/>
  <c r="H122" i="3"/>
  <c r="I130" i="3"/>
  <c r="I129" i="3"/>
  <c r="J125" i="3"/>
  <c r="H123" i="3"/>
  <c r="I131" i="3"/>
  <c r="I122" i="3"/>
  <c r="I128" i="3"/>
  <c r="J122" i="3"/>
  <c r="L128" i="3"/>
  <c r="H130" i="3"/>
  <c r="I127" i="3"/>
  <c r="K129" i="3"/>
  <c r="I126" i="3"/>
  <c r="K128" i="3"/>
  <c r="H128" i="3"/>
  <c r="I125" i="3"/>
  <c r="J129" i="3"/>
  <c r="L125" i="3"/>
  <c r="H127" i="3"/>
  <c r="I124" i="3"/>
  <c r="L124" i="3"/>
  <c r="H126" i="3"/>
  <c r="I123" i="3"/>
  <c r="K125" i="3"/>
  <c r="H125" i="3"/>
  <c r="J126" i="3"/>
  <c r="I103" i="3"/>
  <c r="Q85" i="3"/>
  <c r="G122" i="3"/>
  <c r="G123" i="3"/>
  <c r="G131" i="3"/>
  <c r="G130" i="3"/>
  <c r="G129" i="3"/>
  <c r="G128" i="3"/>
  <c r="G127" i="3"/>
  <c r="G126" i="3"/>
  <c r="G125" i="3"/>
  <c r="G124" i="3"/>
  <c r="O144" i="7"/>
  <c r="O200" i="7"/>
  <c r="O228" i="7"/>
  <c r="O256" i="7"/>
  <c r="O284" i="7"/>
  <c r="O301" i="7"/>
  <c r="O172" i="7"/>
  <c r="O59" i="7"/>
  <c r="O116" i="7"/>
  <c r="O88" i="7"/>
  <c r="AE29" i="7"/>
  <c r="O29" i="7"/>
  <c r="H83" i="3"/>
  <c r="H82" i="3"/>
  <c r="I81" i="3"/>
  <c r="I82" i="3"/>
  <c r="I80" i="3"/>
  <c r="I83" i="3"/>
  <c r="I79" i="3"/>
  <c r="J61" i="3"/>
  <c r="H81" i="3"/>
  <c r="H80" i="3"/>
  <c r="I76" i="3"/>
  <c r="I77" i="3"/>
  <c r="G23" i="3"/>
  <c r="G24" i="3"/>
  <c r="G8" i="3"/>
  <c r="J62" i="3"/>
  <c r="R72" i="3"/>
  <c r="I69" i="3"/>
  <c r="I61" i="3"/>
  <c r="K122" i="3" s="1"/>
  <c r="G9" i="3"/>
  <c r="G31" i="3"/>
  <c r="G19" i="3"/>
  <c r="I63" i="3"/>
  <c r="K124" i="3" s="1"/>
  <c r="G28" i="3"/>
  <c r="H69" i="3"/>
  <c r="J68" i="3"/>
  <c r="H63" i="3"/>
  <c r="H70" i="3"/>
  <c r="I66" i="3"/>
  <c r="I70" i="3"/>
  <c r="H62" i="3"/>
  <c r="G16" i="3"/>
  <c r="G34" i="3"/>
  <c r="G5" i="3"/>
  <c r="H67" i="3"/>
  <c r="J66" i="3"/>
  <c r="I65" i="3"/>
  <c r="K126" i="3" s="1"/>
  <c r="J70" i="3"/>
  <c r="G27" i="3"/>
  <c r="H66" i="3"/>
  <c r="J65" i="3"/>
  <c r="J69" i="3"/>
  <c r="G15" i="3"/>
  <c r="I62" i="3"/>
  <c r="K123" i="3" s="1"/>
  <c r="M112" i="1"/>
  <c r="M111" i="1"/>
  <c r="M110" i="1"/>
  <c r="M109" i="1"/>
  <c r="G124" i="1"/>
  <c r="G126" i="1"/>
  <c r="M106" i="1"/>
  <c r="G125" i="1"/>
  <c r="M107" i="1"/>
  <c r="M108" i="1"/>
  <c r="N66" i="10" l="1"/>
  <c r="O66" i="10" s="1"/>
  <c r="N61" i="10"/>
  <c r="O61" i="10" s="1"/>
  <c r="N62" i="10"/>
  <c r="O62" i="10" s="1"/>
  <c r="N60" i="10"/>
  <c r="O60" i="10" s="1"/>
  <c r="F87" i="10"/>
  <c r="N63" i="10"/>
  <c r="O63" i="10" s="1"/>
  <c r="I87" i="10"/>
  <c r="V82" i="3"/>
  <c r="K75" i="3"/>
  <c r="L123" i="3"/>
  <c r="K78" i="3"/>
  <c r="L126" i="3"/>
  <c r="K81" i="3"/>
  <c r="L129" i="3"/>
  <c r="K83" i="3"/>
  <c r="L131" i="3"/>
  <c r="J82" i="3"/>
  <c r="J130" i="3"/>
  <c r="J79" i="3"/>
  <c r="J127" i="3"/>
  <c r="J76" i="3"/>
  <c r="J124" i="3"/>
  <c r="K74" i="3"/>
  <c r="L122" i="3"/>
  <c r="J80" i="3"/>
  <c r="J128" i="3"/>
  <c r="J83" i="3"/>
  <c r="J131" i="3"/>
  <c r="L79" i="3"/>
  <c r="K127" i="3"/>
  <c r="J75" i="3"/>
  <c r="J123" i="3"/>
  <c r="K79" i="3"/>
  <c r="L127" i="3"/>
  <c r="K82" i="3"/>
  <c r="L130" i="3"/>
  <c r="L83" i="3"/>
  <c r="K131" i="3"/>
  <c r="L82" i="3"/>
  <c r="K130" i="3"/>
  <c r="L75" i="3"/>
  <c r="Q83" i="3"/>
  <c r="L78" i="3"/>
  <c r="Q86" i="3"/>
  <c r="L74" i="3"/>
  <c r="Q82" i="3"/>
  <c r="L76" i="3"/>
  <c r="Q84" i="3"/>
  <c r="L103" i="3"/>
  <c r="G86" i="3"/>
  <c r="O69" i="10" l="1"/>
  <c r="L8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77AD17-40E9-0F4B-840B-F187EBBE91D2}" name="adj_kron_insert_times" type="6" refreshedVersion="7" background="1" saveData="1">
    <textPr sourceFile="/Users/Puneet89/scratch/margraphita/outputs/adj_kron_insert_times.csv" tab="0" comma="1">
      <textFields count="10">
        <textField/>
        <textField/>
        <textField type="skip"/>
        <textField type="skip"/>
        <textField/>
        <textField/>
        <textField/>
        <textField type="skip"/>
        <textField type="skip"/>
        <textField type="skip"/>
      </textFields>
    </textPr>
  </connection>
  <connection id="2" xr16:uid="{A28C3D8E-0BD3-AC4B-9683-60FA9065DC7E}" name="adj_rd_cit-Patents_bfs" type="6" refreshedVersion="7" background="1" saveData="1">
    <textPr sourceFile="/Users/Puneet89/scratch/margraphita/outputs/adj_rd_cit-Patents_bfs.csv" comma="1">
      <textFields count="6">
        <textField/>
        <textField/>
        <textField/>
        <textField/>
        <textField/>
        <textField/>
      </textFields>
    </textPr>
  </connection>
  <connection id="3" xr16:uid="{97286CB2-5149-BB4E-84BB-EE37050107C2}" name="adj_rd_cit-Patents_pr" type="6" refreshedVersion="7" background="1" saveData="1">
    <textPr sourceFile="/Users/Puneet89/scratch/margraphita/outputs/adj_rd_cit-Patents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EAE0E41-7180-1A44-9244-E8B402A0CD2A}" name="adj_rd_s10_e8_bfs" type="6" refreshedVersion="7" background="1" saveData="1">
    <textPr sourceFile="/Users/Puneet89/scratch/margraphita/outputs/benchmarks/adj_rd_s10_e8_bfs.csv" comma="1">
      <textFields count="6">
        <textField/>
        <textField/>
        <textField/>
        <textField/>
        <textField/>
        <textField/>
      </textFields>
    </textPr>
  </connection>
  <connection id="5" xr16:uid="{76354DD4-2096-F544-BB70-061EC703DB4C}" name="adj_rd_s10_e8_pr" type="6" refreshedVersion="7" background="1" saveData="1">
    <textPr sourceFile="/Users/Puneet89/scratch/margraphita/outputs/benchmarks/adj_rd_s10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93C588B3-6308-7C42-888E-A8215F148466}" name="adj_rd_s11_e8_pr" type="6" refreshedVersion="7" background="1" saveData="1">
    <textPr sourceFile="/Users/Puneet89/scratch/margraphita/outputs/benchmarks/adj_rd_s11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D92B95B2-0246-4349-913D-193FB1AB2D86}" name="adj_rd_s12_e8_pr" type="6" refreshedVersion="7" background="1" saveData="1">
    <textPr sourceFile="/Users/Puneet89/scratch/margraphita/outputs/benchmarks/adj_rd_s12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062CE829-2523-6A46-9EFA-BDFE37E87729}" name="adj_rd_s13_e8_pr" type="6" refreshedVersion="7" background="1" saveData="1">
    <textPr sourceFile="/Users/Puneet89/scratch/margraphita/outputs/benchmarks/adj_rd_s13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44FF5EDF-B0ED-F84A-8386-56D1E7301610}" name="adj_rd_s13_e8_pr1" type="6" refreshedVersion="7" background="1" saveData="1">
    <textPr sourceFile="/Users/Puneet89/scratch/margraphita/outputs/benchmarks/adj_rd_s13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041FAE66-E500-604F-99E7-D11837555936}" name="adj_rd_s14_e8_pr" type="6" refreshedVersion="7" background="1" saveData="1">
    <textPr sourceFile="/Users/Puneet89/scratch/margraphita/outputs/benchmarks/adj_rd_s14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F019C7FB-6EF5-D849-A7AD-AAE84C522517}" name="adj_rd_s15_e8_pr" type="6" refreshedVersion="7" background="1" saveData="1">
    <textPr sourceFile="/Users/Puneet89/scratch/margraphita/outputs/benchmarks/adj_rd_s15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BD5F6425-6479-A94F-B484-BB9C14593B7C}" name="adj_rd_s16_e8_pr" type="6" refreshedVersion="7" background="1" saveData="1">
    <textPr sourceFile="/Users/Puneet89/scratch/margraphita/outputs/benchmarks/adj_rd_s16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669303C7-FAF2-7242-8DB1-7412F708214C}" name="adj_rd_s17_e8_pr" type="6" refreshedVersion="7" background="1" saveData="1">
    <textPr sourceFile="/Users/Puneet89/scratch/margraphita/outputs/benchmarks/adj_rd_s17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11A64A35-8C09-994D-9045-2CF0764B68B3}" name="adj_rd_s18_e8_pr" type="6" refreshedVersion="7" background="1" saveData="1">
    <textPr sourceFile="/Users/Puneet89/scratch/margraphita/outputs/benchmarks/adj_rd_s18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B95711DE-4939-4240-80EA-0E716B4C23DA}" name="adj_rd_s19_e8_pr" type="6" refreshedVersion="7" background="1" saveData="1">
    <textPr sourceFile="/Users/Puneet89/scratch/margraphita/outputs/benchmarks/adj_rd_s19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93F5A113-2C62-B74B-90AC-0123FB6E2A22}" name="ekey_kron_insert_times" type="6" refreshedVersion="7" background="1" saveData="1">
    <textPr sourceFile="/Users/Puneet89/Desktop/insert.csv" tab="0" comma="1">
      <textFields count="10">
        <textField/>
        <textField/>
        <textField type="skip"/>
        <textField type="skip"/>
        <textField/>
        <textField/>
        <textField/>
        <textField type="skip"/>
        <textField type="skip"/>
        <textField type="skip"/>
      </textFields>
    </textPr>
  </connection>
  <connection id="17" xr16:uid="{D60DE803-F4C4-2242-8257-6619A849963F}" name="ekey_rd_cit-Patents_bfs" type="6" refreshedVersion="7" background="1" saveData="1">
    <textPr sourceFile="/Users/Puneet89/scratch/margraphita/outputs/ekey_rd_cit-Patents_bfs.csv" comma="1">
      <textFields count="6">
        <textField/>
        <textField/>
        <textField/>
        <textField/>
        <textField/>
        <textField/>
      </textFields>
    </textPr>
  </connection>
  <connection id="18" xr16:uid="{C7C1DF5A-1443-7B4B-ABA8-99326CD8742A}" name="ekey_rd_cit-Patents_pr" type="6" refreshedVersion="7" background="1" saveData="1">
    <textPr sourceFile="/Users/Puneet89/scratch/margraphita/outputs/ekey_rd_cit-Patents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7BAA2146-FF2A-B14E-A7D5-B3598A0E1482}" name="ekey_rd_s10_e8_bfs" type="6" refreshedVersion="7" background="1" saveData="1">
    <textPr sourceFile="/Users/Puneet89/scratch/margraphita/outputs/benchmarks/ekey_rd_s10_e8_bfs.csv" comma="1">
      <textFields count="6">
        <textField/>
        <textField/>
        <textField/>
        <textField/>
        <textField/>
        <textField/>
      </textFields>
    </textPr>
  </connection>
  <connection id="20" xr16:uid="{E219BE64-1AC0-AC45-A449-30AC54D7D390}" name="ekey_rd_s10_e8_pr" type="6" refreshedVersion="7" background="1" saveData="1">
    <textPr sourceFile="/Users/Puneet89/scratch/margraphita/outputs/benchmarks/ekey_rd_s10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xr16:uid="{BCC91D08-B6FB-0940-9236-7387B7BFF09A}" name="ekey_rd_s11_e8_pr" type="6" refreshedVersion="7" background="1" saveData="1">
    <textPr sourceFile="/Users/Puneet89/scratch/margraphita/outputs/benchmarks/ekey_rd_s11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xr16:uid="{7C3E9E67-EA65-5145-AC48-C4803B0D433F}" name="ekey_rd_s12_e8_pr" type="6" refreshedVersion="7" background="1" saveData="1">
    <textPr sourceFile="/Users/Puneet89/scratch/margraphita/outputs/benchmarks/ekey_rd_s12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xr16:uid="{DEF3EB09-1EC5-4641-9A28-C93054662CD4}" name="ekey_rd_s14_e8_pr" type="6" refreshedVersion="7" background="1" saveData="1">
    <textPr sourceFile="/Users/Puneet89/scratch/margraphita/outputs/benchmarks/ekey_rd_s14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xr16:uid="{35584EDB-55EE-4444-8B14-7EC1C9054F84}" name="ekey_rd_s15_e8_pr" type="6" refreshedVersion="7" background="1" saveData="1">
    <textPr sourceFile="/Users/Puneet89/scratch/margraphita/outputs/benchmarks/ekey_rd_s15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xr16:uid="{8865B764-B785-FF4A-8E46-D092E9DDEB73}" name="ekey_rd_s16_e8_pr" type="6" refreshedVersion="7" background="1" saveData="1">
    <textPr sourceFile="/Users/Puneet89/scratch/margraphita/outputs/benchmarks/ekey_rd_s16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xr16:uid="{001309B8-C961-4748-A9A5-E1D5EA3EA976}" name="ekey_rd_s17_e8_pr" type="6" refreshedVersion="7" background="1" saveData="1">
    <textPr sourceFile="/Users/Puneet89/scratch/margraphita/outputs/benchmarks/ekey_rd_s17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xr16:uid="{8C4C9164-92C9-A145-AD9E-0C52AA4E1D95}" name="ekey_rd_s18_e8_pr" type="6" refreshedVersion="7" background="1" saveData="1">
    <textPr sourceFile="/Users/Puneet89/scratch/margraphita/outputs/benchmarks/ekey_rd_s18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xr16:uid="{71413645-4E6E-2A42-AB9A-6092004EB125}" name="ekey_rd_s19_e8_pr" type="6" refreshedVersion="7" background="1" saveData="1">
    <textPr sourceFile="/Users/Puneet89/scratch/margraphita/outputs/benchmarks/ekey_rd_s19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xr16:uid="{63AAFEC6-473C-2340-A418-13BAD109AB71}" name="insert" type="6" refreshedVersion="7" background="1" saveData="1">
    <textPr sourceFile="/Users/Puneet89/Desktop/insert.csv" comma="1">
      <textFields count="6">
        <textField/>
        <textField/>
        <textField/>
        <textField/>
        <textField/>
        <textField/>
      </textFields>
    </textPr>
  </connection>
  <connection id="30" xr16:uid="{0B5D6C53-80EB-144C-91C2-13836B3DDF37}" name="insert1" type="6" refreshedVersion="7" background="1" saveData="1">
    <textPr sourceFile="/Users/Puneet89/Desktop/insert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344F4AA4-000A-0D43-BEFD-E7368F00EC6C}" name="insert2" type="6" refreshedVersion="7" background="1" saveData="1">
    <textPr sourceFile="/Users/Puneet89/Desktop/insert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13D166E6-99D1-0E4A-AFAB-DCF3E4F0A1A0}" name="merged_kron_insert" type="6" refreshedVersion="7" background="1" saveData="1">
    <textPr codePage="65001" sourceFile="/Users/Puneet89/scratch/margraphita/outputs/merged_kron_insert.csv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xr16:uid="{C2A12626-E2F3-D44E-AFBD-03A2EE096BF0}" name="new_kron_insert_on_nvme" type="6" refreshedVersion="7" background="1" saveData="1">
    <textPr sourceFile="/Users/Puneet89/scratch/margraphita/outputs/new_kron_insert_on_nvme.txt" comma="1">
      <textFields count="9">
        <textField/>
        <textField/>
        <textField type="skip"/>
        <textField type="skip"/>
        <textField type="skip"/>
        <textField type="skip"/>
        <textField/>
        <textField type="skip"/>
        <textField/>
      </textFields>
    </textPr>
  </connection>
  <connection id="34" xr16:uid="{AC26F384-0B9F-EA4A-97B3-FADEF45EDA9B}" name="new_kron_insert_on_nvme1" type="6" refreshedVersion="7" background="1" saveData="1">
    <textPr sourceFile="/Users/Puneet89/scratch/margraphita/outputs/new_kron_insert_on_nvme.txt" comma="1">
      <textFields count="9">
        <textField type="skip"/>
        <textField type="skip"/>
        <textField type="skip"/>
        <textField/>
        <textField/>
        <textField type="skip"/>
        <textField type="skip"/>
        <textField type="skip"/>
        <textField type="skip"/>
      </textFields>
    </textPr>
  </connection>
  <connection id="35" xr16:uid="{7BDDC0C3-E4D3-7949-B683-1DC5CED4B50B}" name="python_insert" type="6" refreshedVersion="7" background="1" saveData="1">
    <textPr sourceFile="/Users/Puneet89/scratch/margraphita/outputs/python_insert.txt" tab="0" comma="1">
      <textFields count="6">
        <textField/>
        <textField/>
        <textField/>
        <textField/>
        <textField/>
        <textField/>
      </textFields>
    </textPr>
  </connection>
  <connection id="36" xr16:uid="{1FB48E1E-9828-584E-A033-B6F8F3020C38}" name="single_threaded_kron_inserts_cpp" type="6" refreshedVersion="7" background="1" saveData="1">
    <textPr sourceFile="/Users/Puneet89/scratch/margraphita/outputs/single_threaded_kron_inserts_cpp.csv" tab="0" comma="1">
      <textFields count="6">
        <textField/>
        <textField/>
        <textField/>
        <textField/>
        <textField/>
        <textField/>
      </textFields>
    </textPr>
  </connection>
  <connection id="37" xr16:uid="{58D692C6-8E6C-F148-9CF2-49021FF8D036}" name="single_threaded_kron_inserts_cpp1" type="6" refreshedVersion="7" background="1" saveData="1">
    <textPr sourceFile="/Users/Puneet89/scratch/margraphita/outputs/single_threaded_kron_inserts_cpp.csv" tab="0" comma="1">
      <textFields count="6">
        <textField/>
        <textField/>
        <textField/>
        <textField/>
        <textField/>
        <textField/>
      </textFields>
    </textPr>
  </connection>
  <connection id="38" xr16:uid="{0C57E53B-98DD-414E-8B48-CC41BE0120CC}" name="single_threaded_kron_inserts_cpp2" type="6" refreshedVersion="7" background="1" saveData="1">
    <textPr sourceFile="/Users/Puneet89/scratch/margraphita/outputs/single_threaded_kron_inserts_cpp.csv" tab="0" comma="1">
      <textFields count="6">
        <textField/>
        <textField/>
        <textField type="skip"/>
        <textField/>
        <textField/>
        <textField type="skip"/>
      </textFields>
    </textPr>
  </connection>
  <connection id="39" xr16:uid="{D29DAA3F-607B-A140-AB73-D6979204C5B9}" name="single_threaded_kron_inserts_cpp21" type="6" refreshedVersion="7" background="1" saveData="1">
    <textPr sourceFile="/Users/Puneet89/scratch/margraphita/outputs/single_threaded_kron_inserts_cpp.csv" tab="0" comma="1">
      <textFields count="6">
        <textField/>
        <textField/>
        <textField type="skip"/>
        <textField/>
        <textField/>
        <textField type="skip"/>
      </textFields>
    </textPr>
  </connection>
  <connection id="40" xr16:uid="{6940C324-5674-E742-BD32-71A9C32CA972}" name="std_kron_insert_times" type="6" refreshedVersion="7" background="1" saveData="1">
    <textPr sourceFile="/Users/Puneet89/scratch/margraphita/outputs/std_kron_insert_times.csv" comma="1">
      <textFields count="10">
        <textField/>
        <textField/>
        <textField type="skip"/>
        <textField type="skip"/>
        <textField/>
        <textField/>
        <textField/>
        <textField type="skip"/>
        <textField type="skip"/>
        <textField type="skip"/>
      </textFields>
    </textPr>
  </connection>
  <connection id="41" xr16:uid="{79719668-19AF-4649-BEEA-9168EC495E2F}" name="std_rd_cit-Patents_bfs" type="6" refreshedVersion="7" background="1" saveData="1">
    <textPr sourceFile="/Users/Puneet89/scratch/margraphita/outputs/std_rd_cit-Patents_bfs.csv" comma="1">
      <textFields count="6">
        <textField/>
        <textField/>
        <textField/>
        <textField/>
        <textField/>
        <textField/>
      </textFields>
    </textPr>
  </connection>
  <connection id="42" xr16:uid="{5ECF58EE-3F32-9542-A53A-36DC5140E676}" name="std_rd_cit-Patents_pr" type="6" refreshedVersion="7" background="1" saveData="1">
    <textPr sourceFile="/Users/Puneet89/scratch/margraphita/outputs/std_rd_cit-Patents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<sst xmlns="http://schemas.openxmlformats.org/spreadsheetml/2006/main" count="3101" uniqueCount="352">
  <si>
    <t>scale</t>
  </si>
  <si>
    <t>name</t>
  </si>
  <si>
    <t xml:space="preserve"> num_nodes</t>
  </si>
  <si>
    <t xml:space="preserve"> num_edges</t>
  </si>
  <si>
    <t xml:space="preserve"> t_e_read</t>
  </si>
  <si>
    <t xml:space="preserve"> t_e_insert</t>
  </si>
  <si>
    <t xml:space="preserve"> t_n_read</t>
  </si>
  <si>
    <t xml:space="preserve"> t_n_insert</t>
  </si>
  <si>
    <t>#is_readopt</t>
  </si>
  <si>
    <t>adjlistin</t>
  </si>
  <si>
    <t xml:space="preserve"> adjlistout</t>
  </si>
  <si>
    <t xml:space="preserve"> edge</t>
  </si>
  <si>
    <t xml:space="preserve"> metadata</t>
  </si>
  <si>
    <t xml:space="preserve"> node</t>
  </si>
  <si>
    <t>total_size</t>
  </si>
  <si>
    <t>s10_e8/adj_d_s10_e8</t>
  </si>
  <si>
    <t>no</t>
  </si>
  <si>
    <t>s10_e8/adj_rd_s10_e8</t>
  </si>
  <si>
    <t>yes</t>
  </si>
  <si>
    <t>s10_e8/ekey_d_s10_e8</t>
  </si>
  <si>
    <t>s10_e8/ekey_rd_s10_e0</t>
  </si>
  <si>
    <t>s10_e8/std_d_s10_e8</t>
  </si>
  <si>
    <t>s10_e8/std_rd_s10_e8</t>
  </si>
  <si>
    <t>s11_e8/adj_d_s11_e8</t>
  </si>
  <si>
    <t>s11_e8/adj_rd_s11_e8</t>
  </si>
  <si>
    <t>s11_e8/ekey_d_s11_e8</t>
  </si>
  <si>
    <t>s11_e8/ekey_rd_s11_e8</t>
  </si>
  <si>
    <t>s11_e8/std_d_s11_e8</t>
  </si>
  <si>
    <t>s11_e8/std_rd_s11_e8</t>
  </si>
  <si>
    <t>s12_e8/adj_d_s12_e8</t>
  </si>
  <si>
    <t>s12_e8/adj_rd_s12_e8</t>
  </si>
  <si>
    <t>s12_e8/ekey_d_s12_e8</t>
  </si>
  <si>
    <t>s12_e8/ekey_rd_s12_e8</t>
  </si>
  <si>
    <t>s12_e8/std_d_s12_e8</t>
  </si>
  <si>
    <t>s12_e8/std_rd_s12_e8</t>
  </si>
  <si>
    <t>s13_e8/adj_d_s13_e8</t>
  </si>
  <si>
    <t>s13_e8/adj_rd_s13_e8</t>
  </si>
  <si>
    <t>s13_e8/ekey_d_s13_e8</t>
  </si>
  <si>
    <t>s13_e8/ekey_rd_s13_e8</t>
  </si>
  <si>
    <t>s13_e8/std_d_s13_e8</t>
  </si>
  <si>
    <t>s13_e8/std_rd_s13_e8</t>
  </si>
  <si>
    <t>s14_e8/adj_d_s14_e8</t>
  </si>
  <si>
    <t>s14_e8/adj_rd_s14_e8</t>
  </si>
  <si>
    <t>s14_e8/ekey_d_s14_e8</t>
  </si>
  <si>
    <t>s14_e8/ekey_rd_s14_e8</t>
  </si>
  <si>
    <t>s14_e8/std_d_s14_e8</t>
  </si>
  <si>
    <t>s14_e8/std_rd_s14_e8</t>
  </si>
  <si>
    <t>s15_e8/adj_d_s15_e8</t>
  </si>
  <si>
    <t>s15_e8/adj_rd_s15_e8</t>
  </si>
  <si>
    <t>s15_e8/ekey_d_s15_e8</t>
  </si>
  <si>
    <t>s15_e8/ekey_rd_s15_e8</t>
  </si>
  <si>
    <t>s15_e8/std_d_s15_e8</t>
  </si>
  <si>
    <t>s15_e8/std_rd_s15_e8</t>
  </si>
  <si>
    <t>s16_e8/adj_d_s16_e8</t>
  </si>
  <si>
    <t>s16_e8/adj_rd_s16_e8</t>
  </si>
  <si>
    <t>s16_e8/ekey_d_s16_e8</t>
  </si>
  <si>
    <t>s16_e8/ekey_rd_s16_e8</t>
  </si>
  <si>
    <t>s16_e8/std_d_s16_e8</t>
  </si>
  <si>
    <t>s16_e8/std_rd_s16_e8</t>
  </si>
  <si>
    <t>s17_e8/adj_d_s17_e8</t>
  </si>
  <si>
    <t>s17_e8/adj_rd_s17_e8</t>
  </si>
  <si>
    <t>s17_e8/ekey_d_s17_e8</t>
  </si>
  <si>
    <t>s17_e8/ekey_rd_s17_e8</t>
  </si>
  <si>
    <t>s17_e8/std_d_s17_e8</t>
  </si>
  <si>
    <t>s17_e8/std_rd_s17_e8</t>
  </si>
  <si>
    <t>s18_e8/adj_d_s18_e8</t>
  </si>
  <si>
    <t>s18_e8/adj_rd_s18_e8</t>
  </si>
  <si>
    <t>s18_e8/ekey_d_s18_e8</t>
  </si>
  <si>
    <t>s18_e8/ekey_rd_s18_e8</t>
  </si>
  <si>
    <t>s18_e8/std_d_s18_e8</t>
  </si>
  <si>
    <t>s18_e8/std_rd_s18_e8</t>
  </si>
  <si>
    <t>s19_e8/adj_d_s19_e8</t>
  </si>
  <si>
    <t>s19_e8/adj_rd_s19_e8</t>
  </si>
  <si>
    <t>s19_e8/ekey_d_s19_e8</t>
  </si>
  <si>
    <t>s19_e8/ekey_rd_s19_e8</t>
  </si>
  <si>
    <t>s19_e8/std_d_s19_e8</t>
  </si>
  <si>
    <t>s19_e8/std_rd_s19_e8</t>
  </si>
  <si>
    <t>s20_e8/adj_d_s20_e8</t>
  </si>
  <si>
    <t>s20_e8/adj_rd_s20_e8</t>
  </si>
  <si>
    <t>s20_e8/ekey_d_s20_e8</t>
  </si>
  <si>
    <t>s20_e8/ekey_rd_s20_e8</t>
  </si>
  <si>
    <t>s20_e8/std_d_s20_e8</t>
  </si>
  <si>
    <t>s20_e8/std_rd_s20_e8</t>
  </si>
  <si>
    <t>s21_e8/adj_d_s21_e8</t>
  </si>
  <si>
    <t>s21_e8/adj_rd_s21_e8</t>
  </si>
  <si>
    <t>s21_e8/ekey_d_s21_e8</t>
  </si>
  <si>
    <t>s21_e8/ekey_rd_s21_e8</t>
  </si>
  <si>
    <t>s21_e8/std_d_s21_e8</t>
  </si>
  <si>
    <t>s21_e8/std_rd_s21_e8</t>
  </si>
  <si>
    <t>s22_e8/adj_d_s22_e8</t>
  </si>
  <si>
    <t>s22_e8/adj_rd_s22_e8</t>
  </si>
  <si>
    <t>s22_e8/ekey_d_s22_e8</t>
  </si>
  <si>
    <t>s22_e8/ekey_rd_s22_e8</t>
  </si>
  <si>
    <t>s22_e8/std_d_s22_e8</t>
  </si>
  <si>
    <t>s22_e8/std_rd_s22_e8</t>
  </si>
  <si>
    <t>s23_e8/adj_d_s23_e8</t>
  </si>
  <si>
    <t>s23_e8/adj_rd_s23_e8</t>
  </si>
  <si>
    <t>s23_e8/ekey_d_s23_e8</t>
  </si>
  <si>
    <t>s23_e8/ekey_rd_s23_e8</t>
  </si>
  <si>
    <t>s23_e8/std_d_s23_e8</t>
  </si>
  <si>
    <t>s23_e8/std_rd_s23_e8</t>
  </si>
  <si>
    <t>s24_e8/adj_d_s24_e8</t>
  </si>
  <si>
    <t>s24_e8/adj_rd_s24_e8</t>
  </si>
  <si>
    <t>s24_e8/ekey_d_s24_e8</t>
  </si>
  <si>
    <t>s24_e8/ekey_rd_s24_e8</t>
  </si>
  <si>
    <t>s24_e8/std_d_s24_e8</t>
  </si>
  <si>
    <t>s24_e8/std_rd_s24_e8</t>
  </si>
  <si>
    <t>s25_e8/adj_d_s25_e8</t>
  </si>
  <si>
    <t>s25_e8/adj_rd_s25_e8</t>
  </si>
  <si>
    <t>s25_e8/ekey_d_s25_e8</t>
  </si>
  <si>
    <t>s25_e8/ekey_rd_s25_e8</t>
  </si>
  <si>
    <t>s25_e8/std_d_s25_e8</t>
  </si>
  <si>
    <t>s25_e8/std_rd_s25_e8</t>
  </si>
  <si>
    <t>ADJ</t>
  </si>
  <si>
    <t>EKEY</t>
  </si>
  <si>
    <t>STD</t>
  </si>
  <si>
    <t>Type</t>
  </si>
  <si>
    <t>t_e_r</t>
  </si>
  <si>
    <t>t_e_i</t>
  </si>
  <si>
    <t>t_n_r</t>
  </si>
  <si>
    <t>t_n_i</t>
  </si>
  <si>
    <t>15_E</t>
  </si>
  <si>
    <t>15_A</t>
  </si>
  <si>
    <t>15_S</t>
  </si>
  <si>
    <t>16_A</t>
  </si>
  <si>
    <t>16_E</t>
  </si>
  <si>
    <t>16_S</t>
  </si>
  <si>
    <t>17_A</t>
  </si>
  <si>
    <t>17_E</t>
  </si>
  <si>
    <t>17_S</t>
  </si>
  <si>
    <t>18_A</t>
  </si>
  <si>
    <t>18_E</t>
  </si>
  <si>
    <t>18_S</t>
  </si>
  <si>
    <t>19_A</t>
  </si>
  <si>
    <t>19_E</t>
  </si>
  <si>
    <t>19_S</t>
  </si>
  <si>
    <t>20_A</t>
  </si>
  <si>
    <t>20_E</t>
  </si>
  <si>
    <t>20_S</t>
  </si>
  <si>
    <t>21_A</t>
  </si>
  <si>
    <t>21_E</t>
  </si>
  <si>
    <t>21_S</t>
  </si>
  <si>
    <t>22_A</t>
  </si>
  <si>
    <t>22_E</t>
  </si>
  <si>
    <t>22_S</t>
  </si>
  <si>
    <t>23_A</t>
  </si>
  <si>
    <t>23_E</t>
  </si>
  <si>
    <t>23_S</t>
  </si>
  <si>
    <t>24_A</t>
  </si>
  <si>
    <t>24_E</t>
  </si>
  <si>
    <t>24_S</t>
  </si>
  <si>
    <t>25_A</t>
  </si>
  <si>
    <t>25_E</t>
  </si>
  <si>
    <t>25_S</t>
  </si>
  <si>
    <t>#name</t>
  </si>
  <si>
    <t xml:space="preserve"> std_insert</t>
  </si>
  <si>
    <t xml:space="preserve"> std_idx</t>
  </si>
  <si>
    <t xml:space="preserve"> adj_insert</t>
  </si>
  <si>
    <t xml:space="preserve"> ekey_insert</t>
  </si>
  <si>
    <t xml:space="preserve"> ekey_index</t>
  </si>
  <si>
    <t>s10_e8</t>
  </si>
  <si>
    <t>s11_e8</t>
  </si>
  <si>
    <t>s12_e8</t>
  </si>
  <si>
    <t>s13_e8</t>
  </si>
  <si>
    <t>s14_e8</t>
  </si>
  <si>
    <t>s15_e8</t>
  </si>
  <si>
    <t>s16_e8</t>
  </si>
  <si>
    <t>s17_e8</t>
  </si>
  <si>
    <t>s18_e8</t>
  </si>
  <si>
    <t>s19_e8</t>
  </si>
  <si>
    <t>Python GraphAPI</t>
  </si>
  <si>
    <t>CPP GraphAPI</t>
  </si>
  <si>
    <t xml:space="preserve"> std_index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</si>
  <si>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</si>
  <si>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</si>
  <si>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</si>
  <si>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</si>
  <si>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</si>
  <si>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</si>
  <si>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</si>
  <si>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</si>
  <si>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</si>
  <si>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std_insert speedup</t>
  </si>
  <si>
    <t>adj_insert_speedup</t>
  </si>
  <si>
    <t>ekey_insert_speedup</t>
  </si>
  <si>
    <t>adj rate of increase</t>
  </si>
  <si>
    <t>std_insert</t>
  </si>
  <si>
    <t>type</t>
  </si>
  <si>
    <t>adj</t>
  </si>
  <si>
    <t>s20_e8</t>
  </si>
  <si>
    <t>s21_e8</t>
  </si>
  <si>
    <t>s22_e8</t>
  </si>
  <si>
    <t>s23_e8</t>
  </si>
  <si>
    <t>s24_e8</t>
  </si>
  <si>
    <t>s25_e8</t>
  </si>
  <si>
    <t>s26_e8</t>
  </si>
  <si>
    <t>s27_e8</t>
  </si>
  <si>
    <t>ekey</t>
  </si>
  <si>
    <t>std</t>
  </si>
  <si>
    <t>Ekey_insert</t>
  </si>
  <si>
    <t>db_name</t>
  </si>
  <si>
    <t>t_total(us)</t>
  </si>
  <si>
    <t>t_total(sec)</t>
  </si>
  <si>
    <t>Adj_insert</t>
  </si>
  <si>
    <t>s19</t>
  </si>
  <si>
    <t>s20</t>
  </si>
  <si>
    <t>from single_threaded_kron_inserts_cpp.csv</t>
  </si>
  <si>
    <t>CPP speedup std</t>
  </si>
  <si>
    <t>CPP speedup EKEY</t>
  </si>
  <si>
    <t>CPP speedup ADJ</t>
  </si>
  <si>
    <t>Bulk Speedup STD</t>
  </si>
  <si>
    <t>Bulk Speedup EKEY</t>
  </si>
  <si>
    <t>Bulk Speedup ADJ</t>
  </si>
  <si>
    <t>#edges</t>
  </si>
  <si>
    <t>s24</t>
  </si>
  <si>
    <t>s23</t>
  </si>
  <si>
    <t>s21</t>
  </si>
  <si>
    <t>s22</t>
  </si>
  <si>
    <t>Bulk insert</t>
  </si>
  <si>
    <t>total time (real time -insert_log)</t>
  </si>
  <si>
    <t>Using STD</t>
  </si>
  <si>
    <t>Write Tput (edges/sec)</t>
  </si>
  <si>
    <t>Single Threaded Insert</t>
  </si>
  <si>
    <t>time to insert in usecs</t>
  </si>
  <si>
    <t>Write Throughput (edge/sec)</t>
  </si>
  <si>
    <t>Average Throughput</t>
  </si>
  <si>
    <t>Python API</t>
  </si>
  <si>
    <t>time to insert</t>
  </si>
  <si>
    <t>Write Throughput</t>
  </si>
  <si>
    <t>Avg Tput</t>
  </si>
  <si>
    <t>Average Speedup with CPP wrt python API</t>
  </si>
  <si>
    <t>Average Speedup with Bulk Inserter wrt Python API</t>
  </si>
  <si>
    <t>Scale Factor</t>
  </si>
  <si>
    <t>Time to Read Edgelist</t>
  </si>
  <si>
    <t>Time to insert Edges</t>
  </si>
  <si>
    <t>Time to Read Nodes</t>
  </si>
  <si>
    <t>Time to insert nodes</t>
  </si>
  <si>
    <t>#db_name</t>
  </si>
  <si>
    <t xml:space="preserve"> benchmark</t>
  </si>
  <si>
    <t>map_construction_time</t>
  </si>
  <si>
    <t>iteration_time0</t>
  </si>
  <si>
    <t>iteration_time1...</t>
  </si>
  <si>
    <t xml:space="preserve"> adj_rd_cit-Patents</t>
  </si>
  <si>
    <t>pr</t>
  </si>
  <si>
    <t>adj_rd_cit-Patents</t>
  </si>
  <si>
    <t xml:space="preserve"> ekey_rd_cit-Patents</t>
  </si>
  <si>
    <t>ekey_rd_cit-Patents</t>
  </si>
  <si>
    <t>ADJ CIT-PATENTS</t>
  </si>
  <si>
    <t>EKEY CIT-PATENTS</t>
  </si>
  <si>
    <t>avg time/iter</t>
  </si>
  <si>
    <t>std_rd_cit-Patents</t>
  </si>
  <si>
    <t>STD CIT-PATENTS</t>
  </si>
  <si>
    <t xml:space="preserve"> starting node_id</t>
  </si>
  <si>
    <t xml:space="preserve"> num_visited</t>
  </si>
  <si>
    <t xml:space="preserve"> sum_out_deg</t>
  </si>
  <si>
    <t xml:space="preserve"> time_taken_usecs</t>
  </si>
  <si>
    <t>bfs</t>
  </si>
  <si>
    <t xml:space="preserve"> adj_rd_s10_e8</t>
  </si>
  <si>
    <t>adj_rd_s10_e8</t>
  </si>
  <si>
    <t>Average time</t>
  </si>
  <si>
    <t>ADJ s10</t>
  </si>
  <si>
    <t>avg</t>
  </si>
  <si>
    <t>Margraphita</t>
  </si>
  <si>
    <t xml:space="preserve"> adj_rd_s11_e8</t>
  </si>
  <si>
    <t>adj_rd_s11_e8</t>
  </si>
  <si>
    <t xml:space="preserve"> adj_rd_s12_e8</t>
  </si>
  <si>
    <t>adj_rd_s12_e8</t>
  </si>
  <si>
    <t xml:space="preserve"> adj_rd_s13_e8</t>
  </si>
  <si>
    <t>adj_rd_s13_e8</t>
  </si>
  <si>
    <t xml:space="preserve"> adj_rd_s14_e8</t>
  </si>
  <si>
    <t>adj_rd_s14_e8</t>
  </si>
  <si>
    <t xml:space="preserve"> adj_rd_s15_e8</t>
  </si>
  <si>
    <t>adj_rd_s15_e8</t>
  </si>
  <si>
    <t xml:space="preserve"> adj_rd_s16_e8</t>
  </si>
  <si>
    <t>adj_rd_s16_e8</t>
  </si>
  <si>
    <t xml:space="preserve"> adj_rd_s17_e8</t>
  </si>
  <si>
    <t>adj_rd_s17_e8</t>
  </si>
  <si>
    <t xml:space="preserve"> ekey_rd_s18_e8</t>
  </si>
  <si>
    <t>ekey_rd_s18_e8</t>
  </si>
  <si>
    <t xml:space="preserve"> adj_rd_s18_e8</t>
  </si>
  <si>
    <t>adj_rd_s18_e8</t>
  </si>
  <si>
    <t xml:space="preserve"> adj_rd_s19_e8</t>
  </si>
  <si>
    <t>adj_rd_s19_e8</t>
  </si>
  <si>
    <t xml:space="preserve"> ekey_rd_s10_e8</t>
  </si>
  <si>
    <t>ekey_rd_s10_e8</t>
  </si>
  <si>
    <t xml:space="preserve"> ekey_rd_s11_e8</t>
  </si>
  <si>
    <t>ekey_rd_s11_e8</t>
  </si>
  <si>
    <t xml:space="preserve"> ekey_rd_s12_e8</t>
  </si>
  <si>
    <t>ekey_rd_s12_e8</t>
  </si>
  <si>
    <t xml:space="preserve"> ekey_rd_s14_e8</t>
  </si>
  <si>
    <t>ekey_rd_s14_e8</t>
  </si>
  <si>
    <t xml:space="preserve"> ekey_rd_s15_e8</t>
  </si>
  <si>
    <t>ekey_rd_s15_e8</t>
  </si>
  <si>
    <t xml:space="preserve"> ekey_rd_s16_e8</t>
  </si>
  <si>
    <t>ekey_rd_s16_e8</t>
  </si>
  <si>
    <t xml:space="preserve"> ekey_rd_s17_e8</t>
  </si>
  <si>
    <t>ekey_rd_s17_e8</t>
  </si>
  <si>
    <t xml:space="preserve"> ekey_rd_s19_e8</t>
  </si>
  <si>
    <t>ekey_rd_s19_e8</t>
  </si>
  <si>
    <t>average</t>
  </si>
  <si>
    <t>Normalized time</t>
  </si>
  <si>
    <t>normalized ttime/node visited</t>
  </si>
  <si>
    <t>normalized time</t>
  </si>
  <si>
    <t>Median</t>
  </si>
  <si>
    <t>AdjList</t>
  </si>
  <si>
    <t>EdgeKey</t>
  </si>
  <si>
    <t>Standard</t>
  </si>
  <si>
    <t>Graph</t>
  </si>
  <si>
    <t>cpp api</t>
  </si>
  <si>
    <t>CPP Bulk Insert (10 threads)</t>
  </si>
  <si>
    <t xml:space="preserve">CPP API (1 thread) </t>
  </si>
  <si>
    <t>Write TPut (Edges/sec)</t>
  </si>
  <si>
    <t>Time (s)</t>
  </si>
  <si>
    <t>-</t>
  </si>
  <si>
    <t>Bulk Insert</t>
  </si>
  <si>
    <t>C++ API (1 Thread)</t>
  </si>
  <si>
    <t>ADJ runtime</t>
  </si>
  <si>
    <t>Growth Rate</t>
  </si>
  <si>
    <t>NA</t>
  </si>
  <si>
    <t>Cycle Triangles</t>
  </si>
  <si>
    <t>Trust Triangles</t>
  </si>
  <si>
    <t>AdjacencyList</t>
  </si>
  <si>
    <t>db_path</t>
  </si>
  <si>
    <t>/home/puneet/gen_graphs/s10_e8</t>
  </si>
  <si>
    <t>/home/puneet/gen_graphs/s11_e8</t>
  </si>
  <si>
    <t>/home/puneet/gen_graphs/s12_e8</t>
  </si>
  <si>
    <t>/home/puneet/gen_graphs/s13_e8</t>
  </si>
  <si>
    <t>/home/puneet/gen_graphs/s14_e8</t>
  </si>
  <si>
    <t>/home/puneet/gen_graphs/s15_e8</t>
  </si>
  <si>
    <t>/home/puneet/gen_graphs/s16_e8</t>
  </si>
  <si>
    <t>/home/puneet/gen_graphs/s17_e8</t>
  </si>
  <si>
    <t>/home/puneet/gen_graphs/s18_e8</t>
  </si>
  <si>
    <t>/home/puneet/gen_graphs/s19_e8</t>
  </si>
  <si>
    <t>/home/puneet/gen_graphs/s20_e8</t>
  </si>
  <si>
    <t>sum</t>
  </si>
  <si>
    <t>/home/puneet/gen_graphs/s21_e8</t>
  </si>
  <si>
    <t>/home/puneet/gen_graphs/s22_e8</t>
  </si>
  <si>
    <t>/home/puneet/gen_graphs/s23_e8</t>
  </si>
  <si>
    <t>num_nodes</t>
  </si>
  <si>
    <t>Scale</t>
  </si>
  <si>
    <t>#Edges</t>
  </si>
  <si>
    <t>Time(s)</t>
  </si>
  <si>
    <t>/home/puneet/gen_graphs/s24_e8</t>
  </si>
  <si>
    <t>CPP gain</t>
  </si>
  <si>
    <t>ejey</t>
  </si>
  <si>
    <t>bulk gain</t>
  </si>
  <si>
    <t>total_time (s)</t>
  </si>
  <si>
    <t xml:space="preserve"> Time to Read Edgelist</t>
  </si>
  <si>
    <t>Time to Insert Edges</t>
  </si>
  <si>
    <t>Time to Insert Nodes</t>
  </si>
  <si>
    <t>CIT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</si>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</sst>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theme="1"/>
      <name val="Calibri (Body)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2" borderId="0" xfId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0" fillId="0" borderId="4" xfId="0" applyBorder="1"/>
    <xf numFmtId="0" fontId="1" fillId="0" borderId="5" xfId="0" applyFont="1" applyBorder="1" applyAlignment="1">
      <alignment wrapText="1"/>
    </xf>
    <xf numFmtId="0" fontId="0" fillId="0" borderId="5" xfId="0" applyBorder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0" fillId="0" borderId="0" xfId="0" applyNumberFormat="1"/>
    <xf numFmtId="0" fontId="1" fillId="0" borderId="9" xfId="0" applyFont="1" applyFill="1" applyBorder="1"/>
    <xf numFmtId="0" fontId="1" fillId="0" borderId="1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 wrapText="1"/>
    </xf>
    <xf numFmtId="0" fontId="0" fillId="3" borderId="0" xfId="0" applyFill="1"/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5" fillId="0" borderId="0" xfId="0" applyFont="1" applyAlignment="1">
      <alignment vertical="center" textRotation="90"/>
    </xf>
    <xf numFmtId="0" fontId="6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255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connections" Target="connection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570563609455346E-2"/>
          <c:y val="3.1666191086021957E-2"/>
          <c:w val="0.93165309492809478"/>
          <c:h val="0.83073588850373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Sheet1!$S$127</c:f>
              <c:strCache>
                <c:ptCount val="1"/>
                <c:pt idx="0">
                  <c:v>Time to Read Edgelist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Sheet1!$R$128:$R$145</c:f>
              <c:strCache>
                <c:ptCount val="18"/>
                <c:pt idx="0">
                  <c:v>15_A</c:v>
                </c:pt>
                <c:pt idx="1">
                  <c:v>15_E</c:v>
                </c:pt>
                <c:pt idx="2">
                  <c:v>15_S</c:v>
                </c:pt>
                <c:pt idx="3">
                  <c:v>16_A</c:v>
                </c:pt>
                <c:pt idx="4">
                  <c:v>16_E</c:v>
                </c:pt>
                <c:pt idx="5">
                  <c:v>16_S</c:v>
                </c:pt>
                <c:pt idx="6">
                  <c:v>17_A</c:v>
                </c:pt>
                <c:pt idx="7">
                  <c:v>17_E</c:v>
                </c:pt>
                <c:pt idx="8">
                  <c:v>17_S</c:v>
                </c:pt>
                <c:pt idx="9">
                  <c:v>18_A</c:v>
                </c:pt>
                <c:pt idx="10">
                  <c:v>18_E</c:v>
                </c:pt>
                <c:pt idx="11">
                  <c:v>18_S</c:v>
                </c:pt>
                <c:pt idx="12">
                  <c:v>19_A</c:v>
                </c:pt>
                <c:pt idx="13">
                  <c:v>19_E</c:v>
                </c:pt>
                <c:pt idx="14">
                  <c:v>19_S</c:v>
                </c:pt>
                <c:pt idx="15">
                  <c:v>20_A</c:v>
                </c:pt>
                <c:pt idx="16">
                  <c:v>20_E</c:v>
                </c:pt>
                <c:pt idx="17">
                  <c:v>20_S</c:v>
                </c:pt>
              </c:strCache>
            </c:strRef>
          </c:cat>
          <c:val>
            <c:numRef>
              <c:f>Sheet1!$S$128:$S$145</c:f>
              <c:numCache>
                <c:formatCode>General</c:formatCode>
                <c:ptCount val="18"/>
                <c:pt idx="0">
                  <c:v>0.23349820000000002</c:v>
                </c:pt>
                <c:pt idx="1">
                  <c:v>0.23970560000000002</c:v>
                </c:pt>
                <c:pt idx="2">
                  <c:v>0.2430428</c:v>
                </c:pt>
                <c:pt idx="3">
                  <c:v>0.47918919999999998</c:v>
                </c:pt>
                <c:pt idx="4">
                  <c:v>0.47906740000000003</c:v>
                </c:pt>
                <c:pt idx="5">
                  <c:v>0.47909160000000006</c:v>
                </c:pt>
                <c:pt idx="6">
                  <c:v>0.96152020000000005</c:v>
                </c:pt>
                <c:pt idx="7">
                  <c:v>0.90792410000000001</c:v>
                </c:pt>
                <c:pt idx="8">
                  <c:v>0.95559250000000007</c:v>
                </c:pt>
                <c:pt idx="9">
                  <c:v>1.8809366000000001</c:v>
                </c:pt>
                <c:pt idx="10">
                  <c:v>1.8942513999999999</c:v>
                </c:pt>
                <c:pt idx="11">
                  <c:v>1.8550238000000001</c:v>
                </c:pt>
                <c:pt idx="12">
                  <c:v>3.5107549000000002</c:v>
                </c:pt>
                <c:pt idx="13">
                  <c:v>4.3027176999999996</c:v>
                </c:pt>
                <c:pt idx="14">
                  <c:v>3.7789739</c:v>
                </c:pt>
                <c:pt idx="15">
                  <c:v>7.4325104</c:v>
                </c:pt>
                <c:pt idx="16">
                  <c:v>7.7616115999999993</c:v>
                </c:pt>
                <c:pt idx="17">
                  <c:v>7.8246370000000001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1-C04C-BB25-C438A900F4C9}"/>
            </c:ext>
          </c:extLst>
        </c:ser>
        <c:ser>
          <c:idx val="1"/>
          <c:order val="1"/>
          <c:tx>
            <c:strRef>
              <c:f>Sheet1!$T$127</c:f>
              <c:strCache>
                <c:ptCount val="1"/>
                <c:pt idx="0">
                  <c:v>Time to insert Edges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Sheet1!$R$128:$R$145</c:f>
              <c:strCache>
                <c:ptCount val="18"/>
                <c:pt idx="0">
                  <c:v>15_A</c:v>
                </c:pt>
                <c:pt idx="1">
                  <c:v>15_E</c:v>
                </c:pt>
                <c:pt idx="2">
                  <c:v>15_S</c:v>
                </c:pt>
                <c:pt idx="3">
                  <c:v>16_A</c:v>
                </c:pt>
                <c:pt idx="4">
                  <c:v>16_E</c:v>
                </c:pt>
                <c:pt idx="5">
                  <c:v>16_S</c:v>
                </c:pt>
                <c:pt idx="6">
                  <c:v>17_A</c:v>
                </c:pt>
                <c:pt idx="7">
                  <c:v>17_E</c:v>
                </c:pt>
                <c:pt idx="8">
                  <c:v>17_S</c:v>
                </c:pt>
                <c:pt idx="9">
                  <c:v>18_A</c:v>
                </c:pt>
                <c:pt idx="10">
                  <c:v>18_E</c:v>
                </c:pt>
                <c:pt idx="11">
                  <c:v>18_S</c:v>
                </c:pt>
                <c:pt idx="12">
                  <c:v>19_A</c:v>
                </c:pt>
                <c:pt idx="13">
                  <c:v>19_E</c:v>
                </c:pt>
                <c:pt idx="14">
                  <c:v>19_S</c:v>
                </c:pt>
                <c:pt idx="15">
                  <c:v>20_A</c:v>
                </c:pt>
                <c:pt idx="16">
                  <c:v>20_E</c:v>
                </c:pt>
                <c:pt idx="17">
                  <c:v>20_S</c:v>
                </c:pt>
              </c:strCache>
            </c:strRef>
          </c:cat>
          <c:val>
            <c:numRef>
              <c:f>Sheet1!$T$128:$T$145</c:f>
              <c:numCache>
                <c:formatCode>General</c:formatCode>
                <c:ptCount val="18"/>
                <c:pt idx="0">
                  <c:v>5.5905399999999994E-2</c:v>
                </c:pt>
                <c:pt idx="1">
                  <c:v>0.19472719999999999</c:v>
                </c:pt>
                <c:pt idx="2">
                  <c:v>6.4167999999999989E-2</c:v>
                </c:pt>
                <c:pt idx="3">
                  <c:v>0.29612349999999998</c:v>
                </c:pt>
                <c:pt idx="4">
                  <c:v>0.22357630000000001</c:v>
                </c:pt>
                <c:pt idx="5">
                  <c:v>0.74297689999999994</c:v>
                </c:pt>
                <c:pt idx="6">
                  <c:v>0.70303990000000005</c:v>
                </c:pt>
                <c:pt idx="7">
                  <c:v>0.54069670000000003</c:v>
                </c:pt>
                <c:pt idx="8">
                  <c:v>1.4292055000000001</c:v>
                </c:pt>
                <c:pt idx="9">
                  <c:v>0.6140603</c:v>
                </c:pt>
                <c:pt idx="10">
                  <c:v>0.86111769999999999</c:v>
                </c:pt>
                <c:pt idx="11">
                  <c:v>0.62397370000000008</c:v>
                </c:pt>
                <c:pt idx="12">
                  <c:v>2.7400036000000001</c:v>
                </c:pt>
                <c:pt idx="13">
                  <c:v>3.1245855000000002</c:v>
                </c:pt>
                <c:pt idx="14">
                  <c:v>3.3992263999999999</c:v>
                </c:pt>
                <c:pt idx="15">
                  <c:v>9.3258896999999994</c:v>
                </c:pt>
                <c:pt idx="16">
                  <c:v>9.1569669999999999</c:v>
                </c:pt>
                <c:pt idx="17">
                  <c:v>10.858495699999999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1-C04C-BB25-C438A900F4C9}"/>
            </c:ext>
          </c:extLst>
        </c:ser>
        <c:ser>
          <c:idx val="2"/>
          <c:order val="2"/>
          <c:tx>
            <c:strRef>
              <c:f>Sheet1!$U$127</c:f>
              <c:strCache>
                <c:ptCount val="1"/>
                <c:pt idx="0">
                  <c:v>Time to Read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Sheet1!$R$128:$R$145</c:f>
              <c:strCache>
                <c:ptCount val="18"/>
                <c:pt idx="0">
                  <c:v>15_A</c:v>
                </c:pt>
                <c:pt idx="1">
                  <c:v>15_E</c:v>
                </c:pt>
                <c:pt idx="2">
                  <c:v>15_S</c:v>
                </c:pt>
                <c:pt idx="3">
                  <c:v>16_A</c:v>
                </c:pt>
                <c:pt idx="4">
                  <c:v>16_E</c:v>
                </c:pt>
                <c:pt idx="5">
                  <c:v>16_S</c:v>
                </c:pt>
                <c:pt idx="6">
                  <c:v>17_A</c:v>
                </c:pt>
                <c:pt idx="7">
                  <c:v>17_E</c:v>
                </c:pt>
                <c:pt idx="8">
                  <c:v>17_S</c:v>
                </c:pt>
                <c:pt idx="9">
                  <c:v>18_A</c:v>
                </c:pt>
                <c:pt idx="10">
                  <c:v>18_E</c:v>
                </c:pt>
                <c:pt idx="11">
                  <c:v>18_S</c:v>
                </c:pt>
                <c:pt idx="12">
                  <c:v>19_A</c:v>
                </c:pt>
                <c:pt idx="13">
                  <c:v>19_E</c:v>
                </c:pt>
                <c:pt idx="14">
                  <c:v>19_S</c:v>
                </c:pt>
                <c:pt idx="15">
                  <c:v>20_A</c:v>
                </c:pt>
                <c:pt idx="16">
                  <c:v>20_E</c:v>
                </c:pt>
                <c:pt idx="17">
                  <c:v>20_S</c:v>
                </c:pt>
              </c:strCache>
            </c:strRef>
          </c:cat>
          <c:val>
            <c:numRef>
              <c:f>Sheet1!$U$128:$U$145</c:f>
              <c:numCache>
                <c:formatCode>General</c:formatCode>
                <c:ptCount val="18"/>
                <c:pt idx="0">
                  <c:v>5.9674200000000004E-2</c:v>
                </c:pt>
                <c:pt idx="1">
                  <c:v>6.7803000000000004E-3</c:v>
                </c:pt>
                <c:pt idx="2">
                  <c:v>4.3593E-3</c:v>
                </c:pt>
                <c:pt idx="3">
                  <c:v>0.1293531</c:v>
                </c:pt>
                <c:pt idx="4">
                  <c:v>9.4848999999999992E-3</c:v>
                </c:pt>
                <c:pt idx="5">
                  <c:v>1.18677E-2</c:v>
                </c:pt>
                <c:pt idx="6">
                  <c:v>0.27285580000000004</c:v>
                </c:pt>
                <c:pt idx="7">
                  <c:v>2.3474099999999998E-2</c:v>
                </c:pt>
                <c:pt idx="8">
                  <c:v>2.0542100000000001E-2</c:v>
                </c:pt>
                <c:pt idx="9">
                  <c:v>0.76723510000000006</c:v>
                </c:pt>
                <c:pt idx="10">
                  <c:v>4.2248500000000001E-2</c:v>
                </c:pt>
                <c:pt idx="11">
                  <c:v>3.63425E-2</c:v>
                </c:pt>
                <c:pt idx="12">
                  <c:v>1.2913285000000001</c:v>
                </c:pt>
                <c:pt idx="13">
                  <c:v>0.98782799999999993</c:v>
                </c:pt>
                <c:pt idx="14">
                  <c:v>6.7041789999999999</c:v>
                </c:pt>
                <c:pt idx="15">
                  <c:v>37.677985</c:v>
                </c:pt>
                <c:pt idx="16">
                  <c:v>4.6841239999999997</c:v>
                </c:pt>
                <c:pt idx="17">
                  <c:v>2.1852019999999999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1-C04C-BB25-C438A900F4C9}"/>
            </c:ext>
          </c:extLst>
        </c:ser>
        <c:ser>
          <c:idx val="3"/>
          <c:order val="3"/>
          <c:tx>
            <c:strRef>
              <c:f>Sheet1!$V$127</c:f>
              <c:strCache>
                <c:ptCount val="1"/>
                <c:pt idx="0">
                  <c:v>Time to insert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Sheet1!$R$128:$R$145</c:f>
              <c:strCache>
                <c:ptCount val="18"/>
                <c:pt idx="0">
                  <c:v>15_A</c:v>
                </c:pt>
                <c:pt idx="1">
                  <c:v>15_E</c:v>
                </c:pt>
                <c:pt idx="2">
                  <c:v>15_S</c:v>
                </c:pt>
                <c:pt idx="3">
                  <c:v>16_A</c:v>
                </c:pt>
                <c:pt idx="4">
                  <c:v>16_E</c:v>
                </c:pt>
                <c:pt idx="5">
                  <c:v>16_S</c:v>
                </c:pt>
                <c:pt idx="6">
                  <c:v>17_A</c:v>
                </c:pt>
                <c:pt idx="7">
                  <c:v>17_E</c:v>
                </c:pt>
                <c:pt idx="8">
                  <c:v>17_S</c:v>
                </c:pt>
                <c:pt idx="9">
                  <c:v>18_A</c:v>
                </c:pt>
                <c:pt idx="10">
                  <c:v>18_E</c:v>
                </c:pt>
                <c:pt idx="11">
                  <c:v>18_S</c:v>
                </c:pt>
                <c:pt idx="12">
                  <c:v>19_A</c:v>
                </c:pt>
                <c:pt idx="13">
                  <c:v>19_E</c:v>
                </c:pt>
                <c:pt idx="14">
                  <c:v>19_S</c:v>
                </c:pt>
                <c:pt idx="15">
                  <c:v>20_A</c:v>
                </c:pt>
                <c:pt idx="16">
                  <c:v>20_E</c:v>
                </c:pt>
                <c:pt idx="17">
                  <c:v>20_S</c:v>
                </c:pt>
              </c:strCache>
            </c:strRef>
          </c:cat>
          <c:val>
            <c:numRef>
              <c:f>Sheet1!$V$128:$V$145</c:f>
              <c:numCache>
                <c:formatCode>General</c:formatCode>
                <c:ptCount val="18"/>
                <c:pt idx="0">
                  <c:v>2.2911999999999997E-3</c:v>
                </c:pt>
                <c:pt idx="1">
                  <c:v>2.3692000000000001E-3</c:v>
                </c:pt>
                <c:pt idx="2">
                  <c:v>2.3576999999999999E-3</c:v>
                </c:pt>
                <c:pt idx="3">
                  <c:v>4.0197000000000002E-3</c:v>
                </c:pt>
                <c:pt idx="4">
                  <c:v>4.2620000000000002E-3</c:v>
                </c:pt>
                <c:pt idx="5">
                  <c:v>4.0793999999999995E-3</c:v>
                </c:pt>
                <c:pt idx="6">
                  <c:v>8.9937999999999997E-3</c:v>
                </c:pt>
                <c:pt idx="7">
                  <c:v>8.4731000000000008E-3</c:v>
                </c:pt>
                <c:pt idx="8">
                  <c:v>9.1664999999999993E-3</c:v>
                </c:pt>
                <c:pt idx="9">
                  <c:v>1.7656399999999999E-2</c:v>
                </c:pt>
                <c:pt idx="10">
                  <c:v>1.8159100000000001E-2</c:v>
                </c:pt>
                <c:pt idx="11">
                  <c:v>1.67631E-2</c:v>
                </c:pt>
                <c:pt idx="12">
                  <c:v>3.38537E-2</c:v>
                </c:pt>
                <c:pt idx="13">
                  <c:v>4.6473500000000001E-2</c:v>
                </c:pt>
                <c:pt idx="14">
                  <c:v>0.368116</c:v>
                </c:pt>
                <c:pt idx="15">
                  <c:v>0.78000899999999995</c:v>
                </c:pt>
                <c:pt idx="16">
                  <c:v>0.75148700000000002</c:v>
                </c:pt>
                <c:pt idx="17">
                  <c:v>0.77420499999999992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1-C04C-BB25-C438A900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1748544"/>
        <c:axId val="871714080"/>
      </c:barChart>
      <c:catAx>
        <c:axId val="87174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Scale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14080"/>
        <c:crosses val="autoZero"/>
        <c:auto val="1"/>
        <c:lblAlgn val="ctr"/>
        <c:lblOffset val="100"/>
        <c:noMultiLvlLbl val="0"/>
      </c:catAx>
      <c:valAx>
        <c:axId val="871714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69561745493694E-2"/>
          <c:y val="1.8917499940718195E-2"/>
          <c:w val="0.90477118611247376"/>
          <c:h val="0.88714622489495187"/>
        </c:manualLayout>
      </c:layout>
      <c:lineChart>
        <c:grouping val="standard"/>
        <c:varyColors val="0"/>
        <c:ser>
          <c:idx val="0"/>
          <c:order val="0"/>
          <c:tx>
            <c:v>STD Python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'Bulk insert'!$A$61:$A$70</c:f>
              <c:strCache>
                <c:ptCount val="10"/>
                <c:pt idx="0">
                  <c:v>s10_e8</c:v>
                </c:pt>
                <c:pt idx="1">
                  <c:v>s11_e8</c:v>
                </c:pt>
                <c:pt idx="2">
                  <c:v>s12_e8</c:v>
                </c:pt>
                <c:pt idx="3">
                  <c:v>s13_e8</c:v>
                </c:pt>
                <c:pt idx="4">
                  <c:v>s14_e8</c:v>
                </c:pt>
                <c:pt idx="5">
                  <c:v>s15_e8</c:v>
                </c:pt>
                <c:pt idx="6">
                  <c:v>s16_e8</c:v>
                </c:pt>
                <c:pt idx="7">
                  <c:v>s17_e8</c:v>
                </c:pt>
                <c:pt idx="8">
                  <c:v>s18_e8</c:v>
                </c:pt>
                <c:pt idx="9">
                  <c:v>s19_e8</c:v>
                </c:pt>
              </c:strCache>
            </c:strRef>
          </c:cat>
          <c:val>
            <c:numRef>
              <c:f>'Bulk insert'!$B$61:$B$70</c:f>
              <c:numCache>
                <c:formatCode>General</c:formatCode>
                <c:ptCount val="10"/>
                <c:pt idx="0">
                  <c:v>0.69474411010742099</c:v>
                </c:pt>
                <c:pt idx="1">
                  <c:v>1.4085221290588299</c:v>
                </c:pt>
                <c:pt idx="2">
                  <c:v>2.7976701259613002</c:v>
                </c:pt>
                <c:pt idx="3">
                  <c:v>5.8661909103393501</c:v>
                </c:pt>
                <c:pt idx="4">
                  <c:v>11.9534220695495</c:v>
                </c:pt>
                <c:pt idx="5">
                  <c:v>24.934105634689299</c:v>
                </c:pt>
                <c:pt idx="6">
                  <c:v>50.696177005767801</c:v>
                </c:pt>
                <c:pt idx="7">
                  <c:v>101.791283130645</c:v>
                </c:pt>
                <c:pt idx="8">
                  <c:v>212.02470016479401</c:v>
                </c:pt>
                <c:pt idx="9">
                  <c:v>417.49267506599398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0043-A844-776203EEEA25}"/>
            </c:ext>
          </c:extLst>
        </c:ser>
        <c:ser>
          <c:idx val="1"/>
          <c:order val="1"/>
          <c:tx>
            <c:v>ADJ Python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'Bulk insert'!$A$61:$A$70</c:f>
              <c:strCache>
                <c:ptCount val="10"/>
                <c:pt idx="0">
                  <c:v>s10_e8</c:v>
                </c:pt>
                <c:pt idx="1">
                  <c:v>s11_e8</c:v>
                </c:pt>
                <c:pt idx="2">
                  <c:v>s12_e8</c:v>
                </c:pt>
                <c:pt idx="3">
                  <c:v>s13_e8</c:v>
                </c:pt>
                <c:pt idx="4">
                  <c:v>s14_e8</c:v>
                </c:pt>
                <c:pt idx="5">
                  <c:v>s15_e8</c:v>
                </c:pt>
                <c:pt idx="6">
                  <c:v>s16_e8</c:v>
                </c:pt>
                <c:pt idx="7">
                  <c:v>s17_e8</c:v>
                </c:pt>
                <c:pt idx="8">
                  <c:v>s18_e8</c:v>
                </c:pt>
                <c:pt idx="9">
                  <c:v>s19_e8</c:v>
                </c:pt>
              </c:strCache>
            </c:strRef>
          </c:cat>
          <c:val>
            <c:numRef>
              <c:f>'Bulk insert'!$C$61:$C$70</c:f>
              <c:numCache>
                <c:formatCode>General</c:formatCode>
                <c:ptCount val="10"/>
                <c:pt idx="0">
                  <c:v>0.93155908584594704</c:v>
                </c:pt>
                <c:pt idx="1">
                  <c:v>1.8840425014495801</c:v>
                </c:pt>
                <c:pt idx="2">
                  <c:v>3.77512383460998</c:v>
                </c:pt>
                <c:pt idx="3">
                  <c:v>7.6950707435607901</c:v>
                </c:pt>
                <c:pt idx="4">
                  <c:v>16.222684621810899</c:v>
                </c:pt>
                <c:pt idx="5">
                  <c:v>33.223828792572</c:v>
                </c:pt>
                <c:pt idx="6">
                  <c:v>68.603267431259098</c:v>
                </c:pt>
                <c:pt idx="7">
                  <c:v>143.00937628745999</c:v>
                </c:pt>
                <c:pt idx="8">
                  <c:v>308.404300451278</c:v>
                </c:pt>
                <c:pt idx="9">
                  <c:v>655.20410180091801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B-0043-A844-776203EEEA25}"/>
            </c:ext>
          </c:extLst>
        </c:ser>
        <c:ser>
          <c:idx val="2"/>
          <c:order val="2"/>
          <c:tx>
            <c:v>EKEY Python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'Bulk insert'!$A$61:$A$70</c:f>
              <c:strCache>
                <c:ptCount val="10"/>
                <c:pt idx="0">
                  <c:v>s10_e8</c:v>
                </c:pt>
                <c:pt idx="1">
                  <c:v>s11_e8</c:v>
                </c:pt>
                <c:pt idx="2">
                  <c:v>s12_e8</c:v>
                </c:pt>
                <c:pt idx="3">
                  <c:v>s13_e8</c:v>
                </c:pt>
                <c:pt idx="4">
                  <c:v>s14_e8</c:v>
                </c:pt>
                <c:pt idx="5">
                  <c:v>s15_e8</c:v>
                </c:pt>
                <c:pt idx="6">
                  <c:v>s16_e8</c:v>
                </c:pt>
                <c:pt idx="7">
                  <c:v>s17_e8</c:v>
                </c:pt>
                <c:pt idx="8">
                  <c:v>s18_e8</c:v>
                </c:pt>
                <c:pt idx="9">
                  <c:v>s19_e8</c:v>
                </c:pt>
              </c:strCache>
            </c:strRef>
          </c:cat>
          <c:val>
            <c:numRef>
              <c:f>'Bulk insert'!$D$61:$D$70</c:f>
              <c:numCache>
                <c:formatCode>General</c:formatCode>
                <c:ptCount val="10"/>
                <c:pt idx="0">
                  <c:v>0.62609696388244596</c:v>
                </c:pt>
                <c:pt idx="1">
                  <c:v>1.24935102462768</c:v>
                </c:pt>
                <c:pt idx="2">
                  <c:v>2.4412760734558101</c:v>
                </c:pt>
                <c:pt idx="3">
                  <c:v>4.7990965843200604</c:v>
                </c:pt>
                <c:pt idx="4">
                  <c:v>9.8714144229888898</c:v>
                </c:pt>
                <c:pt idx="5">
                  <c:v>21.5272326469421</c:v>
                </c:pt>
                <c:pt idx="6">
                  <c:v>44.059046268463099</c:v>
                </c:pt>
                <c:pt idx="7">
                  <c:v>103.331104755401</c:v>
                </c:pt>
                <c:pt idx="8">
                  <c:v>198.93765258789</c:v>
                </c:pt>
                <c:pt idx="9">
                  <c:v>443.34885692596401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B-0043-A844-776203EEEA25}"/>
            </c:ext>
          </c:extLst>
        </c:ser>
        <c:ser>
          <c:idx val="3"/>
          <c:order val="3"/>
          <c:tx>
            <c:v>STD CPP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'Bulk insert'!$E$61:$E$70</c:f>
              <c:numCache>
                <c:formatCode>General</c:formatCode>
                <c:ptCount val="10"/>
                <c:pt idx="0">
                  <c:v>1.8924E-2</c:v>
                </c:pt>
                <c:pt idx="1">
                  <c:v>3.5549999999999998E-2</c:v>
                </c:pt>
                <c:pt idx="2">
                  <c:v>7.0655999999999997E-2</c:v>
                </c:pt>
                <c:pt idx="3">
                  <c:v>0.14288999999999999</c:v>
                </c:pt>
                <c:pt idx="4">
                  <c:v>0.29174499999999998</c:v>
                </c:pt>
                <c:pt idx="5">
                  <c:v>0.59611099999999995</c:v>
                </c:pt>
                <c:pt idx="6">
                  <c:v>1.1876599999999999</c:v>
                </c:pt>
                <c:pt idx="7">
                  <c:v>2.3932729999999998</c:v>
                </c:pt>
                <c:pt idx="8">
                  <c:v>4.9277929999999994</c:v>
                </c:pt>
                <c:pt idx="9">
                  <c:v>9.8902099999999997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B-0043-A844-776203EEEA25}"/>
            </c:ext>
          </c:extLst>
        </c:ser>
        <c:ser>
          <c:idx val="4"/>
          <c:order val="4"/>
          <c:tx>
            <c:v>ADJ CPP</c:v>
          </c:tx>
          <c:spPr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'Bulk insert'!$F$61:$F$70</c:f>
              <c:numCache>
                <c:formatCode>General</c:formatCode>
                <c:ptCount val="10"/>
                <c:pt idx="0">
                  <c:v>4.2651000000000001E-2</c:v>
                </c:pt>
                <c:pt idx="1">
                  <c:v>7.2294999999999998E-2</c:v>
                </c:pt>
                <c:pt idx="2">
                  <c:v>9.1160999999999992E-2</c:v>
                </c:pt>
                <c:pt idx="3">
                  <c:v>0.182338</c:v>
                </c:pt>
                <c:pt idx="4">
                  <c:v>0.40138799999999997</c:v>
                </c:pt>
                <c:pt idx="5">
                  <c:v>0.84992299999999998</c:v>
                </c:pt>
                <c:pt idx="6">
                  <c:v>1.703492</c:v>
                </c:pt>
                <c:pt idx="7">
                  <c:v>3.744024</c:v>
                </c:pt>
                <c:pt idx="8">
                  <c:v>8.1288719999999994</c:v>
                </c:pt>
                <c:pt idx="9">
                  <c:v>17.788761999999998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EB-0043-A844-776203EEEA25}"/>
            </c:ext>
          </c:extLst>
        </c:ser>
        <c:ser>
          <c:idx val="5"/>
          <c:order val="5"/>
          <c:tx>
            <c:v>EKEY CPP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'Bulk insert'!$G$61:$G$70</c:f>
              <c:numCache>
                <c:formatCode>General</c:formatCode>
                <c:ptCount val="10"/>
                <c:pt idx="0">
                  <c:v>1.1644E-2</c:v>
                </c:pt>
                <c:pt idx="1">
                  <c:v>2.2445E-2</c:v>
                </c:pt>
                <c:pt idx="2">
                  <c:v>4.8547E-2</c:v>
                </c:pt>
                <c:pt idx="3">
                  <c:v>0.12656000000000001</c:v>
                </c:pt>
                <c:pt idx="4">
                  <c:v>0.20809</c:v>
                </c:pt>
                <c:pt idx="5">
                  <c:v>0.43543599999999999</c:v>
                </c:pt>
                <c:pt idx="6">
                  <c:v>0.88026099999999996</c:v>
                </c:pt>
                <c:pt idx="7">
                  <c:v>1.9508829999999999</c:v>
                </c:pt>
                <c:pt idx="8">
                  <c:v>4.2727259999999996</c:v>
                </c:pt>
                <c:pt idx="9">
                  <c:v>8.408631999999999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EB-0043-A844-776203EEE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032496"/>
        <c:axId val="258034144"/>
      </c:lineChart>
      <c:catAx>
        <c:axId val="25803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 Factor_Edge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4144"/>
        <c:crosses val="autoZero"/>
        <c:auto val="1"/>
        <c:lblAlgn val="ctr"/>
        <c:lblOffset val="100"/>
        <c:noMultiLvlLbl val="0"/>
      </c:catAx>
      <c:valAx>
        <c:axId val="258034144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 Time  (sec)</a:t>
                </a:r>
              </a:p>
            </c:rich>
          </c:tx>
          <c:layout>
            <c:manualLayout>
              <c:xMode val="edge"/>
              <c:yMode val="edge"/>
              <c:x val="2.9276596058586389E-3"/>
              <c:y val="0.3209999065814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922743904013337"/>
          <c:y val="2.829612000992433E-2"/>
          <c:w val="0.66493223966420911"/>
          <c:h val="8.8766901878827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 baseline="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'fixed bulk times'!$Z$47</c:f>
              <c:strCache>
                <c:ptCount val="1"/>
                <c:pt idx="0">
                  <c:v> Time to Read Edgelist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'fixed bulk times'!$Y$48:$Y$65</c:f>
              <c:strCache>
                <c:ptCount val="18"/>
                <c:pt idx="0">
                  <c:v>18_A</c:v>
                </c:pt>
                <c:pt idx="1">
                  <c:v>18_E</c:v>
                </c:pt>
                <c:pt idx="2">
                  <c:v>18_S</c:v>
                </c:pt>
                <c:pt idx="3">
                  <c:v>19_A</c:v>
                </c:pt>
                <c:pt idx="4">
                  <c:v>19_E</c:v>
                </c:pt>
                <c:pt idx="5">
                  <c:v>19_S</c:v>
                </c:pt>
                <c:pt idx="6">
                  <c:v>20_A</c:v>
                </c:pt>
                <c:pt idx="7">
                  <c:v>20_E</c:v>
                </c:pt>
                <c:pt idx="8">
                  <c:v>20_S</c:v>
                </c:pt>
                <c:pt idx="9">
                  <c:v>21_A</c:v>
                </c:pt>
                <c:pt idx="10">
                  <c:v>21_E</c:v>
                </c:pt>
                <c:pt idx="11">
                  <c:v>21_S</c:v>
                </c:pt>
                <c:pt idx="12">
                  <c:v>22_A</c:v>
                </c:pt>
                <c:pt idx="13">
                  <c:v>22_E</c:v>
                </c:pt>
                <c:pt idx="14">
                  <c:v>22_S</c:v>
                </c:pt>
                <c:pt idx="15">
                  <c:v>23_A</c:v>
                </c:pt>
                <c:pt idx="16">
                  <c:v>23_E</c:v>
                </c:pt>
                <c:pt idx="17">
                  <c:v>23_S</c:v>
                </c:pt>
              </c:strCache>
            </c:strRef>
          </c:cat>
          <c:val>
            <c:numRef>
              <c:f>'fixed bulk times'!$Z$48:$Z$65</c:f>
              <c:numCache>
                <c:formatCode>General</c:formatCode>
                <c:ptCount val="18"/>
                <c:pt idx="0">
                  <c:v>10869235</c:v>
                </c:pt>
                <c:pt idx="1">
                  <c:v>10728614</c:v>
                </c:pt>
                <c:pt idx="2">
                  <c:v>10519030</c:v>
                </c:pt>
                <c:pt idx="3">
                  <c:v>22938768</c:v>
                </c:pt>
                <c:pt idx="4">
                  <c:v>25644748</c:v>
                </c:pt>
                <c:pt idx="5">
                  <c:v>22983316</c:v>
                </c:pt>
                <c:pt idx="6">
                  <c:v>51632958</c:v>
                </c:pt>
                <c:pt idx="7">
                  <c:v>54157162</c:v>
                </c:pt>
                <c:pt idx="8">
                  <c:v>53664264</c:v>
                </c:pt>
                <c:pt idx="9">
                  <c:v>100951137</c:v>
                </c:pt>
                <c:pt idx="10">
                  <c:v>101143611</c:v>
                </c:pt>
                <c:pt idx="11">
                  <c:v>102005381</c:v>
                </c:pt>
                <c:pt idx="12">
                  <c:v>218385040</c:v>
                </c:pt>
                <c:pt idx="13">
                  <c:v>221317526</c:v>
                </c:pt>
                <c:pt idx="14">
                  <c:v>220039137</c:v>
                </c:pt>
                <c:pt idx="15">
                  <c:v>471162011</c:v>
                </c:pt>
                <c:pt idx="16">
                  <c:v>464139527</c:v>
                </c:pt>
                <c:pt idx="17">
                  <c:v>473670836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9-D643-ACAF-60C771C4C294}"/>
            </c:ext>
          </c:extLst>
        </c:ser>
        <c:ser>
          <c:idx val="1"/>
          <c:order val="1"/>
          <c:tx>
            <c:strRef>
              <c:f>'fixed bulk times'!$AA$47</c:f>
              <c:strCache>
                <c:ptCount val="1"/>
                <c:pt idx="0">
                  <c:v>Time to Insert Edges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'fixed bulk times'!$Y$48:$Y$65</c:f>
              <c:strCache>
                <c:ptCount val="18"/>
                <c:pt idx="0">
                  <c:v>18_A</c:v>
                </c:pt>
                <c:pt idx="1">
                  <c:v>18_E</c:v>
                </c:pt>
                <c:pt idx="2">
                  <c:v>18_S</c:v>
                </c:pt>
                <c:pt idx="3">
                  <c:v>19_A</c:v>
                </c:pt>
                <c:pt idx="4">
                  <c:v>19_E</c:v>
                </c:pt>
                <c:pt idx="5">
                  <c:v>19_S</c:v>
                </c:pt>
                <c:pt idx="6">
                  <c:v>20_A</c:v>
                </c:pt>
                <c:pt idx="7">
                  <c:v>20_E</c:v>
                </c:pt>
                <c:pt idx="8">
                  <c:v>20_S</c:v>
                </c:pt>
                <c:pt idx="9">
                  <c:v>21_A</c:v>
                </c:pt>
                <c:pt idx="10">
                  <c:v>21_E</c:v>
                </c:pt>
                <c:pt idx="11">
                  <c:v>21_S</c:v>
                </c:pt>
                <c:pt idx="12">
                  <c:v>22_A</c:v>
                </c:pt>
                <c:pt idx="13">
                  <c:v>22_E</c:v>
                </c:pt>
                <c:pt idx="14">
                  <c:v>22_S</c:v>
                </c:pt>
                <c:pt idx="15">
                  <c:v>23_A</c:v>
                </c:pt>
                <c:pt idx="16">
                  <c:v>23_E</c:v>
                </c:pt>
                <c:pt idx="17">
                  <c:v>23_S</c:v>
                </c:pt>
              </c:strCache>
            </c:strRef>
          </c:cat>
          <c:val>
            <c:numRef>
              <c:f>'fixed bulk times'!$AA$48:$AA$65</c:f>
              <c:numCache>
                <c:formatCode>General</c:formatCode>
                <c:ptCount val="18"/>
                <c:pt idx="0">
                  <c:v>5625590</c:v>
                </c:pt>
                <c:pt idx="1">
                  <c:v>5638588</c:v>
                </c:pt>
                <c:pt idx="2">
                  <c:v>5308999</c:v>
                </c:pt>
                <c:pt idx="3">
                  <c:v>12492948</c:v>
                </c:pt>
                <c:pt idx="4">
                  <c:v>12585788</c:v>
                </c:pt>
                <c:pt idx="5">
                  <c:v>11314219</c:v>
                </c:pt>
                <c:pt idx="6">
                  <c:v>24887442</c:v>
                </c:pt>
                <c:pt idx="7">
                  <c:v>27829723</c:v>
                </c:pt>
                <c:pt idx="8">
                  <c:v>23124422</c:v>
                </c:pt>
                <c:pt idx="9">
                  <c:v>47769039</c:v>
                </c:pt>
                <c:pt idx="10">
                  <c:v>47255336</c:v>
                </c:pt>
                <c:pt idx="11">
                  <c:v>40339236</c:v>
                </c:pt>
                <c:pt idx="12">
                  <c:v>103390137</c:v>
                </c:pt>
                <c:pt idx="13">
                  <c:v>92525216</c:v>
                </c:pt>
                <c:pt idx="14">
                  <c:v>87235851</c:v>
                </c:pt>
                <c:pt idx="15">
                  <c:v>209712716</c:v>
                </c:pt>
                <c:pt idx="16">
                  <c:v>189629666</c:v>
                </c:pt>
                <c:pt idx="17">
                  <c:v>195600475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9-D643-ACAF-60C771C4C294}"/>
            </c:ext>
          </c:extLst>
        </c:ser>
        <c:ser>
          <c:idx val="2"/>
          <c:order val="2"/>
          <c:tx>
            <c:strRef>
              <c:f>'fixed bulk times'!$AB$47</c:f>
              <c:strCache>
                <c:ptCount val="1"/>
                <c:pt idx="0">
                  <c:v>Time to Read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'fixed bulk times'!$Y$48:$Y$65</c:f>
              <c:strCache>
                <c:ptCount val="18"/>
                <c:pt idx="0">
                  <c:v>18_A</c:v>
                </c:pt>
                <c:pt idx="1">
                  <c:v>18_E</c:v>
                </c:pt>
                <c:pt idx="2">
                  <c:v>18_S</c:v>
                </c:pt>
                <c:pt idx="3">
                  <c:v>19_A</c:v>
                </c:pt>
                <c:pt idx="4">
                  <c:v>19_E</c:v>
                </c:pt>
                <c:pt idx="5">
                  <c:v>19_S</c:v>
                </c:pt>
                <c:pt idx="6">
                  <c:v>20_A</c:v>
                </c:pt>
                <c:pt idx="7">
                  <c:v>20_E</c:v>
                </c:pt>
                <c:pt idx="8">
                  <c:v>20_S</c:v>
                </c:pt>
                <c:pt idx="9">
                  <c:v>21_A</c:v>
                </c:pt>
                <c:pt idx="10">
                  <c:v>21_E</c:v>
                </c:pt>
                <c:pt idx="11">
                  <c:v>21_S</c:v>
                </c:pt>
                <c:pt idx="12">
                  <c:v>22_A</c:v>
                </c:pt>
                <c:pt idx="13">
                  <c:v>22_E</c:v>
                </c:pt>
                <c:pt idx="14">
                  <c:v>22_S</c:v>
                </c:pt>
                <c:pt idx="15">
                  <c:v>23_A</c:v>
                </c:pt>
                <c:pt idx="16">
                  <c:v>23_E</c:v>
                </c:pt>
                <c:pt idx="17">
                  <c:v>23_S</c:v>
                </c:pt>
              </c:strCache>
            </c:strRef>
          </c:cat>
          <c:val>
            <c:numRef>
              <c:f>'fixed bulk times'!$AB$48:$AB$65</c:f>
              <c:numCache>
                <c:formatCode>General</c:formatCode>
                <c:ptCount val="18"/>
                <c:pt idx="0">
                  <c:v>1192874</c:v>
                </c:pt>
                <c:pt idx="1">
                  <c:v>1175773</c:v>
                </c:pt>
                <c:pt idx="2">
                  <c:v>1159569</c:v>
                </c:pt>
                <c:pt idx="3">
                  <c:v>2289086</c:v>
                </c:pt>
                <c:pt idx="4">
                  <c:v>2217322</c:v>
                </c:pt>
                <c:pt idx="5">
                  <c:v>2211353</c:v>
                </c:pt>
                <c:pt idx="6">
                  <c:v>4527503</c:v>
                </c:pt>
                <c:pt idx="7">
                  <c:v>4599559</c:v>
                </c:pt>
                <c:pt idx="8">
                  <c:v>4455084</c:v>
                </c:pt>
                <c:pt idx="9">
                  <c:v>8881538</c:v>
                </c:pt>
                <c:pt idx="10">
                  <c:v>8609911</c:v>
                </c:pt>
                <c:pt idx="11">
                  <c:v>8118158</c:v>
                </c:pt>
                <c:pt idx="12">
                  <c:v>16997237</c:v>
                </c:pt>
                <c:pt idx="13">
                  <c:v>16866480</c:v>
                </c:pt>
                <c:pt idx="14">
                  <c:v>16496027</c:v>
                </c:pt>
                <c:pt idx="15">
                  <c:v>33517218</c:v>
                </c:pt>
                <c:pt idx="16">
                  <c:v>32828127</c:v>
                </c:pt>
                <c:pt idx="17">
                  <c:v>32678169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9-D643-ACAF-60C771C4C294}"/>
            </c:ext>
          </c:extLst>
        </c:ser>
        <c:ser>
          <c:idx val="3"/>
          <c:order val="3"/>
          <c:tx>
            <c:strRef>
              <c:f>'fixed bulk times'!$AC$47</c:f>
              <c:strCache>
                <c:ptCount val="1"/>
                <c:pt idx="0">
                  <c:v>Time to Insert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'fixed bulk times'!$Y$48:$Y$65</c:f>
              <c:strCache>
                <c:ptCount val="18"/>
                <c:pt idx="0">
                  <c:v>18_A</c:v>
                </c:pt>
                <c:pt idx="1">
                  <c:v>18_E</c:v>
                </c:pt>
                <c:pt idx="2">
                  <c:v>18_S</c:v>
                </c:pt>
                <c:pt idx="3">
                  <c:v>19_A</c:v>
                </c:pt>
                <c:pt idx="4">
                  <c:v>19_E</c:v>
                </c:pt>
                <c:pt idx="5">
                  <c:v>19_S</c:v>
                </c:pt>
                <c:pt idx="6">
                  <c:v>20_A</c:v>
                </c:pt>
                <c:pt idx="7">
                  <c:v>20_E</c:v>
                </c:pt>
                <c:pt idx="8">
                  <c:v>20_S</c:v>
                </c:pt>
                <c:pt idx="9">
                  <c:v>21_A</c:v>
                </c:pt>
                <c:pt idx="10">
                  <c:v>21_E</c:v>
                </c:pt>
                <c:pt idx="11">
                  <c:v>21_S</c:v>
                </c:pt>
                <c:pt idx="12">
                  <c:v>22_A</c:v>
                </c:pt>
                <c:pt idx="13">
                  <c:v>22_E</c:v>
                </c:pt>
                <c:pt idx="14">
                  <c:v>22_S</c:v>
                </c:pt>
                <c:pt idx="15">
                  <c:v>23_A</c:v>
                </c:pt>
                <c:pt idx="16">
                  <c:v>23_E</c:v>
                </c:pt>
                <c:pt idx="17">
                  <c:v>23_S</c:v>
                </c:pt>
              </c:strCache>
            </c:strRef>
          </c:cat>
          <c:val>
            <c:numRef>
              <c:f>'fixed bulk times'!$AC$48:$AC$65</c:f>
              <c:numCache>
                <c:formatCode>General</c:formatCode>
                <c:ptCount val="18"/>
                <c:pt idx="0">
                  <c:v>2779336</c:v>
                </c:pt>
                <c:pt idx="1">
                  <c:v>613863</c:v>
                </c:pt>
                <c:pt idx="2">
                  <c:v>346298</c:v>
                </c:pt>
                <c:pt idx="3">
                  <c:v>5626806</c:v>
                </c:pt>
                <c:pt idx="4">
                  <c:v>1362792</c:v>
                </c:pt>
                <c:pt idx="5">
                  <c:v>584655</c:v>
                </c:pt>
                <c:pt idx="6">
                  <c:v>12745590</c:v>
                </c:pt>
                <c:pt idx="7">
                  <c:v>3378974</c:v>
                </c:pt>
                <c:pt idx="8">
                  <c:v>1429229</c:v>
                </c:pt>
                <c:pt idx="9">
                  <c:v>25573833</c:v>
                </c:pt>
                <c:pt idx="10">
                  <c:v>5593921</c:v>
                </c:pt>
                <c:pt idx="11">
                  <c:v>2186205</c:v>
                </c:pt>
                <c:pt idx="12">
                  <c:v>56755334</c:v>
                </c:pt>
                <c:pt idx="13">
                  <c:v>10857069</c:v>
                </c:pt>
                <c:pt idx="14">
                  <c:v>4186208</c:v>
                </c:pt>
                <c:pt idx="15">
                  <c:v>132717119</c:v>
                </c:pt>
                <c:pt idx="16">
                  <c:v>21726897</c:v>
                </c:pt>
                <c:pt idx="17">
                  <c:v>8841053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09-D643-ACAF-60C771C4C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788335"/>
        <c:axId val="372808271"/>
      </c:barChart>
      <c:catAx>
        <c:axId val="37278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08271"/>
        <c:crosses val="autoZero"/>
        <c:auto val="1"/>
        <c:lblAlgn val="ctr"/>
        <c:lblOffset val="100"/>
        <c:noMultiLvlLbl val="0"/>
      </c:catAx>
      <c:valAx>
        <c:axId val="37280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8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E61B27-CA69-DC47-99CC-8AC9540DB1E9}">
  <sheetPr/>
  <sheetViews>
    <sheetView zoomScale="1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6ABE4D-F09C-7240-AE24-4D4A166CBD0D}">
  <sheetPr/>
  <sheetViews>
    <sheetView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22A2D-8D75-164B-91C2-C2074124D9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7C48B-F04D-AD4A-9FAE-F9DB16BC47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203200</xdr:colOff>
      <xdr:row>9</xdr:row>
      <xdr:rowOff>114300</xdr:rowOff>
    </xdr:from>
    <xdr:to>
      <xdr:col>32</xdr:col>
      <xdr:colOff>1143000</xdr:colOff>
      <xdr:row>42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AC8915-B7CE-CC43-A6DD-81FB45FAE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d_kron_insert_times" connectionId="40" xr16:uid="{DD58A6D3-3D02-1744-81FD-D588AE2BB621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9_e8_pr" connectionId="15" xr16:uid="{9C3F3370-E7FF-0E40-9B03-919C89070B0B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2_e8_pr" connectionId="22" xr16:uid="{C05B0550-64F8-5345-8294-543CC69692C2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0_e8_pr" connectionId="20" xr16:uid="{6C29FD2B-EA3F-8D4B-AAFB-F9BC7FFE4E49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4_e8_pr" connectionId="23" xr16:uid="{B4171653-78A5-F84E-8D26-DAC4BE62C1EB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1_e8_pr" connectionId="21" xr16:uid="{8E9AD936-CDDC-F446-BEBB-6CD7FE815D55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5_e8_pr" connectionId="24" xr16:uid="{37C6A0ED-93B0-4E47-A0CC-DD5C864B862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3_e8_pr" connectionId="8" xr16:uid="{DAF29A3E-0401-1D42-BD6D-97CECD422B68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2_e8_pr" connectionId="7" xr16:uid="{3D563C20-93B9-6543-A779-8AE817951D58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9_e8_pr" connectionId="28" xr16:uid="{B3509AB6-E6E6-1449-B7FE-D5D0DEE861A2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4_e8_pr" connectionId="10" xr16:uid="{A44DD4B7-3783-C74C-90A9-F5300ED43C9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1" connectionId="29" xr16:uid="{33E24452-5EC7-E640-807C-88562445B378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7_e8_pr" connectionId="13" xr16:uid="{703FE56B-18FD-BE49-B521-7B2EB885FFCA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cit-Patents_pr" connectionId="18" xr16:uid="{5F7237CE-B0C6-DA4C-8854-AF51F9C6D01C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5_e8_pr" connectionId="11" xr16:uid="{95FB7F31-C318-C345-A4C9-BFCD1FF00EC3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cit-Patents_pr" connectionId="3" xr16:uid="{485EE36F-FDDB-994D-966D-522E9628BB05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3_e8_pr_1" connectionId="9" xr16:uid="{AEC14F0D-DFAE-934E-8A3E-4482DC241F7D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6_e8_pr" connectionId="12" xr16:uid="{A722C098-BD83-EF49-8157-E9EB379A71BB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1_e8_pr" connectionId="6" xr16:uid="{19336A2F-7B29-8740-85ED-35F3876208AE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8_e8_pr" connectionId="14" xr16:uid="{731EF252-DB53-8244-97FB-8D5CC6DAB673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6_e8_pr" connectionId="25" xr16:uid="{0AC7AA9F-F6B2-BA43-8410-2370AEBAABF2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d_rd_cit-Patents_pr" connectionId="42" xr16:uid="{8A184221-111F-FC49-B436-A1A0B44AE26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kron_insert_times" connectionId="1" xr16:uid="{966D8B70-1B4A-824F-A773-881FA586CCD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0_e8_pr" connectionId="5" xr16:uid="{AFCFFA7D-279B-2142-905B-3BFEF65649F8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d_rd_cit-Patents_bfs" connectionId="41" xr16:uid="{94102776-A9DA-E342-8240-AE2D28BFD55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cit-Patents_bfs" connectionId="17" xr16:uid="{A5507376-E57D-DA48-A6D4-5C93BD5FCB12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cit-Patents_bfs" connectionId="2" xr16:uid="{068D0F8D-84CB-1944-916B-E99DA667AB5A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0_e8_bfs" connectionId="19" xr16:uid="{9BB78720-03CE-D745-B3B0-89F5C53100E2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0_e8_bfs" connectionId="4" xr16:uid="{3A280166-0A7E-3648-8193-A80D6A717037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ngle_threaded_kron_inserts_cpp" connectionId="36" xr16:uid="{6D3F7C47-EE2D-B049-ADC9-AF6792A45A68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ython_insert" connectionId="35" xr16:uid="{AA9AAA56-2FA9-9F4E-B7D8-47A38E88ECEF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d_kron_insert_1" connectionId="32" xr16:uid="{79C33162-66EE-1A4B-A93A-56069E48A775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ngle_threaded_kron_inserts_cpp_1" connectionId="37" xr16:uid="{7A7E832D-BDE0-9B4D-8532-FADE7DC5A76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kron_insert_on_nvme_1" connectionId="34" xr16:uid="{09FC8359-2FEC-8D4E-938E-C5EE82B270FC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" connectionId="31" xr16:uid="{16DF3DBA-0EAA-CB40-85C0-40DEE6809F11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ngle_threaded_kron_inserts_cpp" connectionId="39" xr16:uid="{DABE7CA9-4F9A-8B4A-97D9-ECF51AD6B8B6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" connectionId="30" xr16:uid="{C7FCF728-4564-1E4D-AE4B-C8D81E609C9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ngle_threaded_kron_inserts_cpp" connectionId="38" xr16:uid="{6C7DDA54-E524-374B-9C31-FFFB65CDC4E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kron_insert_on_nvme" connectionId="33" xr16:uid="{B083AF54-E1BA-6349-BB82-B8C8A4B457E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kron_insert_times" connectionId="16" xr16:uid="{342679E8-4467-A941-85AF-CFDDC1E9026C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7_e8_pr" connectionId="26" xr16:uid="{A90E1AB3-33BE-0847-AE98-484E06AA50D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8_e8_pr_1" connectionId="27" xr16:uid="{86B50108-FE89-8446-86C2-A84FEB9436A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13" Type="http://schemas.openxmlformats.org/officeDocument/2006/relationships/queryTable" Target="../queryTables/queryTable20.xml"/><Relationship Id="rId18" Type="http://schemas.openxmlformats.org/officeDocument/2006/relationships/queryTable" Target="../queryTables/queryTable25.xml"/><Relationship Id="rId3" Type="http://schemas.openxmlformats.org/officeDocument/2006/relationships/queryTable" Target="../queryTables/queryTable10.xml"/><Relationship Id="rId21" Type="http://schemas.openxmlformats.org/officeDocument/2006/relationships/queryTable" Target="../queryTables/queryTable28.xml"/><Relationship Id="rId7" Type="http://schemas.openxmlformats.org/officeDocument/2006/relationships/queryTable" Target="../queryTables/queryTable14.xml"/><Relationship Id="rId12" Type="http://schemas.openxmlformats.org/officeDocument/2006/relationships/queryTable" Target="../queryTables/queryTable19.xml"/><Relationship Id="rId17" Type="http://schemas.openxmlformats.org/officeDocument/2006/relationships/queryTable" Target="../queryTables/queryTable24.xml"/><Relationship Id="rId2" Type="http://schemas.openxmlformats.org/officeDocument/2006/relationships/queryTable" Target="../queryTables/queryTable9.xml"/><Relationship Id="rId16" Type="http://schemas.openxmlformats.org/officeDocument/2006/relationships/queryTable" Target="../queryTables/queryTable23.xml"/><Relationship Id="rId20" Type="http://schemas.openxmlformats.org/officeDocument/2006/relationships/queryTable" Target="../queryTables/queryTable27.xml"/><Relationship Id="rId1" Type="http://schemas.openxmlformats.org/officeDocument/2006/relationships/queryTable" Target="../queryTables/queryTable8.xml"/><Relationship Id="rId6" Type="http://schemas.openxmlformats.org/officeDocument/2006/relationships/queryTable" Target="../queryTables/queryTable13.xml"/><Relationship Id="rId11" Type="http://schemas.openxmlformats.org/officeDocument/2006/relationships/queryTable" Target="../queryTables/queryTable18.xml"/><Relationship Id="rId5" Type="http://schemas.openxmlformats.org/officeDocument/2006/relationships/queryTable" Target="../queryTables/queryTable12.xml"/><Relationship Id="rId15" Type="http://schemas.openxmlformats.org/officeDocument/2006/relationships/queryTable" Target="../queryTables/queryTable22.xml"/><Relationship Id="rId23" Type="http://schemas.openxmlformats.org/officeDocument/2006/relationships/queryTable" Target="../queryTables/queryTable30.xml"/><Relationship Id="rId10" Type="http://schemas.openxmlformats.org/officeDocument/2006/relationships/queryTable" Target="../queryTables/queryTable17.xml"/><Relationship Id="rId19" Type="http://schemas.openxmlformats.org/officeDocument/2006/relationships/queryTable" Target="../queryTables/queryTable26.xml"/><Relationship Id="rId4" Type="http://schemas.openxmlformats.org/officeDocument/2006/relationships/queryTable" Target="../queryTables/queryTable11.xml"/><Relationship Id="rId9" Type="http://schemas.openxmlformats.org/officeDocument/2006/relationships/queryTable" Target="../queryTables/queryTable16.xml"/><Relationship Id="rId14" Type="http://schemas.openxmlformats.org/officeDocument/2006/relationships/queryTable" Target="../queryTables/queryTable21.xml"/><Relationship Id="rId22" Type="http://schemas.openxmlformats.org/officeDocument/2006/relationships/queryTable" Target="../queryTables/queryTable2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.xml"/><Relationship Id="rId2" Type="http://schemas.openxmlformats.org/officeDocument/2006/relationships/queryTable" Target="../queryTables/queryTable32.xml"/><Relationship Id="rId1" Type="http://schemas.openxmlformats.org/officeDocument/2006/relationships/queryTable" Target="../queryTables/queryTable31.xml"/><Relationship Id="rId5" Type="http://schemas.openxmlformats.org/officeDocument/2006/relationships/queryTable" Target="../queryTables/queryTable35.xml"/><Relationship Id="rId4" Type="http://schemas.openxmlformats.org/officeDocument/2006/relationships/queryTable" Target="../queryTables/queryTable3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queryTable" Target="../queryTables/queryTable36.xml"/><Relationship Id="rId4" Type="http://schemas.openxmlformats.org/officeDocument/2006/relationships/queryTable" Target="../queryTables/queryTable3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E3F5-7B25-854D-8917-30F53D9ECBCC}">
  <dimension ref="A1:AU132"/>
  <sheetViews>
    <sheetView topLeftCell="A44" zoomScale="90" zoomScaleNormal="90" workbookViewId="0">
      <selection activeCell="G74" sqref="G74"/>
    </sheetView>
  </sheetViews>
  <sheetFormatPr baseColWidth="10" defaultColWidth="12.33203125" defaultRowHeight="16" x14ac:dyDescent="0.2"/>
  <cols>
    <col min="14" max="14" width="6.83203125" bestFit="1" customWidth="1"/>
    <col min="15" max="17" width="10.1640625" bestFit="1" customWidth="1"/>
    <col min="18" max="18" width="11.1640625" bestFit="1" customWidth="1"/>
    <col min="19" max="19" width="10.83203125" bestFit="1" customWidth="1"/>
    <col min="20" max="20" width="6.83203125" bestFit="1" customWidth="1"/>
    <col min="21" max="21" width="9.83203125" bestFit="1" customWidth="1"/>
    <col min="22" max="22" width="9.5" bestFit="1" customWidth="1"/>
    <col min="23" max="23" width="10.1640625" bestFit="1" customWidth="1"/>
    <col min="24" max="24" width="11" bestFit="1" customWidth="1"/>
    <col min="25" max="25" width="10.6640625" bestFit="1" customWidth="1"/>
  </cols>
  <sheetData>
    <row r="1" spans="1:22" s="1" customFormat="1" x14ac:dyDescent="0.2">
      <c r="A1" s="1" t="s">
        <v>187</v>
      </c>
      <c r="B1" s="1" t="s">
        <v>200</v>
      </c>
      <c r="C1" s="1" t="s">
        <v>5</v>
      </c>
      <c r="D1" s="1" t="s">
        <v>7</v>
      </c>
      <c r="E1" s="1" t="s">
        <v>201</v>
      </c>
      <c r="G1" s="1" t="s">
        <v>202</v>
      </c>
    </row>
    <row r="2" spans="1:22" x14ac:dyDescent="0.2">
      <c r="A2" t="s">
        <v>188</v>
      </c>
      <c r="B2" t="s">
        <v>160</v>
      </c>
      <c r="C2">
        <v>20504</v>
      </c>
      <c r="D2">
        <v>10909</v>
      </c>
      <c r="E2">
        <f t="shared" ref="E2:E34" si="0">SUM(C2:D2)</f>
        <v>31413</v>
      </c>
      <c r="G2">
        <f t="shared" ref="G2:G34" si="1">E2*0.000001</f>
        <v>3.1412999999999996E-2</v>
      </c>
      <c r="V2" s="1"/>
    </row>
    <row r="3" spans="1:22" x14ac:dyDescent="0.2">
      <c r="A3" t="s">
        <v>188</v>
      </c>
      <c r="B3" t="s">
        <v>161</v>
      </c>
      <c r="C3">
        <v>40174</v>
      </c>
      <c r="D3">
        <v>19460</v>
      </c>
      <c r="E3">
        <f t="shared" si="0"/>
        <v>59634</v>
      </c>
      <c r="G3">
        <f t="shared" si="1"/>
        <v>5.9634E-2</v>
      </c>
    </row>
    <row r="4" spans="1:22" x14ac:dyDescent="0.2">
      <c r="A4" t="s">
        <v>188</v>
      </c>
      <c r="B4" t="s">
        <v>162</v>
      </c>
      <c r="C4">
        <v>113681</v>
      </c>
      <c r="D4">
        <v>38353</v>
      </c>
      <c r="E4">
        <f t="shared" si="0"/>
        <v>152034</v>
      </c>
      <c r="G4">
        <f t="shared" si="1"/>
        <v>0.152034</v>
      </c>
      <c r="V4" s="1"/>
    </row>
    <row r="5" spans="1:22" x14ac:dyDescent="0.2">
      <c r="A5" t="s">
        <v>188</v>
      </c>
      <c r="B5" t="s">
        <v>163</v>
      </c>
      <c r="C5">
        <v>190518</v>
      </c>
      <c r="D5">
        <v>75107</v>
      </c>
      <c r="E5">
        <f t="shared" si="0"/>
        <v>265625</v>
      </c>
      <c r="G5">
        <f t="shared" si="1"/>
        <v>0.265625</v>
      </c>
    </row>
    <row r="6" spans="1:22" x14ac:dyDescent="0.2">
      <c r="A6" t="s">
        <v>188</v>
      </c>
      <c r="B6" t="s">
        <v>164</v>
      </c>
      <c r="C6">
        <v>343296</v>
      </c>
      <c r="D6">
        <v>160466</v>
      </c>
      <c r="E6">
        <f t="shared" si="0"/>
        <v>503762</v>
      </c>
      <c r="G6">
        <f t="shared" si="1"/>
        <v>0.50376199999999993</v>
      </c>
    </row>
    <row r="7" spans="1:22" x14ac:dyDescent="0.2">
      <c r="A7" t="s">
        <v>188</v>
      </c>
      <c r="B7" t="s">
        <v>165</v>
      </c>
      <c r="C7">
        <v>725762</v>
      </c>
      <c r="D7">
        <v>373368</v>
      </c>
      <c r="E7">
        <f t="shared" si="0"/>
        <v>1099130</v>
      </c>
      <c r="G7">
        <f t="shared" si="1"/>
        <v>1.0991299999999999</v>
      </c>
    </row>
    <row r="8" spans="1:22" x14ac:dyDescent="0.2">
      <c r="A8" t="s">
        <v>188</v>
      </c>
      <c r="B8" t="s">
        <v>166</v>
      </c>
      <c r="C8">
        <v>1406313</v>
      </c>
      <c r="D8">
        <v>1011954</v>
      </c>
      <c r="E8">
        <f t="shared" si="0"/>
        <v>2418267</v>
      </c>
      <c r="G8">
        <f t="shared" si="1"/>
        <v>2.4182669999999997</v>
      </c>
    </row>
    <row r="9" spans="1:22" x14ac:dyDescent="0.2">
      <c r="A9" t="s">
        <v>188</v>
      </c>
      <c r="B9" t="s">
        <v>167</v>
      </c>
      <c r="C9">
        <v>2942968</v>
      </c>
      <c r="D9">
        <v>1381023</v>
      </c>
      <c r="E9">
        <f t="shared" si="0"/>
        <v>4323991</v>
      </c>
      <c r="G9">
        <f t="shared" si="1"/>
        <v>4.3239909999999995</v>
      </c>
      <c r="N9" t="s">
        <v>154</v>
      </c>
      <c r="O9" t="s">
        <v>155</v>
      </c>
      <c r="P9" t="s">
        <v>172</v>
      </c>
      <c r="Q9" t="s">
        <v>157</v>
      </c>
      <c r="R9" t="s">
        <v>158</v>
      </c>
      <c r="S9" t="s">
        <v>159</v>
      </c>
    </row>
    <row r="10" spans="1:22" x14ac:dyDescent="0.2">
      <c r="A10" t="s">
        <v>188</v>
      </c>
      <c r="B10" t="s">
        <v>168</v>
      </c>
      <c r="C10">
        <v>5625590</v>
      </c>
      <c r="D10">
        <v>2779336</v>
      </c>
      <c r="E10">
        <f t="shared" si="0"/>
        <v>8404926</v>
      </c>
      <c r="G10">
        <f t="shared" si="1"/>
        <v>8.4049259999999997</v>
      </c>
      <c r="N10" t="s">
        <v>173</v>
      </c>
      <c r="O10">
        <v>18924</v>
      </c>
      <c r="P10">
        <v>42651</v>
      </c>
      <c r="Q10">
        <v>11644</v>
      </c>
    </row>
    <row r="11" spans="1:22" x14ac:dyDescent="0.2">
      <c r="A11" t="s">
        <v>188</v>
      </c>
      <c r="B11" t="s">
        <v>169</v>
      </c>
      <c r="C11">
        <v>12492948</v>
      </c>
      <c r="D11">
        <v>5626806</v>
      </c>
      <c r="E11">
        <f t="shared" si="0"/>
        <v>18119754</v>
      </c>
      <c r="G11">
        <f t="shared" si="1"/>
        <v>18.119754</v>
      </c>
      <c r="N11" t="s">
        <v>174</v>
      </c>
      <c r="O11">
        <v>35550</v>
      </c>
      <c r="P11">
        <v>72295</v>
      </c>
      <c r="Q11">
        <v>22445</v>
      </c>
    </row>
    <row r="12" spans="1:22" x14ac:dyDescent="0.2">
      <c r="A12" t="s">
        <v>188</v>
      </c>
      <c r="B12" t="s">
        <v>189</v>
      </c>
      <c r="C12">
        <v>24887442</v>
      </c>
      <c r="D12">
        <v>12745590</v>
      </c>
      <c r="E12">
        <f t="shared" si="0"/>
        <v>37633032</v>
      </c>
      <c r="G12">
        <f t="shared" si="1"/>
        <v>37.633032</v>
      </c>
      <c r="N12" t="s">
        <v>175</v>
      </c>
      <c r="O12">
        <v>70656</v>
      </c>
      <c r="P12">
        <v>91161</v>
      </c>
      <c r="Q12">
        <v>48547</v>
      </c>
    </row>
    <row r="13" spans="1:22" x14ac:dyDescent="0.2">
      <c r="A13" t="s">
        <v>197</v>
      </c>
      <c r="B13" t="s">
        <v>160</v>
      </c>
      <c r="C13">
        <v>20012</v>
      </c>
      <c r="D13">
        <v>2463</v>
      </c>
      <c r="E13">
        <f t="shared" si="0"/>
        <v>22475</v>
      </c>
      <c r="G13">
        <f t="shared" si="1"/>
        <v>2.2474999999999998E-2</v>
      </c>
      <c r="N13" t="s">
        <v>176</v>
      </c>
      <c r="O13">
        <v>142890</v>
      </c>
      <c r="P13">
        <v>182338</v>
      </c>
      <c r="Q13">
        <v>126560</v>
      </c>
    </row>
    <row r="14" spans="1:22" x14ac:dyDescent="0.2">
      <c r="A14" t="s">
        <v>197</v>
      </c>
      <c r="B14" t="s">
        <v>161</v>
      </c>
      <c r="C14">
        <v>40767</v>
      </c>
      <c r="D14">
        <v>5131</v>
      </c>
      <c r="E14">
        <f t="shared" si="0"/>
        <v>45898</v>
      </c>
      <c r="G14">
        <f t="shared" si="1"/>
        <v>4.5898000000000001E-2</v>
      </c>
      <c r="N14" t="s">
        <v>177</v>
      </c>
      <c r="O14">
        <v>291745</v>
      </c>
      <c r="P14">
        <v>401388</v>
      </c>
      <c r="Q14">
        <v>208090</v>
      </c>
    </row>
    <row r="15" spans="1:22" x14ac:dyDescent="0.2">
      <c r="A15" t="s">
        <v>197</v>
      </c>
      <c r="B15" t="s">
        <v>162</v>
      </c>
      <c r="C15">
        <v>89269</v>
      </c>
      <c r="D15">
        <v>8792</v>
      </c>
      <c r="E15">
        <f t="shared" si="0"/>
        <v>98061</v>
      </c>
      <c r="G15">
        <f t="shared" si="1"/>
        <v>9.8060999999999995E-2</v>
      </c>
      <c r="N15" t="s">
        <v>178</v>
      </c>
      <c r="O15">
        <v>596111</v>
      </c>
      <c r="P15">
        <v>849923</v>
      </c>
      <c r="Q15">
        <v>435436</v>
      </c>
    </row>
    <row r="16" spans="1:22" x14ac:dyDescent="0.2">
      <c r="A16" t="s">
        <v>197</v>
      </c>
      <c r="B16" t="s">
        <v>163</v>
      </c>
      <c r="C16">
        <v>158521</v>
      </c>
      <c r="D16">
        <v>17855</v>
      </c>
      <c r="E16">
        <f t="shared" si="0"/>
        <v>176376</v>
      </c>
      <c r="G16">
        <f t="shared" si="1"/>
        <v>0.176376</v>
      </c>
      <c r="N16" t="s">
        <v>179</v>
      </c>
      <c r="O16">
        <v>1187660</v>
      </c>
      <c r="P16">
        <v>1703492</v>
      </c>
      <c r="Q16">
        <v>880261</v>
      </c>
    </row>
    <row r="17" spans="1:17" x14ac:dyDescent="0.2">
      <c r="A17" t="s">
        <v>197</v>
      </c>
      <c r="B17" t="s">
        <v>164</v>
      </c>
      <c r="C17">
        <v>338904</v>
      </c>
      <c r="D17">
        <v>42022</v>
      </c>
      <c r="E17">
        <f t="shared" si="0"/>
        <v>380926</v>
      </c>
      <c r="G17">
        <f t="shared" si="1"/>
        <v>0.38092599999999999</v>
      </c>
      <c r="N17" t="s">
        <v>180</v>
      </c>
      <c r="O17">
        <v>2393273</v>
      </c>
      <c r="P17">
        <v>3744024</v>
      </c>
      <c r="Q17">
        <v>1950883</v>
      </c>
    </row>
    <row r="18" spans="1:17" x14ac:dyDescent="0.2">
      <c r="A18" t="s">
        <v>197</v>
      </c>
      <c r="B18" t="s">
        <v>165</v>
      </c>
      <c r="C18">
        <v>669274</v>
      </c>
      <c r="D18">
        <v>85430</v>
      </c>
      <c r="E18">
        <f t="shared" si="0"/>
        <v>754704</v>
      </c>
      <c r="G18">
        <f t="shared" si="1"/>
        <v>0.75470399999999993</v>
      </c>
      <c r="N18" t="s">
        <v>181</v>
      </c>
      <c r="O18">
        <v>4927793</v>
      </c>
      <c r="P18">
        <v>8128872</v>
      </c>
      <c r="Q18">
        <v>4272726</v>
      </c>
    </row>
    <row r="19" spans="1:17" x14ac:dyDescent="0.2">
      <c r="A19" t="s">
        <v>197</v>
      </c>
      <c r="B19" t="s">
        <v>166</v>
      </c>
      <c r="C19">
        <v>1329777</v>
      </c>
      <c r="D19">
        <v>145687</v>
      </c>
      <c r="E19">
        <f t="shared" si="0"/>
        <v>1475464</v>
      </c>
      <c r="G19">
        <f t="shared" si="1"/>
        <v>1.4754639999999999</v>
      </c>
      <c r="N19" t="s">
        <v>204</v>
      </c>
      <c r="O19">
        <v>9890210</v>
      </c>
      <c r="P19">
        <v>17788762</v>
      </c>
      <c r="Q19">
        <v>8408632</v>
      </c>
    </row>
    <row r="20" spans="1:17" x14ac:dyDescent="0.2">
      <c r="A20" t="s">
        <v>197</v>
      </c>
      <c r="B20" t="s">
        <v>167</v>
      </c>
      <c r="C20">
        <v>2721676</v>
      </c>
      <c r="D20">
        <v>327694</v>
      </c>
      <c r="E20">
        <f t="shared" si="0"/>
        <v>3049370</v>
      </c>
      <c r="G20">
        <f t="shared" si="1"/>
        <v>3.0493699999999997</v>
      </c>
      <c r="N20" t="s">
        <v>205</v>
      </c>
      <c r="O20">
        <v>20344568</v>
      </c>
      <c r="P20">
        <v>41733913</v>
      </c>
      <c r="Q20">
        <v>17111108</v>
      </c>
    </row>
    <row r="21" spans="1:17" x14ac:dyDescent="0.2">
      <c r="A21" t="s">
        <v>197</v>
      </c>
      <c r="B21" t="s">
        <v>168</v>
      </c>
      <c r="C21">
        <v>5638588</v>
      </c>
      <c r="D21">
        <v>613863</v>
      </c>
      <c r="E21">
        <f t="shared" si="0"/>
        <v>6252451</v>
      </c>
      <c r="G21">
        <f t="shared" si="1"/>
        <v>6.2524509999999998</v>
      </c>
    </row>
    <row r="22" spans="1:17" x14ac:dyDescent="0.2">
      <c r="A22" t="s">
        <v>197</v>
      </c>
      <c r="B22" t="s">
        <v>169</v>
      </c>
      <c r="C22">
        <v>12585788</v>
      </c>
      <c r="D22">
        <v>1362792</v>
      </c>
      <c r="E22">
        <f t="shared" si="0"/>
        <v>13948580</v>
      </c>
      <c r="G22">
        <f t="shared" si="1"/>
        <v>13.94858</v>
      </c>
    </row>
    <row r="23" spans="1:17" x14ac:dyDescent="0.2">
      <c r="A23" t="s">
        <v>197</v>
      </c>
      <c r="B23" t="s">
        <v>189</v>
      </c>
      <c r="C23">
        <v>27829723</v>
      </c>
      <c r="D23">
        <v>3378974</v>
      </c>
      <c r="E23">
        <f t="shared" si="0"/>
        <v>31208697</v>
      </c>
      <c r="G23">
        <f t="shared" si="1"/>
        <v>31.208696999999997</v>
      </c>
    </row>
    <row r="24" spans="1:17" x14ac:dyDescent="0.2">
      <c r="A24" t="s">
        <v>198</v>
      </c>
      <c r="B24" t="s">
        <v>160</v>
      </c>
      <c r="C24">
        <v>18933</v>
      </c>
      <c r="D24">
        <v>2165</v>
      </c>
      <c r="E24">
        <f t="shared" si="0"/>
        <v>21098</v>
      </c>
      <c r="G24">
        <f t="shared" si="1"/>
        <v>2.1097999999999999E-2</v>
      </c>
    </row>
    <row r="25" spans="1:17" x14ac:dyDescent="0.2">
      <c r="A25" t="s">
        <v>198</v>
      </c>
      <c r="B25" t="s">
        <v>161</v>
      </c>
      <c r="C25">
        <v>39739</v>
      </c>
      <c r="D25">
        <v>3698</v>
      </c>
      <c r="E25">
        <f t="shared" si="0"/>
        <v>43437</v>
      </c>
      <c r="G25">
        <f t="shared" si="1"/>
        <v>4.3436999999999996E-2</v>
      </c>
    </row>
    <row r="26" spans="1:17" x14ac:dyDescent="0.2">
      <c r="A26" t="s">
        <v>198</v>
      </c>
      <c r="B26" t="s">
        <v>162</v>
      </c>
      <c r="C26">
        <v>103646</v>
      </c>
      <c r="D26">
        <v>6273</v>
      </c>
      <c r="E26">
        <f t="shared" si="0"/>
        <v>109919</v>
      </c>
      <c r="G26">
        <f t="shared" si="1"/>
        <v>0.10991899999999999</v>
      </c>
    </row>
    <row r="27" spans="1:17" x14ac:dyDescent="0.2">
      <c r="A27" t="s">
        <v>198</v>
      </c>
      <c r="B27" t="s">
        <v>163</v>
      </c>
      <c r="C27">
        <v>151243</v>
      </c>
      <c r="D27">
        <v>11903</v>
      </c>
      <c r="E27">
        <f t="shared" si="0"/>
        <v>163146</v>
      </c>
      <c r="G27">
        <f t="shared" si="1"/>
        <v>0.16314599999999999</v>
      </c>
    </row>
    <row r="28" spans="1:17" x14ac:dyDescent="0.2">
      <c r="A28" t="s">
        <v>198</v>
      </c>
      <c r="B28" t="s">
        <v>164</v>
      </c>
      <c r="C28">
        <v>308422</v>
      </c>
      <c r="D28">
        <v>24074</v>
      </c>
      <c r="E28">
        <f t="shared" si="0"/>
        <v>332496</v>
      </c>
      <c r="G28">
        <f t="shared" si="1"/>
        <v>0.33249599999999996</v>
      </c>
    </row>
    <row r="29" spans="1:17" x14ac:dyDescent="0.2">
      <c r="A29" t="s">
        <v>198</v>
      </c>
      <c r="B29" t="s">
        <v>165</v>
      </c>
      <c r="C29">
        <v>662889</v>
      </c>
      <c r="D29">
        <v>66158</v>
      </c>
      <c r="E29">
        <f t="shared" si="0"/>
        <v>729047</v>
      </c>
      <c r="G29">
        <f t="shared" si="1"/>
        <v>0.729047</v>
      </c>
    </row>
    <row r="30" spans="1:17" x14ac:dyDescent="0.2">
      <c r="A30" t="s">
        <v>198</v>
      </c>
      <c r="B30" t="s">
        <v>166</v>
      </c>
      <c r="C30">
        <v>1435821</v>
      </c>
      <c r="D30">
        <v>99813</v>
      </c>
      <c r="E30">
        <f t="shared" si="0"/>
        <v>1535634</v>
      </c>
      <c r="G30">
        <f t="shared" si="1"/>
        <v>1.5356339999999999</v>
      </c>
    </row>
    <row r="31" spans="1:17" x14ac:dyDescent="0.2">
      <c r="A31" t="s">
        <v>198</v>
      </c>
      <c r="B31" t="s">
        <v>167</v>
      </c>
      <c r="C31">
        <v>3805431</v>
      </c>
      <c r="D31">
        <v>191661</v>
      </c>
      <c r="E31">
        <f t="shared" si="0"/>
        <v>3997092</v>
      </c>
      <c r="G31">
        <f t="shared" si="1"/>
        <v>3.9970919999999999</v>
      </c>
    </row>
    <row r="32" spans="1:17" x14ac:dyDescent="0.2">
      <c r="A32" t="s">
        <v>198</v>
      </c>
      <c r="B32" t="s">
        <v>168</v>
      </c>
      <c r="C32">
        <v>5308999</v>
      </c>
      <c r="D32">
        <v>346298</v>
      </c>
      <c r="E32">
        <f t="shared" si="0"/>
        <v>5655297</v>
      </c>
      <c r="G32">
        <f t="shared" si="1"/>
        <v>5.655297</v>
      </c>
    </row>
    <row r="33" spans="1:25" x14ac:dyDescent="0.2">
      <c r="A33" t="s">
        <v>198</v>
      </c>
      <c r="B33" t="s">
        <v>169</v>
      </c>
      <c r="C33">
        <v>11314219</v>
      </c>
      <c r="D33">
        <v>584655</v>
      </c>
      <c r="E33">
        <f t="shared" si="0"/>
        <v>11898874</v>
      </c>
      <c r="G33">
        <f t="shared" si="1"/>
        <v>11.898873999999999</v>
      </c>
    </row>
    <row r="34" spans="1:25" x14ac:dyDescent="0.2">
      <c r="A34" t="s">
        <v>198</v>
      </c>
      <c r="B34" t="s">
        <v>189</v>
      </c>
      <c r="C34">
        <v>23124422</v>
      </c>
      <c r="D34">
        <v>1429229</v>
      </c>
      <c r="E34">
        <f t="shared" si="0"/>
        <v>24553651</v>
      </c>
      <c r="G34">
        <f t="shared" si="1"/>
        <v>24.553650999999999</v>
      </c>
    </row>
    <row r="37" spans="1:25" x14ac:dyDescent="0.2">
      <c r="J37" t="s">
        <v>308</v>
      </c>
      <c r="U37" s="22"/>
      <c r="V37" s="22"/>
      <c r="W37" s="22"/>
      <c r="X37" s="22"/>
      <c r="Y37" s="2"/>
    </row>
    <row r="38" spans="1:25" x14ac:dyDescent="0.2">
      <c r="E38" s="50" t="s">
        <v>206</v>
      </c>
      <c r="F38" s="50"/>
      <c r="G38" s="50"/>
      <c r="H38" s="50"/>
      <c r="I38" s="6" t="s">
        <v>307</v>
      </c>
      <c r="J38" s="6" t="s">
        <v>306</v>
      </c>
      <c r="K38" t="s">
        <v>304</v>
      </c>
      <c r="L38" t="s">
        <v>305</v>
      </c>
      <c r="R38" s="6"/>
      <c r="U38" s="1"/>
      <c r="V38" s="1"/>
    </row>
    <row r="39" spans="1:25" x14ac:dyDescent="0.2">
      <c r="E39" t="s">
        <v>173</v>
      </c>
      <c r="F39">
        <v>18924</v>
      </c>
      <c r="G39">
        <v>42651</v>
      </c>
      <c r="H39">
        <v>11644</v>
      </c>
      <c r="I39" s="4" t="s">
        <v>173</v>
      </c>
      <c r="J39" s="6">
        <f>ROUNDUP(E61,2)</f>
        <v>0.02</v>
      </c>
      <c r="K39" s="6">
        <f>ROUNDUP(F61,2)</f>
        <v>0.05</v>
      </c>
      <c r="L39" s="6">
        <f>ROUNDUP(G61,2)</f>
        <v>0.02</v>
      </c>
      <c r="R39" s="6"/>
      <c r="S39" s="6"/>
      <c r="T39" s="6"/>
    </row>
    <row r="40" spans="1:25" x14ac:dyDescent="0.2">
      <c r="E40" t="s">
        <v>174</v>
      </c>
      <c r="F40">
        <v>35550</v>
      </c>
      <c r="G40">
        <v>72295</v>
      </c>
      <c r="H40">
        <v>22445</v>
      </c>
      <c r="I40" s="4" t="s">
        <v>174</v>
      </c>
      <c r="J40" s="6">
        <f t="shared" ref="J40:J48" si="2">ROUNDUP(E62,2)</f>
        <v>0.04</v>
      </c>
      <c r="K40" s="6">
        <f t="shared" ref="K40:K48" si="3">ROUNDUP(F62,2)</f>
        <v>0.08</v>
      </c>
      <c r="L40" s="6">
        <f t="shared" ref="L40:L48" si="4">ROUNDUP(G62,2)</f>
        <v>0.03</v>
      </c>
      <c r="R40" s="6"/>
      <c r="S40" s="6"/>
      <c r="T40" s="6"/>
    </row>
    <row r="41" spans="1:25" x14ac:dyDescent="0.2">
      <c r="E41" t="s">
        <v>175</v>
      </c>
      <c r="F41">
        <v>70656</v>
      </c>
      <c r="G41">
        <v>91161</v>
      </c>
      <c r="H41">
        <v>48547</v>
      </c>
      <c r="I41" s="4" t="s">
        <v>175</v>
      </c>
      <c r="J41" s="6">
        <f t="shared" si="2"/>
        <v>0.08</v>
      </c>
      <c r="K41" s="6">
        <f t="shared" si="3"/>
        <v>9.9999999999999992E-2</v>
      </c>
      <c r="L41" s="6">
        <f t="shared" si="4"/>
        <v>0.05</v>
      </c>
      <c r="R41" s="6"/>
      <c r="S41" s="6"/>
      <c r="T41" s="6"/>
    </row>
    <row r="42" spans="1:25" x14ac:dyDescent="0.2">
      <c r="E42" t="s">
        <v>176</v>
      </c>
      <c r="F42">
        <v>142890</v>
      </c>
      <c r="G42">
        <v>182338</v>
      </c>
      <c r="H42">
        <v>126560</v>
      </c>
      <c r="I42" s="4" t="s">
        <v>176</v>
      </c>
      <c r="J42" s="6">
        <f t="shared" si="2"/>
        <v>0.15000000000000002</v>
      </c>
      <c r="K42" s="6">
        <f t="shared" si="3"/>
        <v>0.19</v>
      </c>
      <c r="L42" s="6">
        <f t="shared" si="4"/>
        <v>0.13</v>
      </c>
      <c r="R42" s="6"/>
      <c r="S42" s="6"/>
      <c r="T42" s="6"/>
    </row>
    <row r="43" spans="1:25" x14ac:dyDescent="0.2">
      <c r="E43" t="s">
        <v>177</v>
      </c>
      <c r="F43">
        <v>291745</v>
      </c>
      <c r="G43">
        <v>401388</v>
      </c>
      <c r="H43">
        <v>208090</v>
      </c>
      <c r="I43" s="4" t="s">
        <v>177</v>
      </c>
      <c r="J43" s="6">
        <f t="shared" si="2"/>
        <v>0.3</v>
      </c>
      <c r="K43" s="6">
        <f t="shared" si="3"/>
        <v>0.41000000000000003</v>
      </c>
      <c r="L43" s="6">
        <f t="shared" si="4"/>
        <v>0.21000000000000002</v>
      </c>
      <c r="R43" s="6"/>
      <c r="S43" s="6"/>
      <c r="T43" s="6"/>
    </row>
    <row r="44" spans="1:25" x14ac:dyDescent="0.2">
      <c r="E44" t="s">
        <v>178</v>
      </c>
      <c r="F44">
        <v>596111</v>
      </c>
      <c r="G44">
        <v>849923</v>
      </c>
      <c r="H44">
        <v>435436</v>
      </c>
      <c r="I44" s="4" t="s">
        <v>178</v>
      </c>
      <c r="J44" s="6">
        <f t="shared" si="2"/>
        <v>0.6</v>
      </c>
      <c r="K44" s="6">
        <f t="shared" si="3"/>
        <v>0.85</v>
      </c>
      <c r="L44" s="6">
        <f t="shared" si="4"/>
        <v>0.44</v>
      </c>
      <c r="R44" s="6"/>
      <c r="S44" s="6"/>
      <c r="T44" s="6"/>
    </row>
    <row r="45" spans="1:25" x14ac:dyDescent="0.2">
      <c r="E45" t="s">
        <v>179</v>
      </c>
      <c r="F45">
        <v>1187660</v>
      </c>
      <c r="G45">
        <v>1703492</v>
      </c>
      <c r="H45">
        <v>880261</v>
      </c>
      <c r="I45" s="4" t="s">
        <v>179</v>
      </c>
      <c r="J45" s="6">
        <f t="shared" si="2"/>
        <v>1.19</v>
      </c>
      <c r="K45" s="6">
        <f t="shared" si="3"/>
        <v>1.71</v>
      </c>
      <c r="L45" s="6">
        <f t="shared" si="4"/>
        <v>0.89</v>
      </c>
      <c r="R45" s="6"/>
      <c r="S45" s="6"/>
      <c r="T45" s="6"/>
    </row>
    <row r="46" spans="1:25" x14ac:dyDescent="0.2">
      <c r="E46" t="s">
        <v>180</v>
      </c>
      <c r="F46">
        <v>2393273</v>
      </c>
      <c r="G46">
        <v>3744024</v>
      </c>
      <c r="H46">
        <v>1950883</v>
      </c>
      <c r="I46" s="4" t="s">
        <v>180</v>
      </c>
      <c r="J46" s="6">
        <f t="shared" si="2"/>
        <v>2.4</v>
      </c>
      <c r="K46" s="6">
        <f t="shared" si="3"/>
        <v>3.75</v>
      </c>
      <c r="L46" s="6">
        <f t="shared" si="4"/>
        <v>1.96</v>
      </c>
      <c r="R46" s="6"/>
      <c r="S46" s="6"/>
      <c r="T46" s="6"/>
    </row>
    <row r="47" spans="1:25" x14ac:dyDescent="0.2">
      <c r="E47" t="s">
        <v>181</v>
      </c>
      <c r="F47">
        <v>4927793</v>
      </c>
      <c r="G47">
        <v>8128872</v>
      </c>
      <c r="H47">
        <v>4272726</v>
      </c>
      <c r="I47" s="4" t="s">
        <v>181</v>
      </c>
      <c r="J47" s="6">
        <f t="shared" si="2"/>
        <v>4.93</v>
      </c>
      <c r="K47" s="6">
        <f t="shared" si="3"/>
        <v>8.129999999999999</v>
      </c>
      <c r="L47" s="6">
        <f t="shared" si="4"/>
        <v>4.2799999999999994</v>
      </c>
      <c r="R47" s="6"/>
      <c r="S47" s="6"/>
      <c r="T47" s="6"/>
    </row>
    <row r="48" spans="1:25" x14ac:dyDescent="0.2">
      <c r="E48" t="s">
        <v>204</v>
      </c>
      <c r="F48">
        <v>9890210</v>
      </c>
      <c r="G48">
        <v>17788762</v>
      </c>
      <c r="H48">
        <v>8408632</v>
      </c>
      <c r="I48" s="4" t="s">
        <v>204</v>
      </c>
      <c r="J48" s="6">
        <f t="shared" si="2"/>
        <v>9.9</v>
      </c>
      <c r="K48" s="6">
        <f t="shared" si="3"/>
        <v>17.790000000000003</v>
      </c>
      <c r="L48" s="6">
        <f t="shared" si="4"/>
        <v>8.41</v>
      </c>
      <c r="R48" s="6"/>
      <c r="S48" s="6"/>
      <c r="T48" s="6"/>
    </row>
    <row r="49" spans="1:47" x14ac:dyDescent="0.2">
      <c r="E49" t="s">
        <v>205</v>
      </c>
      <c r="F49">
        <v>20344568</v>
      </c>
      <c r="G49">
        <v>41733913</v>
      </c>
      <c r="H49">
        <v>17111108</v>
      </c>
      <c r="I49" s="4" t="s">
        <v>205</v>
      </c>
      <c r="J49" s="6">
        <f>ROUNDUP(G72,2)</f>
        <v>0</v>
      </c>
      <c r="K49" s="6">
        <f>ROUNDUP(H72,4)</f>
        <v>0</v>
      </c>
      <c r="L49" s="6">
        <f>ROUNDUP(I72,4)</f>
        <v>0</v>
      </c>
      <c r="R49" s="6"/>
      <c r="S49" s="6"/>
      <c r="T49" s="6"/>
    </row>
    <row r="54" spans="1:47" x14ac:dyDescent="0.2">
      <c r="AN54" s="39"/>
      <c r="AO54" s="40"/>
      <c r="AP54" s="38" t="s">
        <v>314</v>
      </c>
      <c r="AQ54" s="38"/>
      <c r="AR54" s="38" t="s">
        <v>315</v>
      </c>
      <c r="AS54" s="38"/>
      <c r="AT54" s="38" t="s">
        <v>226</v>
      </c>
      <c r="AU54" s="38"/>
    </row>
    <row r="55" spans="1:47" ht="34" x14ac:dyDescent="0.2">
      <c r="AN55" s="8" t="s">
        <v>0</v>
      </c>
      <c r="AO55" s="8" t="s">
        <v>213</v>
      </c>
      <c r="AP55" s="11" t="s">
        <v>312</v>
      </c>
      <c r="AQ55" s="11" t="s">
        <v>311</v>
      </c>
      <c r="AR55" s="11" t="s">
        <v>312</v>
      </c>
      <c r="AS55" s="11" t="s">
        <v>311</v>
      </c>
      <c r="AT55" s="11" t="s">
        <v>312</v>
      </c>
      <c r="AU55" s="11" t="s">
        <v>311</v>
      </c>
    </row>
    <row r="56" spans="1:47" ht="17" x14ac:dyDescent="0.2">
      <c r="AN56" s="10" t="s">
        <v>179</v>
      </c>
      <c r="AO56" s="4">
        <v>524288</v>
      </c>
      <c r="AP56" s="10">
        <v>0.94</v>
      </c>
      <c r="AQ56" s="8">
        <f>ROUNDUP((AO56/AP56),0)</f>
        <v>557754</v>
      </c>
      <c r="AR56" s="4">
        <f>ROUNDUP((K94*0.000001),2)</f>
        <v>1.19</v>
      </c>
      <c r="AS56" s="8">
        <f>ROUNDUP((AO56/AR56),0)</f>
        <v>440579</v>
      </c>
      <c r="AT56" s="4">
        <f>ROUNDUP(50.6961770057678,2)</f>
        <v>50.699999999999996</v>
      </c>
      <c r="AU56" s="4">
        <f>ROUNDUP((AO56/AT56),0)</f>
        <v>10341</v>
      </c>
    </row>
    <row r="57" spans="1:47" ht="17" x14ac:dyDescent="0.2">
      <c r="Q57" s="2"/>
      <c r="AN57" s="10" t="s">
        <v>180</v>
      </c>
      <c r="AO57" s="4">
        <v>1048576</v>
      </c>
      <c r="AP57" s="10">
        <v>1.49</v>
      </c>
      <c r="AQ57" s="8">
        <f t="shared" ref="AN57:AQ64" si="5">ROUNDUP((AO57/AP57),0)</f>
        <v>703743</v>
      </c>
      <c r="AR57" s="4">
        <f t="shared" ref="AR57:AR58" si="6">ROUNDUP((K95*0.000001),2)</f>
        <v>2.4</v>
      </c>
      <c r="AS57" s="8">
        <f t="shared" ref="AP57:AS60" si="7">ROUNDUP((AO57/AR57),0)</f>
        <v>436907</v>
      </c>
      <c r="AT57" s="4">
        <f>ROUNDUP(101.791283130645,2)</f>
        <v>101.80000000000001</v>
      </c>
      <c r="AU57" s="4">
        <f t="shared" ref="AS57:AU59" si="8">ROUNDUP((AO57/AT57),0)</f>
        <v>10301</v>
      </c>
    </row>
    <row r="58" spans="1:47" ht="17" x14ac:dyDescent="0.2">
      <c r="Y58" t="s">
        <v>154</v>
      </c>
      <c r="Z58" t="s">
        <v>155</v>
      </c>
      <c r="AA58" t="s">
        <v>172</v>
      </c>
      <c r="AB58" t="s">
        <v>157</v>
      </c>
      <c r="AC58" t="s">
        <v>158</v>
      </c>
      <c r="AD58" t="s">
        <v>159</v>
      </c>
      <c r="AN58" s="10" t="s">
        <v>181</v>
      </c>
      <c r="AO58" s="4">
        <v>2097152</v>
      </c>
      <c r="AP58" s="4">
        <v>2.35</v>
      </c>
      <c r="AQ58" s="8">
        <f t="shared" si="5"/>
        <v>892406</v>
      </c>
      <c r="AR58" s="4">
        <f t="shared" si="6"/>
        <v>4.93</v>
      </c>
      <c r="AS58" s="8">
        <f t="shared" si="7"/>
        <v>425386</v>
      </c>
      <c r="AT58" s="4">
        <v>212.02</v>
      </c>
      <c r="AU58" s="4">
        <f t="shared" si="8"/>
        <v>9892</v>
      </c>
    </row>
    <row r="59" spans="1:47" ht="17" x14ac:dyDescent="0.2">
      <c r="A59" s="4"/>
      <c r="B59" s="38" t="s">
        <v>170</v>
      </c>
      <c r="C59" s="38"/>
      <c r="D59" s="38"/>
      <c r="E59" s="7" t="s">
        <v>171</v>
      </c>
      <c r="F59" s="7"/>
      <c r="G59" s="7"/>
      <c r="H59" s="41" t="s">
        <v>314</v>
      </c>
      <c r="I59" s="42"/>
      <c r="J59" s="42"/>
      <c r="U59" t="s">
        <v>173</v>
      </c>
      <c r="V59">
        <v>51670</v>
      </c>
      <c r="W59">
        <v>30251</v>
      </c>
      <c r="X59">
        <v>169650</v>
      </c>
      <c r="Y59">
        <v>53010</v>
      </c>
      <c r="Z59">
        <v>20182</v>
      </c>
      <c r="AL59" s="8" t="s">
        <v>204</v>
      </c>
      <c r="AM59" s="9">
        <v>4194304</v>
      </c>
      <c r="AN59" s="8">
        <v>4.3499999999999996</v>
      </c>
      <c r="AO59" s="8">
        <f t="shared" si="5"/>
        <v>964208</v>
      </c>
      <c r="AP59" s="4">
        <f>ROUNDUP((K97*0.000001),2)</f>
        <v>9.9</v>
      </c>
      <c r="AQ59" s="8">
        <f t="shared" si="7"/>
        <v>423668</v>
      </c>
      <c r="AR59" s="4">
        <v>417.49</v>
      </c>
      <c r="AS59" s="4">
        <f t="shared" si="8"/>
        <v>10047</v>
      </c>
    </row>
    <row r="60" spans="1:47" ht="17" x14ac:dyDescent="0.2">
      <c r="A60" s="4" t="s">
        <v>154</v>
      </c>
      <c r="B60" s="3" t="s">
        <v>155</v>
      </c>
      <c r="C60" s="3" t="s">
        <v>157</v>
      </c>
      <c r="D60" s="3" t="s">
        <v>158</v>
      </c>
      <c r="E60" s="3" t="s">
        <v>155</v>
      </c>
      <c r="F60" s="3" t="s">
        <v>157</v>
      </c>
      <c r="G60" s="3" t="s">
        <v>158</v>
      </c>
      <c r="H60" s="1" t="s">
        <v>186</v>
      </c>
      <c r="I60" s="1" t="s">
        <v>203</v>
      </c>
      <c r="J60" s="1" t="s">
        <v>199</v>
      </c>
      <c r="R60" t="s">
        <v>174</v>
      </c>
      <c r="S60">
        <v>109820</v>
      </c>
      <c r="T60">
        <v>58221</v>
      </c>
      <c r="U60">
        <v>434908</v>
      </c>
      <c r="V60">
        <v>109774</v>
      </c>
      <c r="W60">
        <v>31811</v>
      </c>
      <c r="AK60" s="8" t="s">
        <v>205</v>
      </c>
      <c r="AL60" s="8">
        <v>1048576</v>
      </c>
      <c r="AM60" s="8">
        <v>9.11</v>
      </c>
      <c r="AN60" s="8">
        <f t="shared" si="5"/>
        <v>115102</v>
      </c>
      <c r="AO60" s="4">
        <f>ROUNDUP((K98*0.000001),2)</f>
        <v>20.350000000000001</v>
      </c>
      <c r="AP60" s="8">
        <f t="shared" si="7"/>
        <v>51528</v>
      </c>
      <c r="AQ60" s="4"/>
      <c r="AR60" s="4"/>
    </row>
    <row r="61" spans="1:47" ht="17" x14ac:dyDescent="0.2">
      <c r="A61" t="s">
        <v>160</v>
      </c>
      <c r="B61">
        <v>0.69474411010742099</v>
      </c>
      <c r="C61">
        <v>0.93155908584594704</v>
      </c>
      <c r="D61">
        <v>0.62609696388244596</v>
      </c>
      <c r="E61">
        <f t="shared" ref="E61:G71" si="9">F39*0.000001</f>
        <v>1.8924E-2</v>
      </c>
      <c r="F61">
        <f t="shared" si="9"/>
        <v>4.2651000000000001E-2</v>
      </c>
      <c r="G61">
        <f t="shared" si="9"/>
        <v>1.1644E-2</v>
      </c>
      <c r="H61">
        <f t="shared" ref="H61:H71" si="10">E24*0.000001</f>
        <v>2.1097999999999999E-2</v>
      </c>
      <c r="I61">
        <f t="shared" ref="I61:I71" si="11">E2*0.000001</f>
        <v>3.1412999999999996E-2</v>
      </c>
      <c r="J61">
        <f t="shared" ref="J61:J71" si="12">E13*0.000001</f>
        <v>2.2474999999999998E-2</v>
      </c>
      <c r="R61" t="s">
        <v>175</v>
      </c>
      <c r="S61">
        <v>236741</v>
      </c>
      <c r="T61">
        <v>92533</v>
      </c>
      <c r="U61">
        <v>1073888</v>
      </c>
      <c r="V61">
        <v>215144</v>
      </c>
      <c r="W61">
        <v>59105</v>
      </c>
      <c r="AK61" s="8" t="s">
        <v>216</v>
      </c>
      <c r="AL61" s="8">
        <v>16777216</v>
      </c>
      <c r="AM61" s="8">
        <v>17.09</v>
      </c>
      <c r="AN61" s="8">
        <f t="shared" si="5"/>
        <v>981698</v>
      </c>
      <c r="AO61" s="4" t="s">
        <v>313</v>
      </c>
      <c r="AP61" s="4" t="s">
        <v>313</v>
      </c>
      <c r="AQ61" s="4" t="s">
        <v>313</v>
      </c>
      <c r="AR61" s="4" t="s">
        <v>313</v>
      </c>
    </row>
    <row r="62" spans="1:47" ht="17" x14ac:dyDescent="0.2">
      <c r="A62" t="s">
        <v>161</v>
      </c>
      <c r="B62">
        <v>1.4085221290588299</v>
      </c>
      <c r="C62">
        <v>1.8840425014495801</v>
      </c>
      <c r="D62">
        <v>1.24935102462768</v>
      </c>
      <c r="E62">
        <f t="shared" si="9"/>
        <v>3.5549999999999998E-2</v>
      </c>
      <c r="F62">
        <f t="shared" si="9"/>
        <v>7.2294999999999998E-2</v>
      </c>
      <c r="G62">
        <f t="shared" si="9"/>
        <v>2.2445E-2</v>
      </c>
      <c r="H62">
        <f t="shared" si="10"/>
        <v>4.3436999999999996E-2</v>
      </c>
      <c r="I62">
        <f t="shared" si="11"/>
        <v>5.9634E-2</v>
      </c>
      <c r="J62">
        <f t="shared" si="12"/>
        <v>4.5898000000000001E-2</v>
      </c>
      <c r="R62" t="s">
        <v>176</v>
      </c>
      <c r="S62">
        <v>457107</v>
      </c>
      <c r="T62">
        <v>186067</v>
      </c>
      <c r="U62">
        <v>2776940</v>
      </c>
      <c r="V62">
        <v>434699</v>
      </c>
      <c r="W62">
        <v>111235</v>
      </c>
      <c r="AK62" s="8" t="s">
        <v>217</v>
      </c>
      <c r="AL62" s="9">
        <v>33554432</v>
      </c>
      <c r="AM62" s="8">
        <v>33.659999999999997</v>
      </c>
      <c r="AN62" s="8">
        <f t="shared" si="5"/>
        <v>996864</v>
      </c>
      <c r="AO62" s="4" t="s">
        <v>313</v>
      </c>
      <c r="AP62" s="4" t="s">
        <v>313</v>
      </c>
      <c r="AQ62" s="4" t="s">
        <v>313</v>
      </c>
      <c r="AR62" s="4" t="s">
        <v>313</v>
      </c>
    </row>
    <row r="63" spans="1:47" ht="17" x14ac:dyDescent="0.2">
      <c r="A63" t="s">
        <v>162</v>
      </c>
      <c r="B63">
        <v>2.7976701259613002</v>
      </c>
      <c r="C63">
        <v>3.77512383460998</v>
      </c>
      <c r="D63">
        <v>2.4412760734558101</v>
      </c>
      <c r="E63">
        <f t="shared" si="9"/>
        <v>7.0655999999999997E-2</v>
      </c>
      <c r="F63">
        <f t="shared" si="9"/>
        <v>9.1160999999999992E-2</v>
      </c>
      <c r="G63">
        <f t="shared" si="9"/>
        <v>4.8547E-2</v>
      </c>
      <c r="H63">
        <f t="shared" si="10"/>
        <v>0.10991899999999999</v>
      </c>
      <c r="I63">
        <f t="shared" si="11"/>
        <v>0.152034</v>
      </c>
      <c r="J63">
        <f t="shared" si="12"/>
        <v>9.8060999999999995E-2</v>
      </c>
      <c r="R63" t="s">
        <v>177</v>
      </c>
      <c r="S63">
        <v>934870</v>
      </c>
      <c r="T63">
        <v>418986</v>
      </c>
      <c r="U63">
        <v>7389585</v>
      </c>
      <c r="V63">
        <v>908162</v>
      </c>
      <c r="W63">
        <v>227148</v>
      </c>
      <c r="AK63" s="8" t="s">
        <v>215</v>
      </c>
      <c r="AL63" s="9">
        <v>67108864</v>
      </c>
      <c r="AM63" s="8">
        <v>72.44</v>
      </c>
      <c r="AN63" s="8">
        <f t="shared" si="5"/>
        <v>926407</v>
      </c>
      <c r="AO63" s="4" t="s">
        <v>313</v>
      </c>
      <c r="AP63" s="4" t="s">
        <v>313</v>
      </c>
      <c r="AQ63" s="4" t="s">
        <v>313</v>
      </c>
      <c r="AR63" s="4" t="s">
        <v>313</v>
      </c>
    </row>
    <row r="64" spans="1:47" ht="17" x14ac:dyDescent="0.2">
      <c r="A64" t="s">
        <v>163</v>
      </c>
      <c r="B64">
        <v>5.8661909103393501</v>
      </c>
      <c r="C64">
        <v>7.6950707435607901</v>
      </c>
      <c r="D64">
        <v>4.7990965843200604</v>
      </c>
      <c r="E64">
        <f t="shared" si="9"/>
        <v>0.14288999999999999</v>
      </c>
      <c r="F64">
        <f t="shared" si="9"/>
        <v>0.182338</v>
      </c>
      <c r="G64">
        <f t="shared" si="9"/>
        <v>0.12656000000000001</v>
      </c>
      <c r="H64">
        <f t="shared" si="10"/>
        <v>0.16314599999999999</v>
      </c>
      <c r="I64">
        <f t="shared" si="11"/>
        <v>0.265625</v>
      </c>
      <c r="J64">
        <f t="shared" si="12"/>
        <v>0.176376</v>
      </c>
      <c r="R64" t="s">
        <v>178</v>
      </c>
      <c r="S64">
        <v>1858212</v>
      </c>
      <c r="T64">
        <v>828095</v>
      </c>
      <c r="U64">
        <v>20032898</v>
      </c>
      <c r="V64">
        <v>2118673</v>
      </c>
      <c r="W64">
        <v>760028</v>
      </c>
      <c r="AK64" s="8" t="s">
        <v>214</v>
      </c>
      <c r="AL64" s="8">
        <v>134217728</v>
      </c>
      <c r="AM64" s="8">
        <v>153.28</v>
      </c>
      <c r="AN64" s="8">
        <f t="shared" si="5"/>
        <v>875638</v>
      </c>
      <c r="AO64" s="4" t="s">
        <v>313</v>
      </c>
      <c r="AP64" s="4" t="s">
        <v>313</v>
      </c>
      <c r="AQ64" s="4" t="s">
        <v>313</v>
      </c>
      <c r="AR64" s="4" t="s">
        <v>313</v>
      </c>
    </row>
    <row r="65" spans="1:44" x14ac:dyDescent="0.2">
      <c r="A65" t="s">
        <v>164</v>
      </c>
      <c r="B65">
        <v>11.9534220695495</v>
      </c>
      <c r="C65">
        <v>16.222684621810899</v>
      </c>
      <c r="D65">
        <v>9.8714144229888898</v>
      </c>
      <c r="E65">
        <f t="shared" si="9"/>
        <v>0.29174499999999998</v>
      </c>
      <c r="F65">
        <f t="shared" si="9"/>
        <v>0.40138799999999997</v>
      </c>
      <c r="G65">
        <f t="shared" si="9"/>
        <v>0.20809</v>
      </c>
      <c r="H65">
        <f t="shared" si="10"/>
        <v>0.33249599999999996</v>
      </c>
      <c r="I65">
        <f t="shared" si="11"/>
        <v>0.50376199999999993</v>
      </c>
      <c r="J65">
        <f t="shared" si="12"/>
        <v>0.38092599999999999</v>
      </c>
      <c r="R65" t="s">
        <v>179</v>
      </c>
      <c r="S65">
        <v>3771706</v>
      </c>
      <c r="T65">
        <v>2024522</v>
      </c>
      <c r="U65">
        <v>56831717</v>
      </c>
      <c r="V65">
        <v>4812796</v>
      </c>
      <c r="W65">
        <v>1810259</v>
      </c>
      <c r="AK65" s="43" t="s">
        <v>225</v>
      </c>
      <c r="AL65" s="44"/>
      <c r="AM65" s="45"/>
      <c r="AN65" s="11">
        <f>ROUNDUP(AVERAGE(AQ56:AQ64),0)</f>
        <v>644393</v>
      </c>
      <c r="AO65" s="3"/>
      <c r="AP65" s="3">
        <f>AVERAGE(AS56:AS60)</f>
        <v>328229.75</v>
      </c>
      <c r="AQ65" s="3"/>
      <c r="AR65" s="3">
        <f>AVERAGE(AU56:AU59)</f>
        <v>10178</v>
      </c>
    </row>
    <row r="66" spans="1:44" x14ac:dyDescent="0.2">
      <c r="A66" t="s">
        <v>165</v>
      </c>
      <c r="B66">
        <v>24.934105634689299</v>
      </c>
      <c r="C66">
        <v>33.223828792572</v>
      </c>
      <c r="D66">
        <v>21.5272326469421</v>
      </c>
      <c r="E66">
        <f t="shared" si="9"/>
        <v>0.59611099999999995</v>
      </c>
      <c r="F66">
        <f t="shared" si="9"/>
        <v>0.84992299999999998</v>
      </c>
      <c r="G66">
        <f t="shared" si="9"/>
        <v>0.43543599999999999</v>
      </c>
      <c r="H66">
        <f t="shared" si="10"/>
        <v>0.729047</v>
      </c>
      <c r="I66">
        <f t="shared" si="11"/>
        <v>1.0991299999999999</v>
      </c>
      <c r="J66">
        <f t="shared" si="12"/>
        <v>0.75470399999999993</v>
      </c>
      <c r="R66" t="s">
        <v>180</v>
      </c>
      <c r="S66">
        <v>7683366</v>
      </c>
      <c r="T66">
        <v>4847810</v>
      </c>
      <c r="U66">
        <v>164642315</v>
      </c>
      <c r="V66">
        <v>16133671</v>
      </c>
      <c r="W66">
        <v>11569998</v>
      </c>
    </row>
    <row r="67" spans="1:44" x14ac:dyDescent="0.2">
      <c r="A67" t="s">
        <v>166</v>
      </c>
      <c r="B67">
        <v>50.696177005767801</v>
      </c>
      <c r="C67">
        <v>68.603267431259098</v>
      </c>
      <c r="D67">
        <v>44.059046268463099</v>
      </c>
      <c r="E67">
        <f t="shared" si="9"/>
        <v>1.1876599999999999</v>
      </c>
      <c r="F67">
        <f t="shared" si="9"/>
        <v>1.703492</v>
      </c>
      <c r="G67">
        <f t="shared" si="9"/>
        <v>0.88026099999999996</v>
      </c>
      <c r="H67">
        <f t="shared" si="10"/>
        <v>1.5356339999999999</v>
      </c>
      <c r="I67">
        <f t="shared" si="11"/>
        <v>2.4182669999999997</v>
      </c>
      <c r="J67">
        <f t="shared" si="12"/>
        <v>1.4754639999999999</v>
      </c>
      <c r="R67" t="s">
        <v>181</v>
      </c>
      <c r="S67">
        <v>15994528</v>
      </c>
      <c r="T67">
        <v>10495892</v>
      </c>
      <c r="U67">
        <v>595117014</v>
      </c>
      <c r="V67">
        <v>41518330</v>
      </c>
      <c r="W67">
        <v>41872571</v>
      </c>
    </row>
    <row r="68" spans="1:44" x14ac:dyDescent="0.2">
      <c r="A68" t="s">
        <v>167</v>
      </c>
      <c r="B68">
        <v>101.791283130645</v>
      </c>
      <c r="C68">
        <v>143.00937628745999</v>
      </c>
      <c r="D68">
        <v>103.331104755401</v>
      </c>
      <c r="E68">
        <f t="shared" si="9"/>
        <v>2.3932729999999998</v>
      </c>
      <c r="F68" s="5">
        <f t="shared" si="9"/>
        <v>3.744024</v>
      </c>
      <c r="G68">
        <f t="shared" si="9"/>
        <v>1.9508829999999999</v>
      </c>
      <c r="H68">
        <f t="shared" si="10"/>
        <v>3.9970919999999999</v>
      </c>
      <c r="I68">
        <f t="shared" si="11"/>
        <v>4.3239909999999995</v>
      </c>
      <c r="J68">
        <f t="shared" si="12"/>
        <v>3.0493699999999997</v>
      </c>
    </row>
    <row r="69" spans="1:44" x14ac:dyDescent="0.2">
      <c r="A69" t="s">
        <v>168</v>
      </c>
      <c r="B69">
        <v>212.02470016479401</v>
      </c>
      <c r="C69">
        <v>308.404300451278</v>
      </c>
      <c r="D69">
        <v>198.93765258789</v>
      </c>
      <c r="E69">
        <f t="shared" si="9"/>
        <v>4.9277929999999994</v>
      </c>
      <c r="F69" s="5">
        <f t="shared" si="9"/>
        <v>8.1288719999999994</v>
      </c>
      <c r="G69">
        <f t="shared" si="9"/>
        <v>4.2727259999999996</v>
      </c>
      <c r="H69">
        <f t="shared" si="10"/>
        <v>5.655297</v>
      </c>
      <c r="I69">
        <f t="shared" si="11"/>
        <v>8.4049259999999997</v>
      </c>
      <c r="J69">
        <f t="shared" si="12"/>
        <v>6.2524509999999998</v>
      </c>
    </row>
    <row r="70" spans="1:44" x14ac:dyDescent="0.2">
      <c r="A70" t="s">
        <v>169</v>
      </c>
      <c r="B70">
        <v>417.49267506599398</v>
      </c>
      <c r="C70">
        <v>655.20410180091801</v>
      </c>
      <c r="D70">
        <v>443.34885692596401</v>
      </c>
      <c r="E70">
        <f t="shared" si="9"/>
        <v>9.8902099999999997</v>
      </c>
      <c r="F70" s="5">
        <f t="shared" si="9"/>
        <v>17.788761999999998</v>
      </c>
      <c r="G70">
        <f t="shared" si="9"/>
        <v>8.408631999999999</v>
      </c>
      <c r="H70">
        <f t="shared" si="10"/>
        <v>11.898873999999999</v>
      </c>
      <c r="I70">
        <f t="shared" si="11"/>
        <v>18.119754</v>
      </c>
      <c r="J70">
        <f t="shared" si="12"/>
        <v>13.94858</v>
      </c>
      <c r="N70">
        <f>E23*0.000001</f>
        <v>31.208696999999997</v>
      </c>
    </row>
    <row r="71" spans="1:44" x14ac:dyDescent="0.2">
      <c r="A71" t="s">
        <v>189</v>
      </c>
      <c r="E71">
        <f t="shared" si="9"/>
        <v>20.344567999999999</v>
      </c>
      <c r="F71" s="5">
        <f t="shared" si="9"/>
        <v>41.733913000000001</v>
      </c>
      <c r="G71">
        <f t="shared" si="9"/>
        <v>17.111107999999998</v>
      </c>
      <c r="H71">
        <f t="shared" si="10"/>
        <v>24.553650999999999</v>
      </c>
      <c r="I71">
        <f t="shared" si="11"/>
        <v>37.633032</v>
      </c>
      <c r="J71">
        <f t="shared" si="12"/>
        <v>31.208696999999997</v>
      </c>
    </row>
    <row r="72" spans="1:44" x14ac:dyDescent="0.2">
      <c r="P72">
        <f>E34*0.000001</f>
        <v>24.553650999999999</v>
      </c>
      <c r="R72">
        <f>E12*0.000001</f>
        <v>37.633032</v>
      </c>
    </row>
    <row r="73" spans="1:44" x14ac:dyDescent="0.2">
      <c r="A73" s="4"/>
      <c r="B73" s="38"/>
      <c r="C73" s="38"/>
      <c r="D73" s="38"/>
      <c r="E73" s="1" t="s">
        <v>154</v>
      </c>
      <c r="F73" s="1"/>
      <c r="G73" s="1" t="s">
        <v>207</v>
      </c>
      <c r="H73" s="5" t="s">
        <v>209</v>
      </c>
      <c r="I73" s="1" t="s">
        <v>208</v>
      </c>
      <c r="J73" s="1" t="s">
        <v>210</v>
      </c>
      <c r="K73" s="1" t="s">
        <v>211</v>
      </c>
      <c r="L73" s="1" t="s">
        <v>212</v>
      </c>
    </row>
    <row r="74" spans="1:44" x14ac:dyDescent="0.2">
      <c r="A74" s="4"/>
      <c r="B74" s="3"/>
      <c r="C74" s="3"/>
      <c r="D74" s="3"/>
      <c r="E74" t="s">
        <v>160</v>
      </c>
      <c r="G74">
        <f t="shared" ref="G74:G83" si="13">B61/E61</f>
        <v>36.712328794516011</v>
      </c>
      <c r="H74" s="5">
        <f t="shared" ref="H74:H83" si="14">C61/F61</f>
        <v>21.84143597678711</v>
      </c>
      <c r="I74">
        <f t="shared" ref="I74:I83" si="15">D61/G61</f>
        <v>53.769921322779624</v>
      </c>
      <c r="J74">
        <f t="shared" ref="J74:J83" si="16">B61/H61</f>
        <v>32.929382411006777</v>
      </c>
      <c r="K74">
        <f t="shared" ref="K74:K83" si="17">D61/J61</f>
        <v>27.857484488651657</v>
      </c>
      <c r="L74">
        <f t="shared" ref="L74:L83" si="18">C61/I61</f>
        <v>29.655209176008249</v>
      </c>
    </row>
    <row r="75" spans="1:44" x14ac:dyDescent="0.2">
      <c r="E75" t="s">
        <v>161</v>
      </c>
      <c r="G75">
        <f t="shared" si="13"/>
        <v>39.620875641598595</v>
      </c>
      <c r="H75" s="5">
        <f t="shared" si="14"/>
        <v>26.060481381140882</v>
      </c>
      <c r="I75">
        <f t="shared" si="15"/>
        <v>55.662776771115169</v>
      </c>
      <c r="J75">
        <f t="shared" si="16"/>
        <v>32.426781984456341</v>
      </c>
      <c r="K75">
        <f t="shared" si="17"/>
        <v>27.220162635140529</v>
      </c>
      <c r="L75">
        <f t="shared" si="18"/>
        <v>31.593428269939633</v>
      </c>
      <c r="Q75" s="19" t="s">
        <v>171</v>
      </c>
    </row>
    <row r="76" spans="1:44" x14ac:dyDescent="0.2">
      <c r="E76" t="s">
        <v>162</v>
      </c>
      <c r="G76">
        <f t="shared" si="13"/>
        <v>39.595648295421483</v>
      </c>
      <c r="H76" s="5">
        <f t="shared" si="14"/>
        <v>41.411610607715801</v>
      </c>
      <c r="I76">
        <f t="shared" si="15"/>
        <v>50.286857549504809</v>
      </c>
      <c r="J76">
        <f t="shared" si="16"/>
        <v>25.452106787373435</v>
      </c>
      <c r="K76">
        <f t="shared" si="17"/>
        <v>24.895484172666098</v>
      </c>
      <c r="L76">
        <f t="shared" si="18"/>
        <v>24.830786762237263</v>
      </c>
      <c r="Q76" s="3" t="s">
        <v>155</v>
      </c>
    </row>
    <row r="77" spans="1:44" x14ac:dyDescent="0.2">
      <c r="E77" t="s">
        <v>163</v>
      </c>
      <c r="G77">
        <f t="shared" si="13"/>
        <v>41.053893976760797</v>
      </c>
      <c r="H77" s="5">
        <f t="shared" si="14"/>
        <v>42.202232905706929</v>
      </c>
      <c r="I77">
        <f t="shared" si="15"/>
        <v>37.91953685461489</v>
      </c>
      <c r="J77">
        <f t="shared" si="16"/>
        <v>35.956694680466271</v>
      </c>
      <c r="K77">
        <f t="shared" si="17"/>
        <v>27.209464917676215</v>
      </c>
      <c r="L77">
        <f t="shared" si="18"/>
        <v>28.969678093405328</v>
      </c>
      <c r="Q77">
        <f>P54*0.000001</f>
        <v>0</v>
      </c>
      <c r="R77" s="19"/>
      <c r="S77" s="19"/>
    </row>
    <row r="78" spans="1:44" x14ac:dyDescent="0.2">
      <c r="E78" t="s">
        <v>164</v>
      </c>
      <c r="G78">
        <f t="shared" si="13"/>
        <v>40.972157430459824</v>
      </c>
      <c r="H78" s="5">
        <f t="shared" si="14"/>
        <v>40.416466416063507</v>
      </c>
      <c r="I78">
        <f t="shared" si="15"/>
        <v>47.438197044494643</v>
      </c>
      <c r="J78">
        <f t="shared" si="16"/>
        <v>35.950574050663775</v>
      </c>
      <c r="K78">
        <f t="shared" si="17"/>
        <v>25.914257422672357</v>
      </c>
      <c r="L78">
        <f t="shared" si="18"/>
        <v>32.203073319962407</v>
      </c>
      <c r="Q78">
        <f>P55*0.000001</f>
        <v>0</v>
      </c>
      <c r="R78" s="3" t="s">
        <v>157</v>
      </c>
      <c r="S78" s="3" t="s">
        <v>158</v>
      </c>
    </row>
    <row r="79" spans="1:44" x14ac:dyDescent="0.2">
      <c r="E79" t="s">
        <v>165</v>
      </c>
      <c r="G79">
        <f t="shared" si="13"/>
        <v>41.827957603012358</v>
      </c>
      <c r="H79" s="5">
        <f t="shared" si="14"/>
        <v>39.090398533245953</v>
      </c>
      <c r="I79">
        <f t="shared" si="15"/>
        <v>49.438339151889373</v>
      </c>
      <c r="J79">
        <f t="shared" si="16"/>
        <v>34.200957736180655</v>
      </c>
      <c r="K79">
        <f t="shared" si="17"/>
        <v>28.524073871268872</v>
      </c>
      <c r="L79">
        <f t="shared" si="18"/>
        <v>30.227387836354207</v>
      </c>
      <c r="Q79">
        <f>P56*0.000001</f>
        <v>0</v>
      </c>
      <c r="R79">
        <f>Q54*0.000001</f>
        <v>0</v>
      </c>
      <c r="S79">
        <f>R56*0.000001</f>
        <v>0</v>
      </c>
    </row>
    <row r="80" spans="1:44" x14ac:dyDescent="0.2">
      <c r="E80" t="s">
        <v>166</v>
      </c>
      <c r="G80">
        <f t="shared" si="13"/>
        <v>42.685766133209675</v>
      </c>
      <c r="H80" s="5">
        <f t="shared" si="14"/>
        <v>40.272139482462549</v>
      </c>
      <c r="I80">
        <f t="shared" si="15"/>
        <v>50.052252989128341</v>
      </c>
      <c r="J80">
        <f t="shared" si="16"/>
        <v>33.013189995642065</v>
      </c>
      <c r="K80">
        <f t="shared" si="17"/>
        <v>29.861146234989874</v>
      </c>
      <c r="L80">
        <f t="shared" si="18"/>
        <v>28.368772939985167</v>
      </c>
      <c r="Q80">
        <f>Y37*0.000001</f>
        <v>0</v>
      </c>
      <c r="R80">
        <f>Q55*0.000001</f>
        <v>0</v>
      </c>
      <c r="S80">
        <f>R57*0.000001</f>
        <v>0</v>
      </c>
    </row>
    <row r="81" spans="5:22" x14ac:dyDescent="0.2">
      <c r="E81" t="s">
        <v>167</v>
      </c>
      <c r="G81">
        <f t="shared" si="13"/>
        <v>42.532248987326149</v>
      </c>
      <c r="H81" s="5">
        <f t="shared" si="14"/>
        <v>38.196703944061255</v>
      </c>
      <c r="I81">
        <f t="shared" si="15"/>
        <v>52.966325892122185</v>
      </c>
      <c r="J81">
        <f t="shared" si="16"/>
        <v>25.466334808066716</v>
      </c>
      <c r="K81">
        <f t="shared" si="17"/>
        <v>33.886050153113928</v>
      </c>
      <c r="L81">
        <f t="shared" si="18"/>
        <v>33.073467610700391</v>
      </c>
      <c r="Q81" t="e">
        <f t="shared" ref="Q81:Q86" si="19">I60*0.000001</f>
        <v>#VALUE!</v>
      </c>
      <c r="R81">
        <f>Q56*0.000001</f>
        <v>0</v>
      </c>
      <c r="S81">
        <f>R58*0.000001</f>
        <v>0</v>
      </c>
    </row>
    <row r="82" spans="5:22" x14ac:dyDescent="0.2">
      <c r="E82" t="s">
        <v>168</v>
      </c>
      <c r="G82">
        <f t="shared" si="13"/>
        <v>43.026300042390993</v>
      </c>
      <c r="H82" s="5">
        <f t="shared" si="14"/>
        <v>37.939372209487125</v>
      </c>
      <c r="I82">
        <f t="shared" si="15"/>
        <v>46.55989000649469</v>
      </c>
      <c r="J82">
        <f t="shared" si="16"/>
        <v>37.491346637461128</v>
      </c>
      <c r="K82">
        <f t="shared" si="17"/>
        <v>31.817546844891709</v>
      </c>
      <c r="L82">
        <f t="shared" si="18"/>
        <v>36.693279685184379</v>
      </c>
      <c r="Q82">
        <f t="shared" si="19"/>
        <v>3.1412999999999998E-8</v>
      </c>
      <c r="R82">
        <f>Q57*0.000001</f>
        <v>0</v>
      </c>
      <c r="S82">
        <f>P59*0.000001</f>
        <v>0</v>
      </c>
      <c r="V82" t="e">
        <f>AVERAGE(#REF!)</f>
        <v>#REF!</v>
      </c>
    </row>
    <row r="83" spans="5:22" x14ac:dyDescent="0.2">
      <c r="E83" t="s">
        <v>169</v>
      </c>
      <c r="G83">
        <f t="shared" si="13"/>
        <v>42.212720970130462</v>
      </c>
      <c r="H83" s="5">
        <f t="shared" si="14"/>
        <v>36.83247332225357</v>
      </c>
      <c r="I83">
        <f t="shared" si="15"/>
        <v>52.725444153812902</v>
      </c>
      <c r="J83">
        <f t="shared" si="16"/>
        <v>35.086738044792639</v>
      </c>
      <c r="K83">
        <f t="shared" si="17"/>
        <v>31.784515479422566</v>
      </c>
      <c r="L83">
        <f t="shared" si="18"/>
        <v>36.159657675314911</v>
      </c>
      <c r="Q83">
        <f t="shared" si="19"/>
        <v>5.9634000000000003E-8</v>
      </c>
      <c r="R83">
        <f>Q58*0.000001</f>
        <v>0</v>
      </c>
      <c r="S83">
        <f t="shared" ref="S83:S88" si="20">O60*0.000001</f>
        <v>0</v>
      </c>
    </row>
    <row r="84" spans="5:22" x14ac:dyDescent="0.2">
      <c r="Q84">
        <f t="shared" si="19"/>
        <v>1.52034E-7</v>
      </c>
      <c r="R84">
        <f>O59*0.000001</f>
        <v>0</v>
      </c>
      <c r="S84">
        <f t="shared" si="20"/>
        <v>0</v>
      </c>
    </row>
    <row r="85" spans="5:22" ht="85" x14ac:dyDescent="0.2">
      <c r="G85" s="17" t="s">
        <v>230</v>
      </c>
      <c r="L85" s="17" t="s">
        <v>231</v>
      </c>
      <c r="Q85">
        <f t="shared" si="19"/>
        <v>2.65625E-7</v>
      </c>
      <c r="R85">
        <f>N60*0.000001</f>
        <v>0</v>
      </c>
      <c r="S85">
        <f t="shared" si="20"/>
        <v>0</v>
      </c>
    </row>
    <row r="86" spans="5:22" x14ac:dyDescent="0.2">
      <c r="G86" s="1">
        <f>AVERAGE(G74:I83)</f>
        <v>42.377425146323596</v>
      </c>
      <c r="L86" s="1">
        <f>AVERAGE(J74:L83)</f>
        <v>30.95730115752318</v>
      </c>
      <c r="Q86">
        <f t="shared" si="19"/>
        <v>5.0376199999999996E-7</v>
      </c>
      <c r="R86" s="5">
        <f>N61*0.000001</f>
        <v>0</v>
      </c>
      <c r="S86">
        <f t="shared" si="20"/>
        <v>0</v>
      </c>
    </row>
    <row r="87" spans="5:22" x14ac:dyDescent="0.2">
      <c r="R87" s="5">
        <f>N62*0.000001</f>
        <v>0</v>
      </c>
      <c r="S87">
        <f t="shared" si="20"/>
        <v>0</v>
      </c>
    </row>
    <row r="88" spans="5:22" x14ac:dyDescent="0.2">
      <c r="R88" s="5">
        <f>N63*0.000001</f>
        <v>0</v>
      </c>
      <c r="S88">
        <f t="shared" si="20"/>
        <v>0</v>
      </c>
    </row>
    <row r="91" spans="5:22" x14ac:dyDescent="0.2">
      <c r="H91" t="s">
        <v>220</v>
      </c>
    </row>
    <row r="92" spans="5:22" x14ac:dyDescent="0.2">
      <c r="F92" s="8"/>
      <c r="G92" s="46" t="s">
        <v>218</v>
      </c>
      <c r="H92" s="46"/>
      <c r="I92" s="8"/>
      <c r="J92" s="47" t="s">
        <v>222</v>
      </c>
      <c r="K92" s="48"/>
      <c r="L92" s="49"/>
      <c r="M92" s="21" t="s">
        <v>226</v>
      </c>
      <c r="N92" s="21"/>
      <c r="O92" s="21"/>
      <c r="P92" s="21"/>
    </row>
    <row r="93" spans="5:22" ht="51" x14ac:dyDescent="0.2">
      <c r="F93" s="8" t="s">
        <v>0</v>
      </c>
      <c r="G93" s="8" t="s">
        <v>213</v>
      </c>
      <c r="H93" s="8" t="s">
        <v>219</v>
      </c>
      <c r="I93" s="9" t="s">
        <v>221</v>
      </c>
      <c r="J93" s="8"/>
      <c r="K93" s="9" t="s">
        <v>223</v>
      </c>
      <c r="L93" s="9" t="s">
        <v>224</v>
      </c>
      <c r="M93" s="15" t="s">
        <v>227</v>
      </c>
      <c r="N93" s="15" t="s">
        <v>228</v>
      </c>
      <c r="O93" s="16"/>
    </row>
    <row r="94" spans="5:22" ht="17" x14ac:dyDescent="0.2">
      <c r="F94" s="10" t="s">
        <v>179</v>
      </c>
      <c r="G94" s="4">
        <v>524288</v>
      </c>
      <c r="H94" s="10">
        <v>0.94</v>
      </c>
      <c r="I94" s="8">
        <f t="shared" ref="I94:I102" si="21">G94/H94</f>
        <v>557753.19148936169</v>
      </c>
      <c r="J94" s="4"/>
      <c r="K94" s="4">
        <f>F45</f>
        <v>1187660</v>
      </c>
      <c r="L94" s="12">
        <f>(G94/K94)*1000000</f>
        <v>441446.20514288603</v>
      </c>
      <c r="M94" s="14">
        <v>50.696177005767801</v>
      </c>
      <c r="N94" s="4">
        <f>G94/M94</f>
        <v>10341.766006149748</v>
      </c>
      <c r="O94" s="4"/>
    </row>
    <row r="95" spans="5:22" ht="17" x14ac:dyDescent="0.2">
      <c r="F95" s="10" t="s">
        <v>180</v>
      </c>
      <c r="G95" s="4">
        <v>1048576</v>
      </c>
      <c r="H95" s="10">
        <v>1.49</v>
      </c>
      <c r="I95" s="8">
        <f t="shared" si="21"/>
        <v>703742.28187919466</v>
      </c>
      <c r="J95" s="4"/>
      <c r="K95" s="4">
        <f t="shared" ref="K95:K98" si="22">F46</f>
        <v>2393273</v>
      </c>
      <c r="L95" s="12">
        <f>(G95/K95)*1000000</f>
        <v>438134.72178059089</v>
      </c>
      <c r="M95" s="14">
        <v>101.791283130645</v>
      </c>
      <c r="N95" s="4">
        <f>G95/M95</f>
        <v>10301.235702611146</v>
      </c>
      <c r="O95" s="4"/>
    </row>
    <row r="96" spans="5:22" ht="17" x14ac:dyDescent="0.2">
      <c r="F96" s="10" t="s">
        <v>181</v>
      </c>
      <c r="G96" s="4">
        <v>2097152</v>
      </c>
      <c r="H96" s="4">
        <v>2.35</v>
      </c>
      <c r="I96" s="8">
        <f t="shared" si="21"/>
        <v>892405.10638297873</v>
      </c>
      <c r="J96" s="4"/>
      <c r="K96" s="4">
        <f t="shared" si="22"/>
        <v>4927793</v>
      </c>
      <c r="L96" s="12">
        <f t="shared" ref="L96:L98" si="23">(G96/K96)*1000000</f>
        <v>425576.31783640262</v>
      </c>
      <c r="M96" s="14">
        <v>212.02470016479401</v>
      </c>
      <c r="N96" s="4">
        <f>G96/M96</f>
        <v>9891.0740039722277</v>
      </c>
      <c r="O96" s="4"/>
    </row>
    <row r="97" spans="6:46" ht="17" x14ac:dyDescent="0.2">
      <c r="F97" s="8" t="s">
        <v>204</v>
      </c>
      <c r="G97" s="9">
        <v>4194304</v>
      </c>
      <c r="H97" s="8">
        <v>4.3499999999999996</v>
      </c>
      <c r="I97" s="8">
        <f t="shared" si="21"/>
        <v>964207.81609195413</v>
      </c>
      <c r="J97" s="8"/>
      <c r="K97" s="4">
        <f t="shared" si="22"/>
        <v>9890210</v>
      </c>
      <c r="L97" s="12">
        <f t="shared" si="23"/>
        <v>424086.44508053921</v>
      </c>
      <c r="M97" s="14">
        <v>417.49267506599398</v>
      </c>
      <c r="N97" s="4">
        <f>G97/M97</f>
        <v>10046.413387580986</v>
      </c>
      <c r="O97" s="4"/>
      <c r="AB97" t="s">
        <v>18</v>
      </c>
      <c r="AC97" t="s">
        <v>162</v>
      </c>
      <c r="AD97" t="s">
        <v>188</v>
      </c>
      <c r="AE97">
        <v>0.4</v>
      </c>
      <c r="AF97">
        <v>0.49</v>
      </c>
      <c r="AH97" t="s">
        <v>18</v>
      </c>
      <c r="AI97" t="s">
        <v>162</v>
      </c>
      <c r="AJ97" t="s">
        <v>197</v>
      </c>
      <c r="AK97">
        <v>0.39</v>
      </c>
      <c r="AL97">
        <v>0.48</v>
      </c>
      <c r="AO97" t="s">
        <v>18</v>
      </c>
      <c r="AP97" t="s">
        <v>162</v>
      </c>
      <c r="AQ97" t="s">
        <v>198</v>
      </c>
      <c r="AR97">
        <v>0.41</v>
      </c>
      <c r="AS97">
        <v>0.53</v>
      </c>
    </row>
    <row r="98" spans="6:46" ht="17" x14ac:dyDescent="0.2">
      <c r="F98" s="8" t="s">
        <v>205</v>
      </c>
      <c r="G98" s="8">
        <v>1048576</v>
      </c>
      <c r="H98" s="8">
        <v>9.11</v>
      </c>
      <c r="I98" s="8">
        <f t="shared" si="21"/>
        <v>115101.64654226125</v>
      </c>
      <c r="J98" s="8"/>
      <c r="K98" s="4">
        <f t="shared" si="22"/>
        <v>20344568</v>
      </c>
      <c r="L98" s="12">
        <f t="shared" si="23"/>
        <v>51540.833897284036</v>
      </c>
      <c r="N98" s="4"/>
      <c r="O98" s="4"/>
      <c r="AB98" t="s">
        <v>16</v>
      </c>
      <c r="AC98" t="s">
        <v>162</v>
      </c>
      <c r="AD98" t="s">
        <v>188</v>
      </c>
      <c r="AE98">
        <v>0.4</v>
      </c>
      <c r="AF98">
        <v>0.51</v>
      </c>
      <c r="AH98" t="s">
        <v>16</v>
      </c>
      <c r="AI98" t="s">
        <v>162</v>
      </c>
      <c r="AJ98" t="s">
        <v>197</v>
      </c>
      <c r="AK98">
        <v>0.39</v>
      </c>
      <c r="AL98">
        <v>0.47</v>
      </c>
      <c r="AO98" t="s">
        <v>16</v>
      </c>
      <c r="AP98" t="s">
        <v>162</v>
      </c>
      <c r="AQ98" t="s">
        <v>198</v>
      </c>
      <c r="AR98">
        <v>0.42</v>
      </c>
      <c r="AS98">
        <v>0.52</v>
      </c>
    </row>
    <row r="99" spans="6:46" ht="17" x14ac:dyDescent="0.2">
      <c r="F99" s="8" t="s">
        <v>216</v>
      </c>
      <c r="G99" s="8">
        <v>16777216</v>
      </c>
      <c r="H99" s="8">
        <v>17.09</v>
      </c>
      <c r="I99" s="8">
        <f t="shared" si="21"/>
        <v>981697.83499122295</v>
      </c>
      <c r="J99" s="8"/>
      <c r="K99" s="8"/>
      <c r="L99" s="12"/>
      <c r="M99" s="14"/>
      <c r="N99" s="4"/>
      <c r="O99" s="4"/>
      <c r="AB99" t="s">
        <v>18</v>
      </c>
      <c r="AC99" t="s">
        <v>163</v>
      </c>
      <c r="AD99" t="s">
        <v>188</v>
      </c>
      <c r="AE99">
        <v>0.45</v>
      </c>
      <c r="AF99">
        <v>0.67</v>
      </c>
      <c r="AH99" t="s">
        <v>18</v>
      </c>
      <c r="AI99" t="s">
        <v>163</v>
      </c>
      <c r="AJ99" t="s">
        <v>197</v>
      </c>
      <c r="AK99">
        <v>0.43</v>
      </c>
      <c r="AL99">
        <v>0.67</v>
      </c>
      <c r="AO99" t="s">
        <v>18</v>
      </c>
      <c r="AP99" t="s">
        <v>163</v>
      </c>
      <c r="AQ99" t="s">
        <v>198</v>
      </c>
      <c r="AR99">
        <v>0.55000000000000004</v>
      </c>
      <c r="AS99">
        <v>0.65</v>
      </c>
    </row>
    <row r="100" spans="6:46" ht="17" x14ac:dyDescent="0.2">
      <c r="F100" s="8" t="s">
        <v>217</v>
      </c>
      <c r="G100" s="9">
        <v>33554432</v>
      </c>
      <c r="H100" s="8">
        <v>33.659999999999997</v>
      </c>
      <c r="I100" s="8">
        <f t="shared" si="21"/>
        <v>996863.69578134292</v>
      </c>
      <c r="J100" s="8"/>
      <c r="K100" s="8"/>
      <c r="L100" s="12"/>
      <c r="M100" s="14"/>
      <c r="N100" s="4"/>
      <c r="O100" s="4"/>
      <c r="AB100" t="s">
        <v>16</v>
      </c>
      <c r="AC100" t="s">
        <v>163</v>
      </c>
      <c r="AD100" t="s">
        <v>188</v>
      </c>
      <c r="AE100">
        <v>0.45</v>
      </c>
      <c r="AF100">
        <v>0.69</v>
      </c>
      <c r="AH100" t="s">
        <v>16</v>
      </c>
      <c r="AI100" t="s">
        <v>163</v>
      </c>
      <c r="AJ100" t="s">
        <v>197</v>
      </c>
      <c r="AK100">
        <v>0.45</v>
      </c>
      <c r="AL100">
        <v>0.65</v>
      </c>
      <c r="AO100" t="s">
        <v>16</v>
      </c>
      <c r="AP100" t="s">
        <v>163</v>
      </c>
      <c r="AQ100" t="s">
        <v>198</v>
      </c>
      <c r="AR100">
        <v>0.56000000000000005</v>
      </c>
      <c r="AS100">
        <v>0.65</v>
      </c>
    </row>
    <row r="101" spans="6:46" ht="17" x14ac:dyDescent="0.2">
      <c r="F101" s="8" t="s">
        <v>215</v>
      </c>
      <c r="G101" s="9">
        <v>67108864</v>
      </c>
      <c r="H101" s="8">
        <v>72.44</v>
      </c>
      <c r="I101" s="8">
        <f t="shared" si="21"/>
        <v>926406.18442849256</v>
      </c>
      <c r="J101" s="8"/>
      <c r="K101" s="8"/>
      <c r="L101" s="12"/>
      <c r="M101" s="14"/>
      <c r="N101" s="4"/>
      <c r="O101" s="4"/>
      <c r="AB101" t="s">
        <v>18</v>
      </c>
      <c r="AC101" t="s">
        <v>164</v>
      </c>
      <c r="AD101" t="s">
        <v>188</v>
      </c>
      <c r="AE101">
        <v>0.6</v>
      </c>
      <c r="AF101">
        <v>1</v>
      </c>
      <c r="AH101" t="s">
        <v>18</v>
      </c>
      <c r="AI101" t="s">
        <v>164</v>
      </c>
      <c r="AJ101" t="s">
        <v>197</v>
      </c>
      <c r="AK101">
        <v>0.46</v>
      </c>
      <c r="AL101">
        <v>0.9</v>
      </c>
      <c r="AO101" t="s">
        <v>18</v>
      </c>
      <c r="AP101" t="s">
        <v>164</v>
      </c>
      <c r="AQ101" t="s">
        <v>198</v>
      </c>
      <c r="AR101">
        <v>0.57999999999999996</v>
      </c>
      <c r="AS101">
        <v>0.87</v>
      </c>
    </row>
    <row r="102" spans="6:46" ht="17" x14ac:dyDescent="0.2">
      <c r="F102" s="8" t="s">
        <v>214</v>
      </c>
      <c r="G102" s="8">
        <v>134217728</v>
      </c>
      <c r="H102" s="8">
        <v>153.28</v>
      </c>
      <c r="I102" s="8">
        <f t="shared" si="21"/>
        <v>875637.57828810019</v>
      </c>
      <c r="J102" s="8"/>
      <c r="K102" s="8"/>
      <c r="L102" s="12"/>
      <c r="M102" s="14"/>
      <c r="N102" s="4"/>
      <c r="O102" s="4"/>
      <c r="AB102" t="s">
        <v>16</v>
      </c>
      <c r="AC102" t="s">
        <v>164</v>
      </c>
      <c r="AD102" t="s">
        <v>188</v>
      </c>
      <c r="AE102">
        <v>0.63</v>
      </c>
      <c r="AF102">
        <v>1.02</v>
      </c>
      <c r="AH102" t="s">
        <v>16</v>
      </c>
      <c r="AI102" t="s">
        <v>164</v>
      </c>
      <c r="AJ102" t="s">
        <v>197</v>
      </c>
      <c r="AK102">
        <v>0.46</v>
      </c>
      <c r="AL102">
        <v>0.83</v>
      </c>
      <c r="AO102" t="s">
        <v>16</v>
      </c>
      <c r="AP102" t="s">
        <v>164</v>
      </c>
      <c r="AQ102" t="s">
        <v>198</v>
      </c>
      <c r="AR102">
        <v>0.59</v>
      </c>
      <c r="AS102">
        <v>0.9</v>
      </c>
    </row>
    <row r="103" spans="6:46" x14ac:dyDescent="0.2">
      <c r="H103" s="4" t="s">
        <v>225</v>
      </c>
      <c r="I103" s="11">
        <f>AVERAGE(I94:I102)</f>
        <v>779312.81509721221</v>
      </c>
      <c r="K103" s="4" t="s">
        <v>225</v>
      </c>
      <c r="L103" s="13">
        <f>AVERAGE(L98:L102)</f>
        <v>51540.833897284036</v>
      </c>
      <c r="M103" t="s">
        <v>229</v>
      </c>
      <c r="N103" s="3">
        <f>AVERAGE(N94:N97)</f>
        <v>10145.122275078527</v>
      </c>
      <c r="O103" s="4"/>
      <c r="AB103" t="s">
        <v>18</v>
      </c>
      <c r="AC103" t="s">
        <v>165</v>
      </c>
      <c r="AD103" t="s">
        <v>188</v>
      </c>
      <c r="AE103">
        <v>0.74</v>
      </c>
      <c r="AF103">
        <v>1.59</v>
      </c>
      <c r="AH103" t="s">
        <v>18</v>
      </c>
      <c r="AI103" t="s">
        <v>165</v>
      </c>
      <c r="AJ103" t="s">
        <v>197</v>
      </c>
      <c r="AK103">
        <v>0.67</v>
      </c>
      <c r="AL103">
        <v>1.35</v>
      </c>
      <c r="AO103" t="s">
        <v>18</v>
      </c>
      <c r="AP103" t="s">
        <v>165</v>
      </c>
      <c r="AQ103" t="s">
        <v>198</v>
      </c>
      <c r="AR103">
        <v>0.66</v>
      </c>
      <c r="AS103">
        <v>1.4</v>
      </c>
    </row>
    <row r="104" spans="6:46" x14ac:dyDescent="0.2">
      <c r="AC104" t="s">
        <v>16</v>
      </c>
      <c r="AD104" t="s">
        <v>165</v>
      </c>
      <c r="AE104" t="s">
        <v>188</v>
      </c>
      <c r="AF104">
        <v>0.78</v>
      </c>
      <c r="AG104">
        <v>1.69</v>
      </c>
      <c r="AI104" t="s">
        <v>16</v>
      </c>
      <c r="AJ104" t="s">
        <v>165</v>
      </c>
      <c r="AK104" t="s">
        <v>197</v>
      </c>
      <c r="AL104">
        <v>0.67</v>
      </c>
      <c r="AM104">
        <v>1.41</v>
      </c>
      <c r="AP104" t="s">
        <v>16</v>
      </c>
      <c r="AQ104" t="s">
        <v>165</v>
      </c>
      <c r="AR104" t="s">
        <v>198</v>
      </c>
      <c r="AS104">
        <v>0.74</v>
      </c>
      <c r="AT104">
        <v>1.41</v>
      </c>
    </row>
    <row r="105" spans="6:46" x14ac:dyDescent="0.2">
      <c r="AC105" t="s">
        <v>18</v>
      </c>
      <c r="AD105" t="s">
        <v>166</v>
      </c>
      <c r="AE105" t="s">
        <v>188</v>
      </c>
      <c r="AF105">
        <v>1.1599999999999999</v>
      </c>
      <c r="AG105">
        <v>4.01</v>
      </c>
      <c r="AI105" t="s">
        <v>18</v>
      </c>
      <c r="AJ105" t="s">
        <v>18</v>
      </c>
      <c r="AK105">
        <v>65536</v>
      </c>
      <c r="AL105" t="s">
        <v>197</v>
      </c>
      <c r="AM105">
        <v>0.83</v>
      </c>
      <c r="AN105">
        <v>31876</v>
      </c>
      <c r="AP105" t="s">
        <v>18</v>
      </c>
      <c r="AQ105" t="s">
        <v>166</v>
      </c>
      <c r="AR105" t="s">
        <v>198</v>
      </c>
      <c r="AS105">
        <v>0.73</v>
      </c>
      <c r="AT105">
        <v>2.48</v>
      </c>
    </row>
    <row r="106" spans="6:46" x14ac:dyDescent="0.2">
      <c r="AC106" t="s">
        <v>16</v>
      </c>
      <c r="AD106" t="s">
        <v>166</v>
      </c>
      <c r="AE106" t="s">
        <v>188</v>
      </c>
      <c r="AF106">
        <v>0.96</v>
      </c>
      <c r="AG106">
        <v>3.02</v>
      </c>
      <c r="AI106" t="s">
        <v>16</v>
      </c>
      <c r="AJ106" t="s">
        <v>166</v>
      </c>
      <c r="AK106" t="s">
        <v>197</v>
      </c>
      <c r="AL106">
        <v>0.88</v>
      </c>
      <c r="AM106">
        <v>2.57</v>
      </c>
      <c r="AP106" t="s">
        <v>16</v>
      </c>
      <c r="AQ106" t="s">
        <v>166</v>
      </c>
      <c r="AR106" t="s">
        <v>198</v>
      </c>
      <c r="AS106">
        <v>1</v>
      </c>
      <c r="AT106">
        <v>2.37</v>
      </c>
    </row>
    <row r="107" spans="6:46" x14ac:dyDescent="0.2">
      <c r="AC107" t="s">
        <v>18</v>
      </c>
      <c r="AD107" t="s">
        <v>167</v>
      </c>
      <c r="AE107" t="s">
        <v>188</v>
      </c>
      <c r="AF107">
        <v>1.36</v>
      </c>
      <c r="AG107">
        <v>5.49</v>
      </c>
      <c r="AI107" t="s">
        <v>18</v>
      </c>
      <c r="AJ107" t="s">
        <v>167</v>
      </c>
      <c r="AK107" t="s">
        <v>197</v>
      </c>
      <c r="AL107">
        <v>1.1399999999999999</v>
      </c>
      <c r="AM107">
        <v>4.8499999999999996</v>
      </c>
      <c r="AP107" t="s">
        <v>18</v>
      </c>
      <c r="AQ107" t="s">
        <v>167</v>
      </c>
      <c r="AR107" t="s">
        <v>198</v>
      </c>
      <c r="AS107">
        <v>1.19</v>
      </c>
      <c r="AT107">
        <v>4.53</v>
      </c>
    </row>
    <row r="108" spans="6:46" x14ac:dyDescent="0.2">
      <c r="AC108" t="s">
        <v>16</v>
      </c>
      <c r="AD108" t="s">
        <v>167</v>
      </c>
      <c r="AE108" t="s">
        <v>188</v>
      </c>
      <c r="AF108">
        <v>1.35</v>
      </c>
      <c r="AG108">
        <v>5.6</v>
      </c>
      <c r="AI108" t="s">
        <v>16</v>
      </c>
      <c r="AJ108" t="s">
        <v>167</v>
      </c>
      <c r="AK108" t="s">
        <v>197</v>
      </c>
      <c r="AL108">
        <v>1.19</v>
      </c>
      <c r="AM108">
        <v>4.62</v>
      </c>
      <c r="AP108" t="s">
        <v>16</v>
      </c>
      <c r="AQ108" t="s">
        <v>167</v>
      </c>
      <c r="AR108" t="s">
        <v>198</v>
      </c>
      <c r="AS108">
        <v>1.22</v>
      </c>
      <c r="AT108">
        <v>4.79</v>
      </c>
    </row>
    <row r="109" spans="6:46" x14ac:dyDescent="0.2">
      <c r="AC109" t="s">
        <v>18</v>
      </c>
      <c r="AD109" t="s">
        <v>168</v>
      </c>
      <c r="AE109" t="s">
        <v>188</v>
      </c>
      <c r="AF109">
        <v>2.46</v>
      </c>
      <c r="AG109">
        <v>12.74</v>
      </c>
      <c r="AI109" t="s">
        <v>18</v>
      </c>
      <c r="AJ109" t="s">
        <v>168</v>
      </c>
      <c r="AK109" t="s">
        <v>197</v>
      </c>
      <c r="AL109">
        <v>1.82</v>
      </c>
      <c r="AM109">
        <v>8.93</v>
      </c>
      <c r="AP109" t="s">
        <v>18</v>
      </c>
      <c r="AQ109" t="s">
        <v>168</v>
      </c>
      <c r="AR109" t="s">
        <v>198</v>
      </c>
      <c r="AS109">
        <v>1.84</v>
      </c>
      <c r="AT109">
        <v>8.39</v>
      </c>
    </row>
    <row r="110" spans="6:46" x14ac:dyDescent="0.2">
      <c r="AC110" t="s">
        <v>16</v>
      </c>
      <c r="AD110" t="s">
        <v>168</v>
      </c>
      <c r="AE110" t="s">
        <v>188</v>
      </c>
      <c r="AF110">
        <v>2.0699999999999998</v>
      </c>
      <c r="AG110">
        <v>10.32</v>
      </c>
      <c r="AI110" t="s">
        <v>16</v>
      </c>
      <c r="AJ110" t="s">
        <v>168</v>
      </c>
      <c r="AK110" t="s">
        <v>197</v>
      </c>
      <c r="AL110">
        <v>1.82</v>
      </c>
      <c r="AM110">
        <v>9.02</v>
      </c>
      <c r="AP110" t="s">
        <v>16</v>
      </c>
      <c r="AQ110" t="s">
        <v>168</v>
      </c>
      <c r="AR110" t="s">
        <v>198</v>
      </c>
      <c r="AS110">
        <v>1.9</v>
      </c>
      <c r="AT110">
        <v>8.84</v>
      </c>
    </row>
    <row r="111" spans="6:46" x14ac:dyDescent="0.2">
      <c r="AC111" t="s">
        <v>18</v>
      </c>
      <c r="AD111" t="s">
        <v>169</v>
      </c>
      <c r="AE111" t="s">
        <v>188</v>
      </c>
      <c r="AF111">
        <v>3.72</v>
      </c>
      <c r="AG111">
        <v>21.27</v>
      </c>
      <c r="AI111" t="s">
        <v>18</v>
      </c>
      <c r="AJ111" t="s">
        <v>169</v>
      </c>
      <c r="AK111" t="s">
        <v>197</v>
      </c>
      <c r="AL111">
        <v>3.14</v>
      </c>
      <c r="AM111">
        <v>17.78</v>
      </c>
      <c r="AP111" t="s">
        <v>18</v>
      </c>
      <c r="AQ111" t="s">
        <v>169</v>
      </c>
      <c r="AR111" t="s">
        <v>198</v>
      </c>
      <c r="AS111">
        <v>3.1</v>
      </c>
      <c r="AT111">
        <v>16.489999999999998</v>
      </c>
    </row>
    <row r="112" spans="6:46" x14ac:dyDescent="0.2">
      <c r="AC112" t="s">
        <v>16</v>
      </c>
      <c r="AD112" t="s">
        <v>169</v>
      </c>
      <c r="AE112" t="s">
        <v>188</v>
      </c>
      <c r="AF112">
        <v>3.77</v>
      </c>
      <c r="AG112">
        <v>20.67</v>
      </c>
      <c r="AI112" t="s">
        <v>16</v>
      </c>
      <c r="AJ112" t="s">
        <v>169</v>
      </c>
      <c r="AK112" t="s">
        <v>197</v>
      </c>
      <c r="AL112">
        <v>3.1</v>
      </c>
      <c r="AM112">
        <v>17.66</v>
      </c>
      <c r="AP112" t="s">
        <v>16</v>
      </c>
      <c r="AQ112" t="s">
        <v>169</v>
      </c>
      <c r="AR112" t="s">
        <v>198</v>
      </c>
      <c r="AS112">
        <v>3.17</v>
      </c>
      <c r="AT112">
        <v>17.739999999999998</v>
      </c>
    </row>
    <row r="113" spans="3:46" x14ac:dyDescent="0.2">
      <c r="AC113" t="s">
        <v>18</v>
      </c>
      <c r="AD113" t="s">
        <v>189</v>
      </c>
      <c r="AE113" t="s">
        <v>188</v>
      </c>
      <c r="AF113">
        <v>6.97</v>
      </c>
      <c r="AG113">
        <v>43.36</v>
      </c>
      <c r="AI113" t="s">
        <v>18</v>
      </c>
      <c r="AJ113" t="s">
        <v>189</v>
      </c>
      <c r="AK113" t="s">
        <v>197</v>
      </c>
      <c r="AL113">
        <v>5.63</v>
      </c>
      <c r="AM113">
        <v>35</v>
      </c>
      <c r="AP113" t="s">
        <v>18</v>
      </c>
      <c r="AQ113" t="s">
        <v>189</v>
      </c>
      <c r="AR113" t="s">
        <v>198</v>
      </c>
      <c r="AS113">
        <v>5.92</v>
      </c>
      <c r="AT113">
        <v>36.159999999999997</v>
      </c>
    </row>
    <row r="114" spans="3:46" x14ac:dyDescent="0.2">
      <c r="AC114" t="s">
        <v>16</v>
      </c>
      <c r="AD114" t="s">
        <v>189</v>
      </c>
      <c r="AE114" t="s">
        <v>188</v>
      </c>
      <c r="AF114">
        <v>6.89</v>
      </c>
      <c r="AG114">
        <v>42.68</v>
      </c>
      <c r="AI114" t="s">
        <v>16</v>
      </c>
      <c r="AJ114" t="s">
        <v>189</v>
      </c>
      <c r="AK114" t="s">
        <v>197</v>
      </c>
      <c r="AL114">
        <v>5.58</v>
      </c>
      <c r="AM114">
        <v>35.11</v>
      </c>
      <c r="AP114" t="s">
        <v>16</v>
      </c>
      <c r="AQ114" t="s">
        <v>189</v>
      </c>
      <c r="AR114" t="s">
        <v>198</v>
      </c>
      <c r="AS114">
        <v>5.74</v>
      </c>
      <c r="AT114">
        <v>34.979999999999997</v>
      </c>
    </row>
    <row r="115" spans="3:46" x14ac:dyDescent="0.2">
      <c r="AC115" t="s">
        <v>18</v>
      </c>
      <c r="AD115" t="s">
        <v>190</v>
      </c>
      <c r="AE115" t="s">
        <v>188</v>
      </c>
      <c r="AF115">
        <v>13.43</v>
      </c>
      <c r="AG115">
        <v>84.47</v>
      </c>
      <c r="AI115" t="s">
        <v>18</v>
      </c>
      <c r="AJ115" t="s">
        <v>190</v>
      </c>
      <c r="AK115" t="s">
        <v>197</v>
      </c>
      <c r="AL115">
        <v>10.97</v>
      </c>
      <c r="AM115">
        <v>68.900000000000006</v>
      </c>
      <c r="AP115" t="s">
        <v>18</v>
      </c>
      <c r="AQ115" t="s">
        <v>190</v>
      </c>
      <c r="AR115" t="s">
        <v>198</v>
      </c>
      <c r="AS115">
        <v>10.8</v>
      </c>
      <c r="AT115">
        <v>66.38</v>
      </c>
    </row>
    <row r="116" spans="3:46" x14ac:dyDescent="0.2">
      <c r="AC116" t="s">
        <v>16</v>
      </c>
      <c r="AD116" t="s">
        <v>190</v>
      </c>
      <c r="AE116" t="s">
        <v>188</v>
      </c>
      <c r="AF116">
        <v>13.49</v>
      </c>
      <c r="AG116">
        <v>85.76</v>
      </c>
      <c r="AI116" t="s">
        <v>16</v>
      </c>
      <c r="AJ116" t="s">
        <v>190</v>
      </c>
      <c r="AK116" t="s">
        <v>197</v>
      </c>
      <c r="AL116">
        <v>10.9</v>
      </c>
      <c r="AM116">
        <v>70.72</v>
      </c>
      <c r="AP116" t="s">
        <v>16</v>
      </c>
      <c r="AQ116" t="s">
        <v>190</v>
      </c>
      <c r="AR116" t="s">
        <v>198</v>
      </c>
      <c r="AS116">
        <v>10.48</v>
      </c>
      <c r="AT116">
        <v>65.58</v>
      </c>
    </row>
    <row r="117" spans="3:46" x14ac:dyDescent="0.2">
      <c r="AC117" t="s">
        <v>18</v>
      </c>
      <c r="AD117" t="s">
        <v>191</v>
      </c>
      <c r="AE117" t="s">
        <v>188</v>
      </c>
      <c r="AF117">
        <v>26.95</v>
      </c>
      <c r="AG117">
        <v>173.52</v>
      </c>
      <c r="AI117" t="s">
        <v>18</v>
      </c>
      <c r="AJ117" t="s">
        <v>191</v>
      </c>
      <c r="AK117" t="s">
        <v>197</v>
      </c>
      <c r="AL117">
        <v>20.76</v>
      </c>
      <c r="AM117">
        <v>138.06</v>
      </c>
      <c r="AP117" t="s">
        <v>18</v>
      </c>
      <c r="AQ117" t="s">
        <v>191</v>
      </c>
      <c r="AR117" t="s">
        <v>198</v>
      </c>
      <c r="AS117">
        <v>21.37</v>
      </c>
      <c r="AT117">
        <v>136.38999999999999</v>
      </c>
    </row>
    <row r="118" spans="3:46" x14ac:dyDescent="0.2">
      <c r="AC118" t="s">
        <v>16</v>
      </c>
      <c r="AD118" t="s">
        <v>191</v>
      </c>
      <c r="AE118" t="s">
        <v>188</v>
      </c>
      <c r="AF118">
        <v>27.99</v>
      </c>
      <c r="AG118">
        <v>183.17</v>
      </c>
      <c r="AI118" t="s">
        <v>16</v>
      </c>
      <c r="AJ118" t="s">
        <v>191</v>
      </c>
      <c r="AK118" t="s">
        <v>197</v>
      </c>
      <c r="AL118">
        <v>20.73</v>
      </c>
      <c r="AM118">
        <v>134.9</v>
      </c>
      <c r="AP118" t="s">
        <v>16</v>
      </c>
      <c r="AQ118" t="s">
        <v>191</v>
      </c>
      <c r="AR118" t="s">
        <v>198</v>
      </c>
      <c r="AS118">
        <v>22.11</v>
      </c>
      <c r="AT118">
        <v>144.91999999999999</v>
      </c>
    </row>
    <row r="119" spans="3:46" x14ac:dyDescent="0.2">
      <c r="AC119" t="s">
        <v>18</v>
      </c>
      <c r="AD119" t="s">
        <v>192</v>
      </c>
      <c r="AE119" t="s">
        <v>188</v>
      </c>
      <c r="AF119">
        <v>57.02</v>
      </c>
      <c r="AG119">
        <v>375.57</v>
      </c>
      <c r="AI119" t="s">
        <v>18</v>
      </c>
      <c r="AJ119" t="s">
        <v>192</v>
      </c>
      <c r="AK119" t="s">
        <v>197</v>
      </c>
      <c r="AL119">
        <v>41.57</v>
      </c>
      <c r="AM119">
        <v>285.19</v>
      </c>
      <c r="AP119" t="s">
        <v>18</v>
      </c>
      <c r="AQ119" t="s">
        <v>192</v>
      </c>
      <c r="AR119" t="s">
        <v>198</v>
      </c>
      <c r="AS119">
        <v>41.01</v>
      </c>
      <c r="AT119">
        <v>281.39</v>
      </c>
    </row>
    <row r="120" spans="3:46" x14ac:dyDescent="0.2">
      <c r="C120" s="4"/>
      <c r="D120" s="38" t="s">
        <v>170</v>
      </c>
      <c r="E120" s="38"/>
      <c r="F120" s="38"/>
      <c r="G120" s="38" t="s">
        <v>310</v>
      </c>
      <c r="H120" s="38"/>
      <c r="I120" s="38"/>
      <c r="J120" s="38" t="s">
        <v>309</v>
      </c>
      <c r="K120" s="38"/>
      <c r="L120" s="38"/>
      <c r="AC120" t="s">
        <v>16</v>
      </c>
      <c r="AD120" t="s">
        <v>192</v>
      </c>
      <c r="AE120" t="s">
        <v>188</v>
      </c>
      <c r="AF120">
        <v>58.86</v>
      </c>
      <c r="AG120">
        <v>387.67</v>
      </c>
      <c r="AI120" t="s">
        <v>16</v>
      </c>
      <c r="AJ120" t="s">
        <v>192</v>
      </c>
      <c r="AK120" t="s">
        <v>197</v>
      </c>
      <c r="AL120">
        <v>41.95</v>
      </c>
      <c r="AM120">
        <v>288.81</v>
      </c>
      <c r="AP120" t="s">
        <v>16</v>
      </c>
      <c r="AQ120" t="s">
        <v>192</v>
      </c>
      <c r="AR120" t="s">
        <v>198</v>
      </c>
      <c r="AS120">
        <v>43.07</v>
      </c>
      <c r="AT120">
        <v>293.88</v>
      </c>
    </row>
    <row r="121" spans="3:46" x14ac:dyDescent="0.2">
      <c r="C121" s="4" t="s">
        <v>154</v>
      </c>
      <c r="D121" s="3" t="s">
        <v>155</v>
      </c>
      <c r="E121" s="3" t="s">
        <v>157</v>
      </c>
      <c r="F121" s="3" t="s">
        <v>158</v>
      </c>
      <c r="G121" s="3" t="s">
        <v>306</v>
      </c>
      <c r="H121" s="3" t="s">
        <v>304</v>
      </c>
      <c r="I121" s="3" t="s">
        <v>305</v>
      </c>
      <c r="J121" s="3" t="s">
        <v>306</v>
      </c>
      <c r="K121" s="3" t="s">
        <v>304</v>
      </c>
      <c r="L121" s="3" t="s">
        <v>305</v>
      </c>
      <c r="AC121" t="s">
        <v>18</v>
      </c>
      <c r="AD121" t="s">
        <v>193</v>
      </c>
      <c r="AE121" t="s">
        <v>188</v>
      </c>
      <c r="AF121">
        <v>113.21</v>
      </c>
      <c r="AG121">
        <v>786.49</v>
      </c>
      <c r="AI121" t="s">
        <v>18</v>
      </c>
      <c r="AJ121" t="s">
        <v>193</v>
      </c>
      <c r="AK121" t="s">
        <v>197</v>
      </c>
      <c r="AL121">
        <v>85.06</v>
      </c>
      <c r="AM121">
        <v>592.91</v>
      </c>
      <c r="AP121" t="s">
        <v>18</v>
      </c>
      <c r="AQ121" t="s">
        <v>193</v>
      </c>
      <c r="AR121" t="s">
        <v>198</v>
      </c>
      <c r="AS121">
        <v>82.22</v>
      </c>
      <c r="AT121">
        <v>581.28</v>
      </c>
    </row>
    <row r="122" spans="3:46" x14ac:dyDescent="0.2">
      <c r="C122" s="4" t="s">
        <v>160</v>
      </c>
      <c r="D122" s="4">
        <f t="shared" ref="D122:D131" si="24">ROUNDUP(B61,4)</f>
        <v>0.69479999999999997</v>
      </c>
      <c r="E122" s="4">
        <f t="shared" ref="E122:E131" si="25">ROUNDUP(C61,4)</f>
        <v>0.93159999999999998</v>
      </c>
      <c r="F122" s="4">
        <f t="shared" ref="F122:F131" si="26">ROUNDUP(D61,4)</f>
        <v>0.62609999999999999</v>
      </c>
      <c r="G122" s="4">
        <f t="shared" ref="G122:G131" si="27">ROUNDUP(E61,4)</f>
        <v>1.9E-2</v>
      </c>
      <c r="H122" s="4">
        <f t="shared" ref="H122:I122" si="28">ROUNDUP(F61,4)</f>
        <v>4.2700000000000002E-2</v>
      </c>
      <c r="I122" s="4">
        <f t="shared" si="28"/>
        <v>1.1699999999999999E-2</v>
      </c>
      <c r="J122" s="4">
        <f t="shared" ref="J122:J131" si="29">ROUNDUP(H61,4)</f>
        <v>2.1100000000000001E-2</v>
      </c>
      <c r="K122" s="4">
        <f t="shared" ref="K122:K131" si="30">ROUNDUP(I61,4)</f>
        <v>3.15E-2</v>
      </c>
      <c r="L122" s="4">
        <f t="shared" ref="L122:L131" si="31">ROUNDUP(J61,4)</f>
        <v>2.2499999999999999E-2</v>
      </c>
      <c r="AC122" t="s">
        <v>16</v>
      </c>
      <c r="AD122" t="s">
        <v>193</v>
      </c>
      <c r="AE122" t="s">
        <v>188</v>
      </c>
      <c r="AF122">
        <v>118.47</v>
      </c>
      <c r="AG122">
        <v>798.19</v>
      </c>
      <c r="AI122" t="s">
        <v>16</v>
      </c>
      <c r="AJ122" t="s">
        <v>193</v>
      </c>
      <c r="AK122" t="s">
        <v>197</v>
      </c>
      <c r="AL122">
        <v>83.88</v>
      </c>
      <c r="AM122">
        <v>577.75</v>
      </c>
      <c r="AP122" t="s">
        <v>16</v>
      </c>
      <c r="AQ122" t="s">
        <v>193</v>
      </c>
      <c r="AR122" t="s">
        <v>198</v>
      </c>
      <c r="AS122">
        <v>85.44</v>
      </c>
      <c r="AT122">
        <v>599.62</v>
      </c>
    </row>
    <row r="123" spans="3:46" x14ac:dyDescent="0.2">
      <c r="C123" s="4" t="s">
        <v>161</v>
      </c>
      <c r="D123" s="4">
        <f t="shared" si="24"/>
        <v>1.4086000000000001</v>
      </c>
      <c r="E123" s="4">
        <f t="shared" si="25"/>
        <v>1.8840999999999999</v>
      </c>
      <c r="F123" s="4">
        <f t="shared" si="26"/>
        <v>1.2494000000000001</v>
      </c>
      <c r="G123" s="4">
        <f t="shared" si="27"/>
        <v>3.56E-2</v>
      </c>
      <c r="H123" s="4">
        <f t="shared" ref="H123:I123" si="32">ROUNDUP(F62,4)</f>
        <v>7.2300000000000003E-2</v>
      </c>
      <c r="I123" s="4">
        <f t="shared" si="32"/>
        <v>2.2499999999999999E-2</v>
      </c>
      <c r="J123" s="4">
        <f t="shared" si="29"/>
        <v>4.3500000000000004E-2</v>
      </c>
      <c r="K123" s="4">
        <f t="shared" si="30"/>
        <v>5.9700000000000003E-2</v>
      </c>
      <c r="L123" s="4">
        <f t="shared" si="31"/>
        <v>4.5900000000000003E-2</v>
      </c>
      <c r="AC123" t="s">
        <v>18</v>
      </c>
      <c r="AD123" t="s">
        <v>194</v>
      </c>
      <c r="AE123" t="s">
        <v>188</v>
      </c>
      <c r="AF123">
        <v>228.89</v>
      </c>
      <c r="AG123">
        <v>1618.57</v>
      </c>
      <c r="AI123" t="s">
        <v>18</v>
      </c>
      <c r="AJ123" t="s">
        <v>194</v>
      </c>
      <c r="AK123" t="s">
        <v>197</v>
      </c>
      <c r="AL123">
        <v>165.81</v>
      </c>
      <c r="AM123">
        <v>1128.75</v>
      </c>
      <c r="AP123" t="s">
        <v>18</v>
      </c>
      <c r="AQ123" t="s">
        <v>194</v>
      </c>
      <c r="AR123" t="s">
        <v>198</v>
      </c>
      <c r="AS123">
        <v>165.15</v>
      </c>
      <c r="AT123">
        <v>1161.99</v>
      </c>
    </row>
    <row r="124" spans="3:46" x14ac:dyDescent="0.2">
      <c r="C124" s="4" t="s">
        <v>162</v>
      </c>
      <c r="D124" s="4">
        <f t="shared" si="24"/>
        <v>2.7977000000000003</v>
      </c>
      <c r="E124" s="4">
        <f t="shared" si="25"/>
        <v>3.7752000000000003</v>
      </c>
      <c r="F124" s="4">
        <f t="shared" si="26"/>
        <v>2.4413</v>
      </c>
      <c r="G124" s="4">
        <f t="shared" si="27"/>
        <v>7.0699999999999999E-2</v>
      </c>
      <c r="H124" s="4">
        <f t="shared" ref="H124:I124" si="33">ROUNDUP(F63,4)</f>
        <v>9.1200000000000003E-2</v>
      </c>
      <c r="I124" s="4">
        <f t="shared" si="33"/>
        <v>4.8600000000000004E-2</v>
      </c>
      <c r="J124" s="4">
        <f t="shared" si="29"/>
        <v>0.11</v>
      </c>
      <c r="K124" s="4">
        <f t="shared" si="30"/>
        <v>0.15209999999999999</v>
      </c>
      <c r="L124" s="4">
        <f t="shared" si="31"/>
        <v>9.8100000000000007E-2</v>
      </c>
      <c r="AC124" t="s">
        <v>16</v>
      </c>
      <c r="AD124" t="s">
        <v>194</v>
      </c>
      <c r="AE124" t="s">
        <v>188</v>
      </c>
      <c r="AF124">
        <v>232.53</v>
      </c>
      <c r="AG124">
        <v>1633.59</v>
      </c>
      <c r="AI124" t="s">
        <v>16</v>
      </c>
      <c r="AJ124" t="s">
        <v>194</v>
      </c>
      <c r="AK124" t="s">
        <v>197</v>
      </c>
      <c r="AL124">
        <v>167.67</v>
      </c>
      <c r="AM124">
        <v>1148.26</v>
      </c>
      <c r="AP124" t="s">
        <v>16</v>
      </c>
      <c r="AQ124" t="s">
        <v>194</v>
      </c>
      <c r="AR124" t="s">
        <v>198</v>
      </c>
      <c r="AS124">
        <v>169.17</v>
      </c>
      <c r="AT124">
        <v>1191.31</v>
      </c>
    </row>
    <row r="125" spans="3:46" x14ac:dyDescent="0.2">
      <c r="C125" s="4" t="s">
        <v>163</v>
      </c>
      <c r="D125" s="4">
        <f t="shared" si="24"/>
        <v>5.8662000000000001</v>
      </c>
      <c r="E125" s="4">
        <f t="shared" si="25"/>
        <v>7.6951000000000001</v>
      </c>
      <c r="F125" s="4">
        <f t="shared" si="26"/>
        <v>4.7991000000000001</v>
      </c>
      <c r="G125" s="4">
        <f t="shared" si="27"/>
        <v>0.1429</v>
      </c>
      <c r="H125" s="4">
        <f t="shared" ref="H125:I125" si="34">ROUNDUP(F64,4)</f>
        <v>0.18239999999999998</v>
      </c>
      <c r="I125" s="4">
        <f t="shared" si="34"/>
        <v>0.12659999999999999</v>
      </c>
      <c r="J125" s="4">
        <f t="shared" si="29"/>
        <v>0.16319999999999998</v>
      </c>
      <c r="K125" s="4">
        <f t="shared" si="30"/>
        <v>0.26569999999999999</v>
      </c>
      <c r="L125" s="4">
        <f t="shared" si="31"/>
        <v>0.1764</v>
      </c>
      <c r="AC125" t="s">
        <v>18</v>
      </c>
      <c r="AD125" t="s">
        <v>195</v>
      </c>
      <c r="AE125" t="s">
        <v>188</v>
      </c>
      <c r="AF125">
        <v>501.62</v>
      </c>
      <c r="AG125">
        <v>3568.27</v>
      </c>
      <c r="AI125" t="s">
        <v>18</v>
      </c>
      <c r="AJ125" t="s">
        <v>195</v>
      </c>
      <c r="AK125" t="s">
        <v>197</v>
      </c>
      <c r="AL125">
        <v>330.55</v>
      </c>
      <c r="AM125">
        <v>2355.7399999999998</v>
      </c>
      <c r="AP125" t="s">
        <v>18</v>
      </c>
      <c r="AQ125" t="s">
        <v>195</v>
      </c>
      <c r="AR125" t="s">
        <v>198</v>
      </c>
      <c r="AS125">
        <v>331.94</v>
      </c>
      <c r="AT125">
        <v>2394.5500000000002</v>
      </c>
    </row>
    <row r="126" spans="3:46" x14ac:dyDescent="0.2">
      <c r="C126" s="4" t="s">
        <v>164</v>
      </c>
      <c r="D126" s="4">
        <f t="shared" si="24"/>
        <v>11.9535</v>
      </c>
      <c r="E126" s="4">
        <f t="shared" si="25"/>
        <v>16.2227</v>
      </c>
      <c r="F126" s="4">
        <f t="shared" si="26"/>
        <v>9.8714999999999993</v>
      </c>
      <c r="G126" s="4">
        <f t="shared" si="27"/>
        <v>0.2918</v>
      </c>
      <c r="H126" s="4">
        <f t="shared" ref="H126:I126" si="35">ROUNDUP(F65,4)</f>
        <v>0.40139999999999998</v>
      </c>
      <c r="I126" s="4">
        <f t="shared" si="35"/>
        <v>0.20809999999999998</v>
      </c>
      <c r="J126" s="4">
        <f t="shared" si="29"/>
        <v>0.33249999999999996</v>
      </c>
      <c r="K126" s="4">
        <f t="shared" si="30"/>
        <v>0.50380000000000003</v>
      </c>
      <c r="L126" s="4">
        <f t="shared" si="31"/>
        <v>0.38100000000000001</v>
      </c>
      <c r="AC126" t="s">
        <v>16</v>
      </c>
      <c r="AD126" t="s">
        <v>195</v>
      </c>
      <c r="AE126" t="s">
        <v>188</v>
      </c>
      <c r="AF126">
        <v>501.74</v>
      </c>
      <c r="AG126">
        <v>3576.04</v>
      </c>
      <c r="AI126" t="s">
        <v>16</v>
      </c>
      <c r="AJ126" t="s">
        <v>195</v>
      </c>
      <c r="AK126" t="s">
        <v>197</v>
      </c>
      <c r="AL126">
        <v>337.24</v>
      </c>
      <c r="AM126">
        <v>2421.2600000000002</v>
      </c>
      <c r="AP126" t="s">
        <v>16</v>
      </c>
      <c r="AQ126" t="s">
        <v>195</v>
      </c>
      <c r="AR126" t="s">
        <v>198</v>
      </c>
      <c r="AS126">
        <v>339.4</v>
      </c>
      <c r="AT126">
        <v>2478.4899999999998</v>
      </c>
    </row>
    <row r="127" spans="3:46" x14ac:dyDescent="0.2">
      <c r="C127" s="4" t="s">
        <v>165</v>
      </c>
      <c r="D127" s="4">
        <f t="shared" si="24"/>
        <v>24.934200000000001</v>
      </c>
      <c r="E127" s="4">
        <f t="shared" si="25"/>
        <v>33.2239</v>
      </c>
      <c r="F127" s="4">
        <f t="shared" si="26"/>
        <v>21.5273</v>
      </c>
      <c r="G127" s="4">
        <f t="shared" si="27"/>
        <v>0.59619999999999995</v>
      </c>
      <c r="H127" s="4">
        <f t="shared" ref="H127:I127" si="36">ROUNDUP(F66,4)</f>
        <v>0.85</v>
      </c>
      <c r="I127" s="4">
        <f t="shared" si="36"/>
        <v>0.4355</v>
      </c>
      <c r="J127" s="4">
        <f t="shared" si="29"/>
        <v>0.72909999999999997</v>
      </c>
      <c r="K127" s="4">
        <f t="shared" si="30"/>
        <v>1.0992</v>
      </c>
      <c r="L127" s="4">
        <f t="shared" si="31"/>
        <v>0.75480000000000003</v>
      </c>
      <c r="AC127" t="s">
        <v>18</v>
      </c>
      <c r="AD127" t="s">
        <v>196</v>
      </c>
      <c r="AE127" t="s">
        <v>188</v>
      </c>
      <c r="AF127">
        <v>1170.99</v>
      </c>
      <c r="AG127">
        <v>8617.16</v>
      </c>
      <c r="AI127" t="s">
        <v>18</v>
      </c>
      <c r="AJ127" t="s">
        <v>196</v>
      </c>
      <c r="AK127" t="s">
        <v>197</v>
      </c>
      <c r="AL127">
        <v>672.18</v>
      </c>
      <c r="AM127">
        <v>4852.12</v>
      </c>
      <c r="AP127" t="s">
        <v>18</v>
      </c>
      <c r="AQ127" t="s">
        <v>196</v>
      </c>
      <c r="AR127" t="s">
        <v>198</v>
      </c>
      <c r="AS127">
        <v>659.9</v>
      </c>
      <c r="AT127">
        <v>4873.72</v>
      </c>
    </row>
    <row r="128" spans="3:46" x14ac:dyDescent="0.2">
      <c r="C128" s="4" t="s">
        <v>166</v>
      </c>
      <c r="D128" s="4">
        <f t="shared" si="24"/>
        <v>50.696200000000005</v>
      </c>
      <c r="E128" s="4">
        <f t="shared" si="25"/>
        <v>68.603300000000004</v>
      </c>
      <c r="F128" s="4">
        <f t="shared" si="26"/>
        <v>44.059100000000001</v>
      </c>
      <c r="G128" s="4">
        <f t="shared" si="27"/>
        <v>1.1877</v>
      </c>
      <c r="H128" s="4">
        <f t="shared" ref="H128:I128" si="37">ROUNDUP(F67,4)</f>
        <v>1.7035</v>
      </c>
      <c r="I128" s="4">
        <f t="shared" si="37"/>
        <v>0.88029999999999997</v>
      </c>
      <c r="J128" s="4">
        <f t="shared" si="29"/>
        <v>1.5357000000000001</v>
      </c>
      <c r="K128" s="4">
        <f t="shared" si="30"/>
        <v>2.4183000000000003</v>
      </c>
      <c r="L128" s="4">
        <f t="shared" si="31"/>
        <v>1.4755</v>
      </c>
      <c r="AC128" t="s">
        <v>16</v>
      </c>
      <c r="AD128" t="s">
        <v>196</v>
      </c>
      <c r="AE128" t="s">
        <v>188</v>
      </c>
      <c r="AF128">
        <v>1155.48</v>
      </c>
      <c r="AG128">
        <v>8526.31</v>
      </c>
      <c r="AI128" t="s">
        <v>16</v>
      </c>
      <c r="AJ128" t="s">
        <v>196</v>
      </c>
      <c r="AK128" t="s">
        <v>197</v>
      </c>
      <c r="AL128">
        <v>670.03</v>
      </c>
      <c r="AM128">
        <v>4812.04</v>
      </c>
      <c r="AP128" t="s">
        <v>16</v>
      </c>
      <c r="AQ128" t="s">
        <v>196</v>
      </c>
      <c r="AR128" t="s">
        <v>198</v>
      </c>
      <c r="AS128">
        <v>667.11</v>
      </c>
      <c r="AT128">
        <v>4906.32</v>
      </c>
    </row>
    <row r="129" spans="3:12" x14ac:dyDescent="0.2">
      <c r="C129" s="4" t="s">
        <v>167</v>
      </c>
      <c r="D129" s="4">
        <f t="shared" si="24"/>
        <v>101.79130000000001</v>
      </c>
      <c r="E129" s="4">
        <f t="shared" si="25"/>
        <v>143.0094</v>
      </c>
      <c r="F129" s="4">
        <f t="shared" si="26"/>
        <v>103.33120000000001</v>
      </c>
      <c r="G129" s="4">
        <f t="shared" si="27"/>
        <v>2.3933000000000004</v>
      </c>
      <c r="H129" s="4">
        <f t="shared" ref="H129:I129" si="38">ROUNDUP(F68,4)</f>
        <v>3.7441000000000004</v>
      </c>
      <c r="I129" s="4">
        <f t="shared" si="38"/>
        <v>1.9509000000000001</v>
      </c>
      <c r="J129" s="4">
        <f t="shared" si="29"/>
        <v>3.9971000000000001</v>
      </c>
      <c r="K129" s="4">
        <f t="shared" si="30"/>
        <v>4.3239999999999998</v>
      </c>
      <c r="L129" s="4">
        <f t="shared" si="31"/>
        <v>3.0494000000000003</v>
      </c>
    </row>
    <row r="130" spans="3:12" x14ac:dyDescent="0.2">
      <c r="C130" s="4" t="s">
        <v>168</v>
      </c>
      <c r="D130" s="4">
        <f t="shared" si="24"/>
        <v>212.0248</v>
      </c>
      <c r="E130" s="4">
        <f t="shared" si="25"/>
        <v>308.40439999999995</v>
      </c>
      <c r="F130" s="4">
        <f t="shared" si="26"/>
        <v>198.93770000000001</v>
      </c>
      <c r="G130" s="4">
        <f t="shared" si="27"/>
        <v>4.9277999999999995</v>
      </c>
      <c r="H130" s="4">
        <f t="shared" ref="H130:I130" si="39">ROUNDUP(F69,4)</f>
        <v>8.1288999999999998</v>
      </c>
      <c r="I130" s="4">
        <f t="shared" si="39"/>
        <v>4.2728000000000002</v>
      </c>
      <c r="J130" s="4">
        <f t="shared" si="29"/>
        <v>5.6552999999999995</v>
      </c>
      <c r="K130" s="4">
        <f t="shared" si="30"/>
        <v>8.4049999999999994</v>
      </c>
      <c r="L130" s="4">
        <f t="shared" si="31"/>
        <v>6.2524999999999995</v>
      </c>
    </row>
    <row r="131" spans="3:12" x14ac:dyDescent="0.2">
      <c r="C131" s="4" t="s">
        <v>169</v>
      </c>
      <c r="D131" s="4">
        <f t="shared" si="24"/>
        <v>417.49269999999996</v>
      </c>
      <c r="E131" s="4">
        <f t="shared" si="25"/>
        <v>655.20420000000001</v>
      </c>
      <c r="F131" s="4">
        <f t="shared" si="26"/>
        <v>443.34889999999996</v>
      </c>
      <c r="G131" s="4">
        <f t="shared" si="27"/>
        <v>9.8902999999999999</v>
      </c>
      <c r="H131" s="4">
        <f t="shared" ref="H131:I131" si="40">ROUNDUP(F70,4)</f>
        <v>17.788799999999998</v>
      </c>
      <c r="I131" s="4">
        <f t="shared" si="40"/>
        <v>8.4086999999999996</v>
      </c>
      <c r="J131" s="4">
        <f t="shared" si="29"/>
        <v>11.898899999999999</v>
      </c>
      <c r="K131" s="4">
        <f t="shared" si="30"/>
        <v>18.119800000000001</v>
      </c>
      <c r="L131" s="4">
        <f t="shared" si="31"/>
        <v>13.948599999999999</v>
      </c>
    </row>
    <row r="132" spans="3:12" x14ac:dyDescent="0.2">
      <c r="G132" s="20"/>
      <c r="H132" s="20"/>
      <c r="I132" s="20"/>
    </row>
  </sheetData>
  <sortState xmlns:xlrd2="http://schemas.microsoft.com/office/spreadsheetml/2017/richdata2" ref="F94:O102">
    <sortCondition ref="F94:F102"/>
  </sortState>
  <mergeCells count="14">
    <mergeCell ref="B59:D59"/>
    <mergeCell ref="E38:H38"/>
    <mergeCell ref="B73:D73"/>
    <mergeCell ref="D120:F120"/>
    <mergeCell ref="J120:L120"/>
    <mergeCell ref="AR54:AS54"/>
    <mergeCell ref="AT54:AU54"/>
    <mergeCell ref="AN54:AO54"/>
    <mergeCell ref="G120:I120"/>
    <mergeCell ref="H59:J59"/>
    <mergeCell ref="AK65:AM65"/>
    <mergeCell ref="G92:H92"/>
    <mergeCell ref="J92:L92"/>
    <mergeCell ref="AP54:AQ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EE63-6575-B745-AE1B-F119291757E4}">
  <dimension ref="A1:AU301"/>
  <sheetViews>
    <sheetView topLeftCell="AA1" workbookViewId="0">
      <selection activeCell="AU29" sqref="AU29"/>
    </sheetView>
  </sheetViews>
  <sheetFormatPr baseColWidth="10" defaultColWidth="11.1640625" defaultRowHeight="16" x14ac:dyDescent="0.2"/>
  <cols>
    <col min="1" max="1" width="5.33203125" bestFit="1" customWidth="1"/>
    <col min="2" max="2" width="13.6640625" bestFit="1" customWidth="1"/>
    <col min="3" max="3" width="10.6640625" bestFit="1" customWidth="1"/>
    <col min="4" max="4" width="20.83203125" bestFit="1" customWidth="1"/>
    <col min="5" max="5" width="14" bestFit="1" customWidth="1"/>
    <col min="6" max="6" width="15.5" bestFit="1" customWidth="1"/>
    <col min="7" max="14" width="8.1640625" bestFit="1" customWidth="1"/>
    <col min="15" max="15" width="40.83203125" customWidth="1"/>
    <col min="17" max="17" width="14.83203125" bestFit="1" customWidth="1"/>
    <col min="18" max="18" width="10.6640625" bestFit="1" customWidth="1"/>
    <col min="19" max="19" width="20.83203125" bestFit="1" customWidth="1"/>
    <col min="20" max="20" width="14" bestFit="1" customWidth="1"/>
    <col min="21" max="21" width="15.5" bestFit="1" customWidth="1"/>
    <col min="22" max="29" width="11.1640625" bestFit="1" customWidth="1"/>
  </cols>
  <sheetData>
    <row r="1" spans="1:47" ht="31" customHeight="1" x14ac:dyDescent="0.35">
      <c r="B1" s="57" t="s">
        <v>262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R1" s="51"/>
      <c r="S1" s="51"/>
      <c r="T1" s="51"/>
      <c r="U1" s="51"/>
      <c r="V1" s="51"/>
      <c r="W1" s="51"/>
    </row>
    <row r="2" spans="1:47" s="18" customFormat="1" ht="67" customHeight="1" x14ac:dyDescent="0.25">
      <c r="A2" s="52" t="s">
        <v>247</v>
      </c>
      <c r="B2" s="18" t="s">
        <v>237</v>
      </c>
      <c r="C2" s="18" t="s">
        <v>238</v>
      </c>
      <c r="D2" s="18" t="s">
        <v>239</v>
      </c>
      <c r="E2" s="18" t="s">
        <v>240</v>
      </c>
      <c r="F2" s="18" t="s">
        <v>241</v>
      </c>
      <c r="O2" s="18" t="s">
        <v>259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7" ht="44" x14ac:dyDescent="0.25">
      <c r="A3" s="53"/>
      <c r="B3" t="s">
        <v>242</v>
      </c>
      <c r="C3" t="s">
        <v>243</v>
      </c>
      <c r="D3">
        <v>583313</v>
      </c>
      <c r="E3">
        <v>19558134</v>
      </c>
      <c r="F3">
        <v>19717820</v>
      </c>
      <c r="G3">
        <v>19563940</v>
      </c>
      <c r="H3">
        <v>19580603</v>
      </c>
      <c r="I3">
        <v>19538837</v>
      </c>
      <c r="J3">
        <v>19521473</v>
      </c>
      <c r="K3">
        <v>19552303</v>
      </c>
      <c r="L3">
        <v>19580685</v>
      </c>
      <c r="M3">
        <v>19522378</v>
      </c>
      <c r="N3">
        <v>19536292</v>
      </c>
      <c r="O3">
        <f>SUM(E3:N3)*0.000001</f>
        <v>195.67246499999999</v>
      </c>
      <c r="Q3" s="54" t="s">
        <v>248</v>
      </c>
      <c r="R3" t="s">
        <v>237</v>
      </c>
      <c r="S3" t="s">
        <v>238</v>
      </c>
      <c r="T3" t="s">
        <v>239</v>
      </c>
      <c r="U3" t="s">
        <v>240</v>
      </c>
      <c r="V3" t="s">
        <v>241</v>
      </c>
      <c r="AE3" s="18" t="s">
        <v>259</v>
      </c>
    </row>
    <row r="4" spans="1:47" ht="45" customHeight="1" x14ac:dyDescent="0.25">
      <c r="A4" s="53"/>
      <c r="B4" t="s">
        <v>244</v>
      </c>
      <c r="C4" t="s">
        <v>243</v>
      </c>
      <c r="D4">
        <v>577904</v>
      </c>
      <c r="E4">
        <v>19502870</v>
      </c>
      <c r="F4">
        <v>19526443</v>
      </c>
      <c r="G4">
        <v>19516729</v>
      </c>
      <c r="H4">
        <v>19560685</v>
      </c>
      <c r="I4">
        <v>19597135</v>
      </c>
      <c r="J4">
        <v>19582248</v>
      </c>
      <c r="K4">
        <v>19613329</v>
      </c>
      <c r="L4">
        <v>19581924</v>
      </c>
      <c r="M4">
        <v>19540997</v>
      </c>
      <c r="N4">
        <v>19578204</v>
      </c>
      <c r="O4">
        <f>SUM(E4:N4)*0.000001</f>
        <v>195.60056399999999</v>
      </c>
      <c r="Q4" s="54"/>
      <c r="R4" t="s">
        <v>245</v>
      </c>
      <c r="S4" t="s">
        <v>243</v>
      </c>
      <c r="T4">
        <v>6588886</v>
      </c>
      <c r="U4">
        <v>334791073</v>
      </c>
      <c r="V4">
        <v>327825172</v>
      </c>
      <c r="W4">
        <v>330629931</v>
      </c>
      <c r="X4">
        <v>334106156</v>
      </c>
      <c r="Y4">
        <v>334500375</v>
      </c>
      <c r="Z4">
        <v>328158188</v>
      </c>
      <c r="AA4">
        <v>303356653</v>
      </c>
      <c r="AB4">
        <v>326811172</v>
      </c>
      <c r="AC4">
        <v>338253666</v>
      </c>
      <c r="AD4">
        <v>362020131</v>
      </c>
      <c r="AE4">
        <f>AVERAGE(U4:AD4)*0.000001</f>
        <v>332.04525169999999</v>
      </c>
      <c r="AG4" s="55" t="s">
        <v>251</v>
      </c>
      <c r="AH4" t="s">
        <v>237</v>
      </c>
      <c r="AI4" t="s">
        <v>238</v>
      </c>
      <c r="AJ4" t="s">
        <v>239</v>
      </c>
      <c r="AK4" t="s">
        <v>240</v>
      </c>
      <c r="AL4" t="s">
        <v>241</v>
      </c>
      <c r="AU4" s="18" t="s">
        <v>259</v>
      </c>
    </row>
    <row r="5" spans="1:47" x14ac:dyDescent="0.2">
      <c r="A5" s="53"/>
      <c r="B5" t="s">
        <v>244</v>
      </c>
      <c r="C5" t="s">
        <v>243</v>
      </c>
      <c r="D5">
        <v>579067</v>
      </c>
      <c r="E5">
        <v>19324191</v>
      </c>
      <c r="F5">
        <v>19434258</v>
      </c>
      <c r="G5">
        <v>19469415</v>
      </c>
      <c r="H5">
        <v>19501585</v>
      </c>
      <c r="I5">
        <v>19561951</v>
      </c>
      <c r="J5">
        <v>19523228</v>
      </c>
      <c r="K5">
        <v>19499813</v>
      </c>
      <c r="L5">
        <v>19541630</v>
      </c>
      <c r="M5">
        <v>19501139</v>
      </c>
      <c r="N5">
        <v>19517390</v>
      </c>
      <c r="O5">
        <f t="shared" ref="O5:O27" si="0">SUM(E5:N5)*0.000001</f>
        <v>194.87459999999999</v>
      </c>
      <c r="Q5" s="54"/>
      <c r="R5" t="s">
        <v>246</v>
      </c>
      <c r="S5" t="s">
        <v>243</v>
      </c>
      <c r="T5">
        <v>5067005</v>
      </c>
      <c r="U5">
        <v>311677145</v>
      </c>
      <c r="V5">
        <v>337057044</v>
      </c>
      <c r="W5">
        <v>342674679</v>
      </c>
      <c r="X5">
        <v>310355690</v>
      </c>
      <c r="Y5">
        <v>321147344</v>
      </c>
      <c r="Z5">
        <v>329998570</v>
      </c>
      <c r="AA5">
        <v>337033341</v>
      </c>
      <c r="AB5">
        <v>332246837</v>
      </c>
      <c r="AC5">
        <v>330466575</v>
      </c>
      <c r="AD5">
        <v>323434748</v>
      </c>
      <c r="AE5">
        <f t="shared" ref="AE5:AE13" si="1">AVERAGE(U5:AD5)*0.000001</f>
        <v>327.60919730000001</v>
      </c>
      <c r="AG5" s="55"/>
      <c r="AH5" t="s">
        <v>250</v>
      </c>
      <c r="AI5" t="s">
        <v>243</v>
      </c>
      <c r="AJ5">
        <v>585534</v>
      </c>
      <c r="AK5">
        <v>461757993</v>
      </c>
      <c r="AL5">
        <v>451315318</v>
      </c>
      <c r="AM5">
        <v>453325319</v>
      </c>
      <c r="AN5">
        <v>453769932</v>
      </c>
      <c r="AO5">
        <v>451412739</v>
      </c>
      <c r="AP5">
        <v>454204810</v>
      </c>
      <c r="AQ5">
        <v>479082352</v>
      </c>
      <c r="AR5">
        <v>456006178</v>
      </c>
      <c r="AS5">
        <v>456065351</v>
      </c>
      <c r="AT5">
        <v>457325961</v>
      </c>
      <c r="AU5">
        <f>AVERAGE(AK5:AT5)*0.000001</f>
        <v>457.42659529999997</v>
      </c>
    </row>
    <row r="6" spans="1:47" x14ac:dyDescent="0.2">
      <c r="A6" s="53"/>
      <c r="B6" t="s">
        <v>244</v>
      </c>
      <c r="C6" t="s">
        <v>243</v>
      </c>
      <c r="D6">
        <v>586504</v>
      </c>
      <c r="E6">
        <v>19967757</v>
      </c>
      <c r="F6">
        <v>20067138</v>
      </c>
      <c r="G6">
        <v>20028679</v>
      </c>
      <c r="H6">
        <v>20025445</v>
      </c>
      <c r="I6">
        <v>20080747</v>
      </c>
      <c r="J6">
        <v>20038514</v>
      </c>
      <c r="K6">
        <v>20038683</v>
      </c>
      <c r="L6">
        <v>20089113</v>
      </c>
      <c r="M6">
        <v>20060231</v>
      </c>
      <c r="N6">
        <v>20097902</v>
      </c>
      <c r="O6">
        <f t="shared" si="0"/>
        <v>200.49420899999998</v>
      </c>
      <c r="Q6" s="54"/>
      <c r="R6" t="s">
        <v>246</v>
      </c>
      <c r="S6" t="s">
        <v>243</v>
      </c>
      <c r="T6">
        <v>4911120</v>
      </c>
      <c r="U6">
        <v>329244110</v>
      </c>
      <c r="V6">
        <v>335411202</v>
      </c>
      <c r="W6">
        <v>305958708</v>
      </c>
      <c r="X6">
        <v>331685585</v>
      </c>
      <c r="Y6">
        <v>330322051</v>
      </c>
      <c r="Z6">
        <v>326284466</v>
      </c>
      <c r="AA6">
        <v>344117097</v>
      </c>
      <c r="AB6">
        <v>332019102</v>
      </c>
      <c r="AC6">
        <v>326949336</v>
      </c>
      <c r="AD6">
        <v>331654416</v>
      </c>
      <c r="AE6">
        <f t="shared" si="1"/>
        <v>329.36460729999999</v>
      </c>
      <c r="AG6" s="55"/>
      <c r="AH6" t="s">
        <v>250</v>
      </c>
      <c r="AI6" t="s">
        <v>243</v>
      </c>
      <c r="AJ6">
        <v>579299</v>
      </c>
      <c r="AK6">
        <v>477002652</v>
      </c>
      <c r="AL6">
        <v>457103858</v>
      </c>
      <c r="AM6">
        <v>450952817</v>
      </c>
      <c r="AN6">
        <v>459659684</v>
      </c>
      <c r="AO6">
        <v>453035857</v>
      </c>
      <c r="AP6">
        <v>451909760</v>
      </c>
      <c r="AQ6">
        <v>459562663</v>
      </c>
      <c r="AR6">
        <v>450020409</v>
      </c>
      <c r="AS6">
        <v>448554322</v>
      </c>
      <c r="AT6">
        <v>448617162</v>
      </c>
      <c r="AU6">
        <f t="shared" ref="AU6:AU14" si="2">AVERAGE(AK6:AT6)*0.000001</f>
        <v>455.64191839999995</v>
      </c>
    </row>
    <row r="7" spans="1:47" x14ac:dyDescent="0.2">
      <c r="A7" s="53"/>
      <c r="B7" t="s">
        <v>244</v>
      </c>
      <c r="C7" t="s">
        <v>243</v>
      </c>
      <c r="D7">
        <v>575988</v>
      </c>
      <c r="E7">
        <v>19339430</v>
      </c>
      <c r="F7">
        <v>19377857</v>
      </c>
      <c r="G7">
        <v>19434918</v>
      </c>
      <c r="H7">
        <v>19494160</v>
      </c>
      <c r="I7">
        <v>19441433</v>
      </c>
      <c r="J7">
        <v>19444111</v>
      </c>
      <c r="K7">
        <v>19438215</v>
      </c>
      <c r="L7">
        <v>19418109</v>
      </c>
      <c r="M7">
        <v>19419689</v>
      </c>
      <c r="N7">
        <v>19430924</v>
      </c>
      <c r="O7">
        <f t="shared" si="0"/>
        <v>194.238846</v>
      </c>
      <c r="Q7" s="54"/>
      <c r="R7" t="s">
        <v>246</v>
      </c>
      <c r="S7" t="s">
        <v>243</v>
      </c>
      <c r="T7">
        <v>5020423</v>
      </c>
      <c r="U7">
        <v>318783404</v>
      </c>
      <c r="V7">
        <v>318648425</v>
      </c>
      <c r="W7">
        <v>341850116</v>
      </c>
      <c r="X7">
        <v>319742726</v>
      </c>
      <c r="Y7">
        <v>333816004</v>
      </c>
      <c r="Z7">
        <v>323189347</v>
      </c>
      <c r="AA7">
        <v>326079619</v>
      </c>
      <c r="AB7">
        <v>334342605</v>
      </c>
      <c r="AC7">
        <v>328201082</v>
      </c>
      <c r="AD7">
        <v>326680347</v>
      </c>
      <c r="AE7">
        <f t="shared" si="1"/>
        <v>327.13336749999996</v>
      </c>
      <c r="AG7" s="55"/>
      <c r="AH7" t="s">
        <v>250</v>
      </c>
      <c r="AI7" t="s">
        <v>243</v>
      </c>
      <c r="AJ7">
        <v>580356</v>
      </c>
      <c r="AK7">
        <v>415348969</v>
      </c>
      <c r="AL7">
        <v>397793547</v>
      </c>
      <c r="AM7">
        <v>428148240</v>
      </c>
      <c r="AN7">
        <v>467162483</v>
      </c>
      <c r="AO7">
        <v>454925181</v>
      </c>
      <c r="AP7">
        <v>462447301</v>
      </c>
      <c r="AQ7">
        <v>454204839</v>
      </c>
      <c r="AR7">
        <v>454782995</v>
      </c>
      <c r="AS7">
        <v>446378216</v>
      </c>
      <c r="AT7">
        <v>456164284</v>
      </c>
      <c r="AU7">
        <f t="shared" si="2"/>
        <v>443.73560549999996</v>
      </c>
    </row>
    <row r="8" spans="1:47" x14ac:dyDescent="0.2">
      <c r="A8" s="53"/>
      <c r="B8" t="s">
        <v>244</v>
      </c>
      <c r="C8" t="s">
        <v>243</v>
      </c>
      <c r="D8">
        <v>576226</v>
      </c>
      <c r="E8">
        <v>19400736</v>
      </c>
      <c r="F8">
        <v>19516499</v>
      </c>
      <c r="G8">
        <v>19507767</v>
      </c>
      <c r="H8">
        <v>19558706</v>
      </c>
      <c r="I8">
        <v>19565654</v>
      </c>
      <c r="J8">
        <v>19550508</v>
      </c>
      <c r="K8">
        <v>19550847</v>
      </c>
      <c r="L8">
        <v>19579011</v>
      </c>
      <c r="M8">
        <v>19521936</v>
      </c>
      <c r="N8">
        <v>19548435</v>
      </c>
      <c r="O8">
        <f t="shared" si="0"/>
        <v>195.30009899999999</v>
      </c>
      <c r="Q8" s="54"/>
      <c r="R8" t="s">
        <v>246</v>
      </c>
      <c r="S8" t="s">
        <v>243</v>
      </c>
      <c r="T8">
        <v>4997406</v>
      </c>
      <c r="U8">
        <v>346102596</v>
      </c>
      <c r="V8">
        <v>326979322</v>
      </c>
      <c r="W8">
        <v>330480641</v>
      </c>
      <c r="X8">
        <v>331203003</v>
      </c>
      <c r="Y8">
        <v>331996085</v>
      </c>
      <c r="Z8">
        <v>315648029</v>
      </c>
      <c r="AA8">
        <v>344684800</v>
      </c>
      <c r="AB8">
        <v>324068174</v>
      </c>
      <c r="AC8">
        <v>329144977</v>
      </c>
      <c r="AD8">
        <v>323822556</v>
      </c>
      <c r="AE8">
        <f t="shared" si="1"/>
        <v>330.41301829999998</v>
      </c>
      <c r="AG8" s="55"/>
      <c r="AH8" t="s">
        <v>250</v>
      </c>
      <c r="AI8" t="s">
        <v>243</v>
      </c>
      <c r="AJ8">
        <v>581223</v>
      </c>
      <c r="AK8">
        <v>432143454</v>
      </c>
      <c r="AL8">
        <v>405226638</v>
      </c>
      <c r="AM8">
        <v>408367453</v>
      </c>
      <c r="AN8">
        <v>417201473</v>
      </c>
      <c r="AO8">
        <v>410065974</v>
      </c>
      <c r="AP8">
        <v>427199510</v>
      </c>
      <c r="AQ8">
        <v>454499106</v>
      </c>
      <c r="AR8">
        <v>455341029</v>
      </c>
      <c r="AS8">
        <v>448219841</v>
      </c>
      <c r="AT8">
        <v>459831874</v>
      </c>
      <c r="AU8">
        <f t="shared" si="2"/>
        <v>431.80963519999995</v>
      </c>
    </row>
    <row r="9" spans="1:47" x14ac:dyDescent="0.2">
      <c r="A9" s="53"/>
      <c r="B9" t="s">
        <v>244</v>
      </c>
      <c r="C9" t="s">
        <v>243</v>
      </c>
      <c r="D9">
        <v>577934</v>
      </c>
      <c r="E9">
        <v>19373842</v>
      </c>
      <c r="F9">
        <v>19458729</v>
      </c>
      <c r="G9">
        <v>19470129</v>
      </c>
      <c r="H9">
        <v>19444037</v>
      </c>
      <c r="I9">
        <v>19440082</v>
      </c>
      <c r="J9">
        <v>19471002</v>
      </c>
      <c r="K9">
        <v>19420538</v>
      </c>
      <c r="L9">
        <v>19473935</v>
      </c>
      <c r="M9">
        <v>19469598</v>
      </c>
      <c r="N9">
        <v>19525623</v>
      </c>
      <c r="O9">
        <f t="shared" si="0"/>
        <v>194.547515</v>
      </c>
      <c r="Q9" s="54"/>
      <c r="R9" t="s">
        <v>246</v>
      </c>
      <c r="S9" t="s">
        <v>243</v>
      </c>
      <c r="T9">
        <v>4971167</v>
      </c>
      <c r="U9">
        <v>345369101</v>
      </c>
      <c r="V9">
        <v>323274491</v>
      </c>
      <c r="W9">
        <v>331322658</v>
      </c>
      <c r="X9">
        <v>327363953</v>
      </c>
      <c r="Y9">
        <v>337181066</v>
      </c>
      <c r="Z9">
        <v>332208862</v>
      </c>
      <c r="AA9">
        <v>332238036</v>
      </c>
      <c r="AB9">
        <v>306851445</v>
      </c>
      <c r="AC9">
        <v>329626010</v>
      </c>
      <c r="AD9">
        <v>330592563</v>
      </c>
      <c r="AE9">
        <f t="shared" si="1"/>
        <v>329.60281850000001</v>
      </c>
      <c r="AG9" s="55"/>
      <c r="AH9" t="s">
        <v>250</v>
      </c>
      <c r="AI9" t="s">
        <v>243</v>
      </c>
      <c r="AJ9">
        <v>577953</v>
      </c>
      <c r="AK9">
        <v>456717296</v>
      </c>
      <c r="AL9">
        <v>453336174</v>
      </c>
      <c r="AM9">
        <v>449191555</v>
      </c>
      <c r="AN9">
        <v>449880002</v>
      </c>
      <c r="AO9">
        <v>443195115</v>
      </c>
      <c r="AP9">
        <v>451825705</v>
      </c>
      <c r="AQ9">
        <v>442032434</v>
      </c>
      <c r="AR9">
        <v>451610875</v>
      </c>
      <c r="AS9">
        <v>452522199</v>
      </c>
      <c r="AT9">
        <v>440297642</v>
      </c>
      <c r="AU9">
        <f t="shared" si="2"/>
        <v>449.06089969999999</v>
      </c>
    </row>
    <row r="10" spans="1:47" x14ac:dyDescent="0.2">
      <c r="A10" s="53"/>
      <c r="B10" t="s">
        <v>244</v>
      </c>
      <c r="C10" t="s">
        <v>243</v>
      </c>
      <c r="D10">
        <v>578610</v>
      </c>
      <c r="E10">
        <v>19998900</v>
      </c>
      <c r="F10">
        <v>19915728</v>
      </c>
      <c r="G10">
        <v>20014098</v>
      </c>
      <c r="H10">
        <v>19955613</v>
      </c>
      <c r="I10">
        <v>19961872</v>
      </c>
      <c r="J10">
        <v>19997626</v>
      </c>
      <c r="K10">
        <v>20035096</v>
      </c>
      <c r="L10">
        <v>20006667</v>
      </c>
      <c r="M10">
        <v>19996232</v>
      </c>
      <c r="N10">
        <v>19997019</v>
      </c>
      <c r="O10">
        <f t="shared" si="0"/>
        <v>199.878851</v>
      </c>
      <c r="Q10" s="54"/>
      <c r="R10" t="s">
        <v>246</v>
      </c>
      <c r="S10" t="s">
        <v>243</v>
      </c>
      <c r="T10">
        <v>5024347</v>
      </c>
      <c r="U10">
        <v>314230586</v>
      </c>
      <c r="V10">
        <v>329845019</v>
      </c>
      <c r="W10">
        <v>338185586</v>
      </c>
      <c r="X10">
        <v>340294486</v>
      </c>
      <c r="Y10">
        <v>328144248</v>
      </c>
      <c r="Z10">
        <v>328273281</v>
      </c>
      <c r="AA10">
        <v>329853699</v>
      </c>
      <c r="AB10">
        <v>325786693</v>
      </c>
      <c r="AC10">
        <v>328523064</v>
      </c>
      <c r="AD10">
        <v>332920901</v>
      </c>
      <c r="AE10">
        <f t="shared" si="1"/>
        <v>329.6057563</v>
      </c>
      <c r="AG10" s="55"/>
      <c r="AH10" t="s">
        <v>250</v>
      </c>
      <c r="AI10" t="s">
        <v>243</v>
      </c>
      <c r="AJ10">
        <v>579640</v>
      </c>
      <c r="AK10">
        <v>438648474</v>
      </c>
      <c r="AL10">
        <v>417933995</v>
      </c>
      <c r="AM10">
        <v>455460824</v>
      </c>
      <c r="AN10">
        <v>445466914</v>
      </c>
      <c r="AO10">
        <v>453747232</v>
      </c>
      <c r="AP10">
        <v>451976041</v>
      </c>
      <c r="AQ10">
        <v>449905941</v>
      </c>
      <c r="AR10">
        <v>443559800</v>
      </c>
      <c r="AS10">
        <v>439421288</v>
      </c>
      <c r="AT10">
        <v>467254982</v>
      </c>
      <c r="AU10">
        <f t="shared" si="2"/>
        <v>446.33754909999999</v>
      </c>
    </row>
    <row r="11" spans="1:47" x14ac:dyDescent="0.2">
      <c r="A11" s="53"/>
      <c r="B11" t="s">
        <v>244</v>
      </c>
      <c r="C11" t="s">
        <v>243</v>
      </c>
      <c r="D11">
        <v>579974</v>
      </c>
      <c r="E11">
        <v>19325610</v>
      </c>
      <c r="F11">
        <v>19496792</v>
      </c>
      <c r="G11">
        <v>19495273</v>
      </c>
      <c r="H11">
        <v>19504287</v>
      </c>
      <c r="I11">
        <v>19557356</v>
      </c>
      <c r="J11">
        <v>19517051</v>
      </c>
      <c r="K11">
        <v>19536336</v>
      </c>
      <c r="L11">
        <v>19515132</v>
      </c>
      <c r="M11">
        <v>19518821</v>
      </c>
      <c r="N11">
        <v>19519818</v>
      </c>
      <c r="O11">
        <f t="shared" si="0"/>
        <v>194.98647599999998</v>
      </c>
      <c r="Q11" s="54"/>
      <c r="R11" t="s">
        <v>246</v>
      </c>
      <c r="S11" t="s">
        <v>243</v>
      </c>
      <c r="T11">
        <v>4932276</v>
      </c>
      <c r="U11">
        <v>350672692</v>
      </c>
      <c r="V11">
        <v>325742461</v>
      </c>
      <c r="W11">
        <v>341824680</v>
      </c>
      <c r="X11">
        <v>332037791</v>
      </c>
      <c r="Y11">
        <v>328433093</v>
      </c>
      <c r="Z11">
        <v>342499176</v>
      </c>
      <c r="AA11">
        <v>328677025</v>
      </c>
      <c r="AB11">
        <v>327602393</v>
      </c>
      <c r="AC11">
        <v>323540250</v>
      </c>
      <c r="AD11">
        <v>327293444</v>
      </c>
      <c r="AE11">
        <f t="shared" si="1"/>
        <v>332.83230049999997</v>
      </c>
      <c r="AG11" s="55"/>
      <c r="AH11" t="s">
        <v>250</v>
      </c>
      <c r="AI11" t="s">
        <v>243</v>
      </c>
      <c r="AJ11">
        <v>579616</v>
      </c>
      <c r="AK11">
        <v>459746553</v>
      </c>
      <c r="AL11">
        <v>451540086</v>
      </c>
      <c r="AM11">
        <v>444302586</v>
      </c>
      <c r="AN11">
        <v>441325233</v>
      </c>
      <c r="AO11">
        <v>455957888</v>
      </c>
      <c r="AP11">
        <v>451193311</v>
      </c>
      <c r="AQ11">
        <v>453617707</v>
      </c>
      <c r="AR11">
        <v>443761306</v>
      </c>
      <c r="AS11">
        <v>439071210</v>
      </c>
      <c r="AT11">
        <v>450723981</v>
      </c>
      <c r="AU11">
        <f t="shared" si="2"/>
        <v>449.12398610000002</v>
      </c>
    </row>
    <row r="12" spans="1:47" x14ac:dyDescent="0.2">
      <c r="A12" s="53"/>
      <c r="B12" t="s">
        <v>244</v>
      </c>
      <c r="C12" t="s">
        <v>243</v>
      </c>
      <c r="D12">
        <v>577759</v>
      </c>
      <c r="E12">
        <v>19494649</v>
      </c>
      <c r="F12">
        <v>19532579</v>
      </c>
      <c r="G12">
        <v>19516173</v>
      </c>
      <c r="H12">
        <v>19599845</v>
      </c>
      <c r="I12">
        <v>19539284</v>
      </c>
      <c r="J12">
        <v>19559264</v>
      </c>
      <c r="K12">
        <v>19601432</v>
      </c>
      <c r="L12">
        <v>19661508</v>
      </c>
      <c r="M12">
        <v>19597815</v>
      </c>
      <c r="N12">
        <v>19566763</v>
      </c>
      <c r="O12">
        <f t="shared" si="0"/>
        <v>195.66931199999999</v>
      </c>
      <c r="Q12" s="54"/>
      <c r="R12" t="s">
        <v>246</v>
      </c>
      <c r="S12" t="s">
        <v>243</v>
      </c>
      <c r="T12">
        <v>4900297</v>
      </c>
      <c r="U12">
        <v>344094522</v>
      </c>
      <c r="V12">
        <v>329956842</v>
      </c>
      <c r="W12">
        <v>329168121</v>
      </c>
      <c r="X12">
        <v>315401780</v>
      </c>
      <c r="Y12">
        <v>319690818</v>
      </c>
      <c r="Z12">
        <v>325148223</v>
      </c>
      <c r="AA12">
        <v>332975553</v>
      </c>
      <c r="AB12">
        <v>321651126</v>
      </c>
      <c r="AC12">
        <v>345992166</v>
      </c>
      <c r="AD12">
        <v>337477791</v>
      </c>
      <c r="AE12">
        <f t="shared" si="1"/>
        <v>330.15569419999997</v>
      </c>
      <c r="AG12" s="55"/>
      <c r="AH12" t="s">
        <v>250</v>
      </c>
      <c r="AI12" t="s">
        <v>243</v>
      </c>
      <c r="AJ12">
        <v>580644</v>
      </c>
      <c r="AK12">
        <v>441450012</v>
      </c>
      <c r="AL12">
        <v>404463708</v>
      </c>
      <c r="AM12">
        <v>417629469</v>
      </c>
      <c r="AN12">
        <v>450407574</v>
      </c>
      <c r="AO12">
        <v>455263493</v>
      </c>
      <c r="AP12">
        <v>457739508</v>
      </c>
      <c r="AQ12">
        <v>449057131</v>
      </c>
      <c r="AR12">
        <v>463791736</v>
      </c>
      <c r="AS12">
        <v>457607572</v>
      </c>
      <c r="AT12">
        <v>440096572</v>
      </c>
      <c r="AU12">
        <f t="shared" si="2"/>
        <v>443.75067749999999</v>
      </c>
    </row>
    <row r="13" spans="1:47" x14ac:dyDescent="0.2">
      <c r="A13" s="53"/>
      <c r="B13" t="s">
        <v>244</v>
      </c>
      <c r="C13" t="s">
        <v>243</v>
      </c>
      <c r="D13">
        <v>591372</v>
      </c>
      <c r="E13">
        <v>19793395</v>
      </c>
      <c r="F13">
        <v>19841044</v>
      </c>
      <c r="G13">
        <v>19794146</v>
      </c>
      <c r="H13">
        <v>19824168</v>
      </c>
      <c r="I13">
        <v>19840791</v>
      </c>
      <c r="J13">
        <v>19860964</v>
      </c>
      <c r="K13">
        <v>19843177</v>
      </c>
      <c r="L13">
        <v>19820870</v>
      </c>
      <c r="M13">
        <v>19871960</v>
      </c>
      <c r="N13">
        <v>19862932</v>
      </c>
      <c r="O13">
        <f t="shared" si="0"/>
        <v>198.35344699999999</v>
      </c>
      <c r="Q13" s="54"/>
      <c r="R13" t="s">
        <v>246</v>
      </c>
      <c r="S13" t="s">
        <v>243</v>
      </c>
      <c r="T13">
        <v>4974328</v>
      </c>
      <c r="U13">
        <v>343517637</v>
      </c>
      <c r="V13">
        <v>326823777</v>
      </c>
      <c r="W13">
        <v>330380044</v>
      </c>
      <c r="X13">
        <v>327304559</v>
      </c>
      <c r="Y13">
        <v>328689748</v>
      </c>
      <c r="Z13">
        <v>336067349</v>
      </c>
      <c r="AA13">
        <v>320127219</v>
      </c>
      <c r="AB13">
        <v>326544569</v>
      </c>
      <c r="AC13">
        <v>345400924</v>
      </c>
      <c r="AD13">
        <v>332740530</v>
      </c>
      <c r="AE13">
        <f t="shared" si="1"/>
        <v>331.75963560000002</v>
      </c>
      <c r="AG13" s="55"/>
      <c r="AH13" t="s">
        <v>250</v>
      </c>
      <c r="AI13" t="s">
        <v>243</v>
      </c>
      <c r="AJ13">
        <v>579906</v>
      </c>
      <c r="AK13">
        <v>447685371</v>
      </c>
      <c r="AL13">
        <v>423771280</v>
      </c>
      <c r="AM13">
        <v>410727318</v>
      </c>
      <c r="AN13">
        <v>421760791</v>
      </c>
      <c r="AO13">
        <v>407515829</v>
      </c>
      <c r="AP13">
        <v>419512730</v>
      </c>
      <c r="AQ13">
        <v>439367225</v>
      </c>
      <c r="AR13">
        <v>464926119</v>
      </c>
      <c r="AS13">
        <v>466507970</v>
      </c>
      <c r="AT13">
        <v>450120284</v>
      </c>
      <c r="AU13">
        <f t="shared" si="2"/>
        <v>435.18949169999996</v>
      </c>
    </row>
    <row r="14" spans="1:47" x14ac:dyDescent="0.2">
      <c r="A14" s="53"/>
      <c r="B14" t="s">
        <v>244</v>
      </c>
      <c r="C14" t="s">
        <v>243</v>
      </c>
      <c r="D14">
        <v>579749</v>
      </c>
      <c r="E14">
        <v>19596936</v>
      </c>
      <c r="F14">
        <v>19791074</v>
      </c>
      <c r="G14">
        <v>19682888</v>
      </c>
      <c r="H14">
        <v>19749320</v>
      </c>
      <c r="I14">
        <v>19773788</v>
      </c>
      <c r="J14">
        <v>19797103</v>
      </c>
      <c r="K14">
        <v>19782392</v>
      </c>
      <c r="L14">
        <v>19801112</v>
      </c>
      <c r="M14">
        <v>19819312</v>
      </c>
      <c r="N14">
        <v>19753924</v>
      </c>
      <c r="O14">
        <f t="shared" si="0"/>
        <v>197.54784899999999</v>
      </c>
      <c r="AG14" s="55"/>
      <c r="AH14" t="s">
        <v>250</v>
      </c>
      <c r="AI14" t="s">
        <v>243</v>
      </c>
      <c r="AJ14">
        <v>578656</v>
      </c>
      <c r="AK14">
        <v>432232487</v>
      </c>
      <c r="AL14">
        <v>440108429</v>
      </c>
      <c r="AM14">
        <v>452011268</v>
      </c>
      <c r="AN14">
        <v>451699212</v>
      </c>
      <c r="AO14">
        <v>470021560</v>
      </c>
      <c r="AP14">
        <v>455670236</v>
      </c>
      <c r="AQ14">
        <v>456962517</v>
      </c>
      <c r="AR14">
        <v>453134765</v>
      </c>
      <c r="AS14">
        <v>453428860</v>
      </c>
      <c r="AT14">
        <v>453515201</v>
      </c>
      <c r="AU14">
        <f t="shared" si="2"/>
        <v>451.87845349999998</v>
      </c>
    </row>
    <row r="15" spans="1:47" x14ac:dyDescent="0.2">
      <c r="A15" s="53"/>
      <c r="B15" t="s">
        <v>244</v>
      </c>
      <c r="C15" t="s">
        <v>243</v>
      </c>
      <c r="D15">
        <v>585215</v>
      </c>
      <c r="E15">
        <v>19720235</v>
      </c>
      <c r="F15">
        <v>19908685</v>
      </c>
      <c r="G15">
        <v>19826698</v>
      </c>
      <c r="H15">
        <v>19815220</v>
      </c>
      <c r="I15">
        <v>19855705</v>
      </c>
      <c r="J15">
        <v>19866064</v>
      </c>
      <c r="K15">
        <v>19870842</v>
      </c>
      <c r="L15">
        <v>20407779</v>
      </c>
      <c r="M15">
        <v>19862228</v>
      </c>
      <c r="N15">
        <v>19863805</v>
      </c>
      <c r="O15">
        <f t="shared" si="0"/>
        <v>198.99726099999998</v>
      </c>
    </row>
    <row r="16" spans="1:47" x14ac:dyDescent="0.2">
      <c r="A16" s="53"/>
      <c r="B16" t="s">
        <v>244</v>
      </c>
      <c r="C16" t="s">
        <v>243</v>
      </c>
      <c r="D16">
        <v>581322</v>
      </c>
      <c r="E16">
        <v>19602869</v>
      </c>
      <c r="F16">
        <v>19758333</v>
      </c>
      <c r="G16">
        <v>19547181</v>
      </c>
      <c r="H16">
        <v>19520723</v>
      </c>
      <c r="I16">
        <v>19558903</v>
      </c>
      <c r="J16">
        <v>19525813</v>
      </c>
      <c r="K16">
        <v>19513267</v>
      </c>
      <c r="L16">
        <v>19524357</v>
      </c>
      <c r="M16">
        <v>19530378</v>
      </c>
      <c r="N16">
        <v>19536320</v>
      </c>
      <c r="O16">
        <f t="shared" si="0"/>
        <v>195.618144</v>
      </c>
    </row>
    <row r="17" spans="1:47" x14ac:dyDescent="0.2">
      <c r="A17" s="53"/>
      <c r="B17" t="s">
        <v>244</v>
      </c>
      <c r="C17" t="s">
        <v>243</v>
      </c>
      <c r="D17">
        <v>580132</v>
      </c>
      <c r="E17">
        <v>19472254</v>
      </c>
      <c r="F17">
        <v>19543636</v>
      </c>
      <c r="G17">
        <v>19622034</v>
      </c>
      <c r="H17">
        <v>19679042</v>
      </c>
      <c r="I17">
        <v>19616614</v>
      </c>
      <c r="J17">
        <v>19610373</v>
      </c>
      <c r="K17">
        <v>19658178</v>
      </c>
      <c r="L17">
        <v>19606798</v>
      </c>
      <c r="M17">
        <v>19609778</v>
      </c>
      <c r="N17">
        <v>19720679</v>
      </c>
      <c r="O17">
        <f t="shared" si="0"/>
        <v>196.139386</v>
      </c>
      <c r="AS17">
        <f>AVERAGE(AK5:AU14)*0.000001</f>
        <v>405.81411439958919</v>
      </c>
    </row>
    <row r="18" spans="1:47" x14ac:dyDescent="0.2">
      <c r="A18" s="53"/>
      <c r="B18" t="s">
        <v>244</v>
      </c>
      <c r="C18" t="s">
        <v>243</v>
      </c>
      <c r="D18">
        <v>562569</v>
      </c>
      <c r="E18">
        <v>19550396</v>
      </c>
      <c r="F18">
        <v>20177285</v>
      </c>
      <c r="G18">
        <v>19588536</v>
      </c>
      <c r="H18">
        <v>19548419</v>
      </c>
      <c r="I18">
        <v>19560093</v>
      </c>
      <c r="J18">
        <v>19613320</v>
      </c>
      <c r="K18">
        <v>19583538</v>
      </c>
      <c r="L18">
        <v>19600049</v>
      </c>
      <c r="M18">
        <v>19559075</v>
      </c>
      <c r="N18">
        <v>19576105</v>
      </c>
      <c r="O18">
        <f t="shared" si="0"/>
        <v>196.35681599999998</v>
      </c>
    </row>
    <row r="19" spans="1:47" x14ac:dyDescent="0.2">
      <c r="A19" s="53"/>
      <c r="B19" t="s">
        <v>244</v>
      </c>
      <c r="C19" t="s">
        <v>243</v>
      </c>
      <c r="D19">
        <v>567161</v>
      </c>
      <c r="E19">
        <v>19381142</v>
      </c>
      <c r="F19">
        <v>19490914</v>
      </c>
      <c r="G19">
        <v>19556437</v>
      </c>
      <c r="H19">
        <v>19648821</v>
      </c>
      <c r="I19">
        <v>19587350</v>
      </c>
      <c r="J19">
        <v>19588904</v>
      </c>
      <c r="K19">
        <v>19614322</v>
      </c>
      <c r="L19">
        <v>19662404</v>
      </c>
      <c r="M19">
        <v>19622840</v>
      </c>
      <c r="N19">
        <v>19599203</v>
      </c>
      <c r="O19">
        <f t="shared" si="0"/>
        <v>195.75233699999998</v>
      </c>
    </row>
    <row r="20" spans="1:47" x14ac:dyDescent="0.2">
      <c r="A20" s="53"/>
      <c r="B20" t="s">
        <v>244</v>
      </c>
      <c r="C20" t="s">
        <v>243</v>
      </c>
      <c r="D20">
        <v>567061</v>
      </c>
      <c r="E20">
        <v>19396096</v>
      </c>
      <c r="F20">
        <v>19505755</v>
      </c>
      <c r="G20">
        <v>19567107</v>
      </c>
      <c r="H20">
        <v>19542322</v>
      </c>
      <c r="I20">
        <v>19571789</v>
      </c>
      <c r="J20">
        <v>19587654</v>
      </c>
      <c r="K20">
        <v>19634696</v>
      </c>
      <c r="L20">
        <v>19623895</v>
      </c>
      <c r="M20">
        <v>19606390</v>
      </c>
      <c r="N20">
        <v>19609303</v>
      </c>
      <c r="O20">
        <f t="shared" si="0"/>
        <v>195.64500699999999</v>
      </c>
    </row>
    <row r="21" spans="1:47" x14ac:dyDescent="0.2">
      <c r="A21" s="53"/>
      <c r="B21" t="s">
        <v>244</v>
      </c>
      <c r="C21" t="s">
        <v>243</v>
      </c>
      <c r="D21">
        <v>565689</v>
      </c>
      <c r="E21">
        <v>19299188</v>
      </c>
      <c r="F21">
        <v>19540406</v>
      </c>
      <c r="G21">
        <v>19533900</v>
      </c>
      <c r="H21">
        <v>19540188</v>
      </c>
      <c r="I21">
        <v>19474976</v>
      </c>
      <c r="J21">
        <v>19502766</v>
      </c>
      <c r="K21">
        <v>19509046</v>
      </c>
      <c r="L21">
        <v>19533883</v>
      </c>
      <c r="M21">
        <v>19499528</v>
      </c>
      <c r="N21">
        <v>19466730</v>
      </c>
      <c r="O21">
        <f t="shared" si="0"/>
        <v>194.900611</v>
      </c>
    </row>
    <row r="22" spans="1:47" x14ac:dyDescent="0.2">
      <c r="A22" s="53"/>
      <c r="B22" t="s">
        <v>244</v>
      </c>
      <c r="C22" t="s">
        <v>243</v>
      </c>
      <c r="D22">
        <v>565489</v>
      </c>
      <c r="E22">
        <v>19464470</v>
      </c>
      <c r="F22">
        <v>19643898</v>
      </c>
      <c r="G22">
        <v>19484479</v>
      </c>
      <c r="H22">
        <v>19489216</v>
      </c>
      <c r="I22">
        <v>19531258</v>
      </c>
      <c r="J22">
        <v>19516482</v>
      </c>
      <c r="K22">
        <v>19507064</v>
      </c>
      <c r="L22">
        <v>19812698</v>
      </c>
      <c r="M22">
        <v>19858031</v>
      </c>
      <c r="N22">
        <v>19535672</v>
      </c>
      <c r="O22">
        <f t="shared" si="0"/>
        <v>195.84326799999999</v>
      </c>
    </row>
    <row r="23" spans="1:47" x14ac:dyDescent="0.2">
      <c r="A23" s="53"/>
      <c r="B23" t="s">
        <v>244</v>
      </c>
      <c r="C23" t="s">
        <v>243</v>
      </c>
      <c r="D23">
        <v>581865</v>
      </c>
      <c r="E23">
        <v>19336664</v>
      </c>
      <c r="F23">
        <v>19467100</v>
      </c>
      <c r="G23">
        <v>19475445</v>
      </c>
      <c r="H23">
        <v>19498460</v>
      </c>
      <c r="I23">
        <v>19463594</v>
      </c>
      <c r="J23">
        <v>19440221</v>
      </c>
      <c r="K23">
        <v>19476934</v>
      </c>
      <c r="L23">
        <v>19434526</v>
      </c>
      <c r="M23">
        <v>19443792</v>
      </c>
      <c r="N23">
        <v>19423430</v>
      </c>
      <c r="O23">
        <f t="shared" si="0"/>
        <v>194.46016599999999</v>
      </c>
    </row>
    <row r="24" spans="1:47" x14ac:dyDescent="0.2">
      <c r="A24" s="53"/>
      <c r="B24" t="s">
        <v>244</v>
      </c>
      <c r="C24" t="s">
        <v>243</v>
      </c>
      <c r="D24">
        <v>568346</v>
      </c>
      <c r="E24">
        <v>19214292</v>
      </c>
      <c r="F24">
        <v>19404257</v>
      </c>
      <c r="G24">
        <v>19419710</v>
      </c>
      <c r="H24">
        <v>19431921</v>
      </c>
      <c r="I24">
        <v>19465595</v>
      </c>
      <c r="J24">
        <v>19457324</v>
      </c>
      <c r="K24">
        <v>19442760</v>
      </c>
      <c r="L24">
        <v>19460535</v>
      </c>
      <c r="M24">
        <v>19482431</v>
      </c>
      <c r="N24">
        <v>19522926</v>
      </c>
      <c r="O24">
        <f t="shared" si="0"/>
        <v>194.301751</v>
      </c>
    </row>
    <row r="25" spans="1:47" x14ac:dyDescent="0.2">
      <c r="A25" s="53"/>
      <c r="B25" t="s">
        <v>244</v>
      </c>
      <c r="C25" t="s">
        <v>243</v>
      </c>
      <c r="D25">
        <v>563681</v>
      </c>
      <c r="E25">
        <v>19434917</v>
      </c>
      <c r="F25">
        <v>19539170</v>
      </c>
      <c r="G25">
        <v>19564527</v>
      </c>
      <c r="H25">
        <v>19606029</v>
      </c>
      <c r="I25">
        <v>19660822</v>
      </c>
      <c r="J25">
        <v>19651881</v>
      </c>
      <c r="K25">
        <v>19624417</v>
      </c>
      <c r="L25">
        <v>19633282</v>
      </c>
      <c r="M25">
        <v>19641659</v>
      </c>
      <c r="N25">
        <v>19598377</v>
      </c>
      <c r="O25">
        <f t="shared" si="0"/>
        <v>195.95508099999998</v>
      </c>
    </row>
    <row r="26" spans="1:47" ht="1" customHeight="1" x14ac:dyDescent="0.2">
      <c r="A26" s="53"/>
      <c r="B26" t="s">
        <v>244</v>
      </c>
      <c r="C26" t="s">
        <v>243</v>
      </c>
      <c r="D26">
        <v>564030</v>
      </c>
      <c r="E26">
        <v>19448233</v>
      </c>
      <c r="F26">
        <v>19622751</v>
      </c>
      <c r="G26">
        <v>19667437</v>
      </c>
      <c r="H26">
        <v>19741606</v>
      </c>
      <c r="I26">
        <v>19645113</v>
      </c>
      <c r="J26">
        <v>19637443</v>
      </c>
      <c r="K26">
        <v>19600036</v>
      </c>
      <c r="L26">
        <v>19685331</v>
      </c>
      <c r="M26">
        <v>19640825</v>
      </c>
      <c r="N26">
        <v>19669305</v>
      </c>
      <c r="O26">
        <f t="shared" si="0"/>
        <v>196.35808</v>
      </c>
    </row>
    <row r="27" spans="1:47" ht="1" customHeight="1" x14ac:dyDescent="0.2">
      <c r="A27" s="53"/>
      <c r="B27" t="s">
        <v>244</v>
      </c>
      <c r="C27" t="s">
        <v>243</v>
      </c>
      <c r="D27">
        <v>563620</v>
      </c>
      <c r="E27">
        <v>19229265</v>
      </c>
      <c r="F27">
        <v>19419755</v>
      </c>
      <c r="G27">
        <v>19452130</v>
      </c>
      <c r="H27">
        <v>19488802</v>
      </c>
      <c r="I27">
        <v>19471831</v>
      </c>
      <c r="J27">
        <v>19446335</v>
      </c>
      <c r="K27">
        <v>19408167</v>
      </c>
      <c r="L27">
        <v>19507611</v>
      </c>
      <c r="M27">
        <v>19489472</v>
      </c>
      <c r="N27">
        <v>19449213</v>
      </c>
      <c r="O27">
        <f t="shared" si="0"/>
        <v>194.36258099999998</v>
      </c>
    </row>
    <row r="29" spans="1:47" ht="51" x14ac:dyDescent="0.2">
      <c r="B29" t="s">
        <v>244</v>
      </c>
      <c r="N29" s="17" t="s">
        <v>249</v>
      </c>
      <c r="O29" s="1">
        <f>AVERAGE(O3:O27)</f>
        <v>196.07418888000001</v>
      </c>
      <c r="AD29" s="17" t="s">
        <v>249</v>
      </c>
      <c r="AE29" s="1">
        <f>AVERAGE(AE4:AE13)</f>
        <v>330.05216471999995</v>
      </c>
      <c r="AT29" s="17" t="s">
        <v>249</v>
      </c>
      <c r="AU29" s="1">
        <f>AVERAGE(AU5:AU14)</f>
        <v>446.39548120000001</v>
      </c>
    </row>
    <row r="31" spans="1:47" x14ac:dyDescent="0.2">
      <c r="A31" s="56" t="s">
        <v>260</v>
      </c>
      <c r="B31" t="s">
        <v>237</v>
      </c>
      <c r="C31" t="s">
        <v>238</v>
      </c>
      <c r="D31" t="s">
        <v>239</v>
      </c>
      <c r="E31" t="s">
        <v>240</v>
      </c>
      <c r="F31" t="s">
        <v>241</v>
      </c>
      <c r="Q31" t="s">
        <v>237</v>
      </c>
      <c r="R31" t="s">
        <v>238</v>
      </c>
      <c r="S31" t="s">
        <v>239</v>
      </c>
      <c r="T31" t="s">
        <v>240</v>
      </c>
      <c r="U31" t="s">
        <v>241</v>
      </c>
    </row>
    <row r="32" spans="1:47" x14ac:dyDescent="0.2">
      <c r="A32" s="56"/>
      <c r="B32" t="s">
        <v>257</v>
      </c>
      <c r="C32" t="s">
        <v>243</v>
      </c>
      <c r="D32">
        <v>210</v>
      </c>
      <c r="E32">
        <v>20064</v>
      </c>
      <c r="F32">
        <v>19635</v>
      </c>
      <c r="G32">
        <v>20651</v>
      </c>
      <c r="H32">
        <v>21967</v>
      </c>
      <c r="I32">
        <v>22280</v>
      </c>
      <c r="J32">
        <v>22370</v>
      </c>
      <c r="K32">
        <v>22660</v>
      </c>
      <c r="L32">
        <v>22530</v>
      </c>
      <c r="M32">
        <v>24649</v>
      </c>
      <c r="N32">
        <v>23603</v>
      </c>
      <c r="O32">
        <f>SUM(E32:N32)*0.000001</f>
        <v>0.22040899999999999</v>
      </c>
      <c r="Q32" t="s">
        <v>283</v>
      </c>
      <c r="R32" t="s">
        <v>243</v>
      </c>
      <c r="S32">
        <v>1210</v>
      </c>
      <c r="T32">
        <v>15565</v>
      </c>
      <c r="U32">
        <v>15549</v>
      </c>
      <c r="V32">
        <v>15563</v>
      </c>
      <c r="W32">
        <v>15477</v>
      </c>
      <c r="X32">
        <v>15425</v>
      </c>
      <c r="Y32">
        <v>15570</v>
      </c>
      <c r="Z32">
        <v>15869</v>
      </c>
      <c r="AA32">
        <v>15813</v>
      </c>
      <c r="AB32">
        <v>15529</v>
      </c>
      <c r="AC32">
        <v>15474</v>
      </c>
      <c r="AD32">
        <f>SUM(T32:AC32)*0.000001</f>
        <v>0.155834</v>
      </c>
    </row>
    <row r="33" spans="1:30" x14ac:dyDescent="0.2">
      <c r="A33" s="56"/>
      <c r="B33" t="s">
        <v>258</v>
      </c>
      <c r="C33" t="s">
        <v>243</v>
      </c>
      <c r="D33">
        <v>156</v>
      </c>
      <c r="E33">
        <v>33655</v>
      </c>
      <c r="F33">
        <v>33564</v>
      </c>
      <c r="G33">
        <v>33385</v>
      </c>
      <c r="H33">
        <v>31778</v>
      </c>
      <c r="I33">
        <v>22684</v>
      </c>
      <c r="J33">
        <v>28157</v>
      </c>
      <c r="K33">
        <v>21904</v>
      </c>
      <c r="L33">
        <v>22744</v>
      </c>
      <c r="M33">
        <v>22817</v>
      </c>
      <c r="N33">
        <v>23039</v>
      </c>
      <c r="O33">
        <f t="shared" ref="O33:O96" si="3">SUM(E33:N33)*0.000001</f>
        <v>0.273727</v>
      </c>
    </row>
    <row r="34" spans="1:30" x14ac:dyDescent="0.2">
      <c r="A34" s="56"/>
      <c r="B34" t="s">
        <v>258</v>
      </c>
      <c r="C34" t="s">
        <v>243</v>
      </c>
      <c r="D34">
        <v>140</v>
      </c>
      <c r="E34">
        <v>5056</v>
      </c>
      <c r="F34">
        <v>4825</v>
      </c>
      <c r="G34">
        <v>4809</v>
      </c>
      <c r="H34">
        <v>4812</v>
      </c>
      <c r="I34">
        <v>4877</v>
      </c>
      <c r="J34">
        <v>4799</v>
      </c>
      <c r="K34">
        <v>4868</v>
      </c>
      <c r="L34">
        <v>4781</v>
      </c>
      <c r="M34">
        <v>4785</v>
      </c>
      <c r="N34">
        <v>4785</v>
      </c>
      <c r="O34">
        <f t="shared" si="3"/>
        <v>4.8396999999999996E-2</v>
      </c>
    </row>
    <row r="35" spans="1:30" x14ac:dyDescent="0.2">
      <c r="A35" s="56"/>
      <c r="B35" t="s">
        <v>258</v>
      </c>
      <c r="C35" t="s">
        <v>243</v>
      </c>
      <c r="D35">
        <v>403</v>
      </c>
      <c r="E35">
        <v>10913</v>
      </c>
      <c r="F35">
        <v>7883</v>
      </c>
      <c r="G35">
        <v>6652</v>
      </c>
      <c r="H35">
        <v>5814</v>
      </c>
      <c r="I35">
        <v>5269</v>
      </c>
      <c r="J35">
        <v>4989</v>
      </c>
      <c r="K35">
        <v>4989</v>
      </c>
      <c r="L35">
        <v>4991</v>
      </c>
      <c r="M35">
        <v>4992</v>
      </c>
      <c r="N35">
        <v>4988</v>
      </c>
      <c r="O35">
        <f t="shared" si="3"/>
        <v>6.148E-2</v>
      </c>
      <c r="Q35" t="s">
        <v>284</v>
      </c>
      <c r="R35" t="s">
        <v>243</v>
      </c>
      <c r="S35">
        <v>1187</v>
      </c>
      <c r="T35">
        <v>16091</v>
      </c>
      <c r="U35">
        <v>15711</v>
      </c>
      <c r="V35">
        <v>15766</v>
      </c>
      <c r="W35">
        <v>15803</v>
      </c>
      <c r="X35">
        <v>15561</v>
      </c>
      <c r="Y35">
        <v>15991</v>
      </c>
      <c r="Z35">
        <v>16997</v>
      </c>
      <c r="AA35">
        <v>15570</v>
      </c>
      <c r="AB35">
        <v>15905</v>
      </c>
      <c r="AC35">
        <v>15851</v>
      </c>
      <c r="AD35">
        <f t="shared" ref="AD35:AD96" si="4">SUM(T35:AC35)*0.000001</f>
        <v>0.159246</v>
      </c>
    </row>
    <row r="36" spans="1:30" x14ac:dyDescent="0.2">
      <c r="A36" s="56"/>
      <c r="B36" t="s">
        <v>258</v>
      </c>
      <c r="C36" t="s">
        <v>243</v>
      </c>
      <c r="D36">
        <v>136</v>
      </c>
      <c r="E36">
        <v>5040</v>
      </c>
      <c r="F36">
        <v>4889</v>
      </c>
      <c r="G36">
        <v>4827</v>
      </c>
      <c r="H36">
        <v>4814</v>
      </c>
      <c r="I36">
        <v>4824</v>
      </c>
      <c r="J36">
        <v>4828</v>
      </c>
      <c r="K36">
        <v>4856</v>
      </c>
      <c r="L36">
        <v>4853</v>
      </c>
      <c r="M36">
        <v>4852</v>
      </c>
      <c r="N36">
        <v>4852</v>
      </c>
      <c r="O36">
        <f t="shared" si="3"/>
        <v>4.8634999999999998E-2</v>
      </c>
      <c r="Q36" t="s">
        <v>284</v>
      </c>
      <c r="R36" t="s">
        <v>243</v>
      </c>
      <c r="S36">
        <v>1170</v>
      </c>
      <c r="T36">
        <v>10398</v>
      </c>
      <c r="U36">
        <v>9798</v>
      </c>
      <c r="V36">
        <v>8436</v>
      </c>
      <c r="W36">
        <v>9503</v>
      </c>
      <c r="X36">
        <v>9410</v>
      </c>
      <c r="Y36">
        <v>8405</v>
      </c>
      <c r="Z36">
        <v>8483</v>
      </c>
      <c r="AA36">
        <v>8437</v>
      </c>
      <c r="AB36">
        <v>8449</v>
      </c>
      <c r="AC36">
        <v>8519</v>
      </c>
      <c r="AD36">
        <f t="shared" si="4"/>
        <v>8.9838000000000001E-2</v>
      </c>
    </row>
    <row r="37" spans="1:30" x14ac:dyDescent="0.2">
      <c r="A37" s="56"/>
      <c r="B37" t="s">
        <v>258</v>
      </c>
      <c r="C37" t="s">
        <v>243</v>
      </c>
      <c r="D37">
        <v>137</v>
      </c>
      <c r="E37">
        <v>5103</v>
      </c>
      <c r="F37">
        <v>4976</v>
      </c>
      <c r="G37">
        <v>4936</v>
      </c>
      <c r="H37">
        <v>4972</v>
      </c>
      <c r="I37">
        <v>4865</v>
      </c>
      <c r="J37">
        <v>4822</v>
      </c>
      <c r="K37">
        <v>4836</v>
      </c>
      <c r="L37">
        <v>4849</v>
      </c>
      <c r="M37">
        <v>4787</v>
      </c>
      <c r="N37">
        <v>4787</v>
      </c>
      <c r="O37">
        <f t="shared" si="3"/>
        <v>4.8932999999999997E-2</v>
      </c>
      <c r="Q37" t="s">
        <v>284</v>
      </c>
      <c r="R37" t="s">
        <v>243</v>
      </c>
      <c r="S37">
        <v>1190</v>
      </c>
      <c r="T37">
        <v>10110</v>
      </c>
      <c r="U37">
        <v>10078</v>
      </c>
      <c r="V37">
        <v>10089</v>
      </c>
      <c r="W37">
        <v>9868</v>
      </c>
      <c r="X37">
        <v>9728</v>
      </c>
      <c r="Y37">
        <v>10093</v>
      </c>
      <c r="Z37">
        <v>10093</v>
      </c>
      <c r="AA37">
        <v>10155</v>
      </c>
      <c r="AB37">
        <v>10086</v>
      </c>
      <c r="AC37">
        <v>9945</v>
      </c>
      <c r="AD37">
        <f t="shared" si="4"/>
        <v>0.100245</v>
      </c>
    </row>
    <row r="38" spans="1:30" x14ac:dyDescent="0.2">
      <c r="A38" s="56"/>
      <c r="B38" t="s">
        <v>258</v>
      </c>
      <c r="C38" t="s">
        <v>243</v>
      </c>
      <c r="D38">
        <v>134</v>
      </c>
      <c r="E38">
        <v>4912</v>
      </c>
      <c r="F38">
        <v>4933</v>
      </c>
      <c r="G38">
        <v>4980</v>
      </c>
      <c r="H38">
        <v>4834</v>
      </c>
      <c r="I38">
        <v>4857</v>
      </c>
      <c r="J38">
        <v>4891</v>
      </c>
      <c r="K38">
        <v>4891</v>
      </c>
      <c r="L38">
        <v>4849</v>
      </c>
      <c r="M38">
        <v>4835</v>
      </c>
      <c r="N38">
        <v>4803</v>
      </c>
      <c r="O38">
        <f t="shared" si="3"/>
        <v>4.8784999999999995E-2</v>
      </c>
      <c r="Q38" t="s">
        <v>284</v>
      </c>
      <c r="R38" t="s">
        <v>243</v>
      </c>
      <c r="S38">
        <v>1246</v>
      </c>
      <c r="T38">
        <v>34110</v>
      </c>
      <c r="U38">
        <v>34391</v>
      </c>
      <c r="V38">
        <v>33805</v>
      </c>
      <c r="W38">
        <v>30701</v>
      </c>
      <c r="X38">
        <v>31744</v>
      </c>
      <c r="Y38">
        <v>31791</v>
      </c>
      <c r="Z38">
        <v>31299</v>
      </c>
      <c r="AA38">
        <v>31306</v>
      </c>
      <c r="AB38">
        <v>31295</v>
      </c>
      <c r="AC38">
        <v>31228</v>
      </c>
      <c r="AD38">
        <f t="shared" si="4"/>
        <v>0.32167000000000001</v>
      </c>
    </row>
    <row r="39" spans="1:30" x14ac:dyDescent="0.2">
      <c r="A39" s="56"/>
      <c r="B39" t="s">
        <v>258</v>
      </c>
      <c r="C39" t="s">
        <v>243</v>
      </c>
      <c r="D39">
        <v>141</v>
      </c>
      <c r="E39">
        <v>5344</v>
      </c>
      <c r="F39">
        <v>5325</v>
      </c>
      <c r="G39">
        <v>5197</v>
      </c>
      <c r="H39">
        <v>5256</v>
      </c>
      <c r="I39">
        <v>5177</v>
      </c>
      <c r="J39">
        <v>5358</v>
      </c>
      <c r="K39">
        <v>5279</v>
      </c>
      <c r="L39">
        <v>5220</v>
      </c>
      <c r="M39">
        <v>5197</v>
      </c>
      <c r="N39">
        <v>5645</v>
      </c>
      <c r="O39">
        <f t="shared" si="3"/>
        <v>5.2997999999999997E-2</v>
      </c>
      <c r="Q39" t="s">
        <v>284</v>
      </c>
      <c r="R39" t="s">
        <v>243</v>
      </c>
      <c r="S39">
        <v>2281</v>
      </c>
      <c r="T39">
        <v>21396</v>
      </c>
      <c r="U39">
        <v>15510</v>
      </c>
      <c r="V39">
        <v>15326</v>
      </c>
      <c r="W39">
        <v>15451</v>
      </c>
      <c r="X39">
        <v>15561</v>
      </c>
      <c r="Y39">
        <v>15698</v>
      </c>
      <c r="Z39">
        <v>15440</v>
      </c>
      <c r="AA39">
        <v>15390</v>
      </c>
      <c r="AB39">
        <v>15244</v>
      </c>
      <c r="AC39">
        <v>15441</v>
      </c>
      <c r="AD39">
        <f t="shared" si="4"/>
        <v>0.16045699999999999</v>
      </c>
    </row>
    <row r="40" spans="1:30" x14ac:dyDescent="0.2">
      <c r="A40" s="56"/>
      <c r="B40" t="s">
        <v>258</v>
      </c>
      <c r="C40" t="s">
        <v>243</v>
      </c>
      <c r="D40">
        <v>206</v>
      </c>
      <c r="E40">
        <v>5515</v>
      </c>
      <c r="F40">
        <v>5077</v>
      </c>
      <c r="G40">
        <v>5077</v>
      </c>
      <c r="H40">
        <v>5183</v>
      </c>
      <c r="I40">
        <v>5224</v>
      </c>
      <c r="J40">
        <v>5224</v>
      </c>
      <c r="K40">
        <v>5131</v>
      </c>
      <c r="L40">
        <v>5129</v>
      </c>
      <c r="M40">
        <v>5178</v>
      </c>
      <c r="N40">
        <v>5414</v>
      </c>
      <c r="O40">
        <f t="shared" si="3"/>
        <v>5.2151999999999997E-2</v>
      </c>
      <c r="Q40" t="s">
        <v>284</v>
      </c>
      <c r="R40" t="s">
        <v>243</v>
      </c>
      <c r="S40">
        <v>1147</v>
      </c>
      <c r="T40">
        <v>15938</v>
      </c>
      <c r="U40">
        <v>15712</v>
      </c>
      <c r="V40">
        <v>15585</v>
      </c>
      <c r="W40">
        <v>15480</v>
      </c>
      <c r="X40">
        <v>15658</v>
      </c>
      <c r="Y40">
        <v>15465</v>
      </c>
      <c r="Z40">
        <v>17091</v>
      </c>
      <c r="AA40">
        <v>15546</v>
      </c>
      <c r="AB40">
        <v>15527</v>
      </c>
      <c r="AC40">
        <v>15382</v>
      </c>
      <c r="AD40">
        <f t="shared" si="4"/>
        <v>0.157384</v>
      </c>
    </row>
    <row r="41" spans="1:30" x14ac:dyDescent="0.2">
      <c r="A41" s="56"/>
      <c r="B41" t="s">
        <v>258</v>
      </c>
      <c r="C41" t="s">
        <v>243</v>
      </c>
      <c r="D41">
        <v>174</v>
      </c>
      <c r="E41">
        <v>5313</v>
      </c>
      <c r="F41">
        <v>5344</v>
      </c>
      <c r="G41">
        <v>5178</v>
      </c>
      <c r="H41">
        <v>5140</v>
      </c>
      <c r="I41">
        <v>5209</v>
      </c>
      <c r="J41">
        <v>5313</v>
      </c>
      <c r="K41">
        <v>5147</v>
      </c>
      <c r="L41">
        <v>5245</v>
      </c>
      <c r="M41">
        <v>5135</v>
      </c>
      <c r="N41">
        <v>5251</v>
      </c>
      <c r="O41">
        <f t="shared" si="3"/>
        <v>5.2274999999999995E-2</v>
      </c>
      <c r="Q41" t="s">
        <v>284</v>
      </c>
      <c r="R41" t="s">
        <v>243</v>
      </c>
      <c r="S41">
        <v>1108</v>
      </c>
      <c r="T41">
        <v>15146</v>
      </c>
      <c r="U41">
        <v>15077</v>
      </c>
      <c r="V41">
        <v>15199</v>
      </c>
      <c r="W41">
        <v>15190</v>
      </c>
      <c r="X41">
        <v>15092</v>
      </c>
      <c r="Y41">
        <v>15063</v>
      </c>
      <c r="Z41">
        <v>15217</v>
      </c>
      <c r="AA41">
        <v>15035</v>
      </c>
      <c r="AB41">
        <v>14978</v>
      </c>
      <c r="AC41">
        <v>15429</v>
      </c>
      <c r="AD41">
        <f t="shared" si="4"/>
        <v>0.15142600000000001</v>
      </c>
    </row>
    <row r="42" spans="1:30" x14ac:dyDescent="0.2">
      <c r="A42" s="56"/>
      <c r="B42" t="s">
        <v>258</v>
      </c>
      <c r="C42" t="s">
        <v>243</v>
      </c>
      <c r="D42">
        <v>174</v>
      </c>
      <c r="E42">
        <v>5459</v>
      </c>
      <c r="F42">
        <v>5180</v>
      </c>
      <c r="G42">
        <v>5371</v>
      </c>
      <c r="H42">
        <v>5220</v>
      </c>
      <c r="I42">
        <v>5276</v>
      </c>
      <c r="J42">
        <v>5184</v>
      </c>
      <c r="K42">
        <v>5250</v>
      </c>
      <c r="L42">
        <v>5179</v>
      </c>
      <c r="M42">
        <v>5252</v>
      </c>
      <c r="N42">
        <v>5250</v>
      </c>
      <c r="O42">
        <f t="shared" si="3"/>
        <v>5.2620999999999994E-2</v>
      </c>
      <c r="Q42" t="s">
        <v>284</v>
      </c>
      <c r="R42" t="s">
        <v>243</v>
      </c>
      <c r="S42">
        <v>1116</v>
      </c>
      <c r="T42">
        <v>15347</v>
      </c>
      <c r="U42">
        <v>15343</v>
      </c>
      <c r="V42">
        <v>15132</v>
      </c>
      <c r="W42">
        <v>15379</v>
      </c>
      <c r="X42">
        <v>15478</v>
      </c>
      <c r="Y42">
        <v>15119</v>
      </c>
      <c r="Z42">
        <v>15189</v>
      </c>
      <c r="AA42">
        <v>15130</v>
      </c>
      <c r="AB42">
        <v>16951</v>
      </c>
      <c r="AC42">
        <v>15242</v>
      </c>
      <c r="AD42">
        <f t="shared" si="4"/>
        <v>0.15431</v>
      </c>
    </row>
    <row r="43" spans="1:30" x14ac:dyDescent="0.2">
      <c r="A43" s="56"/>
      <c r="B43" t="s">
        <v>258</v>
      </c>
      <c r="C43" t="s">
        <v>243</v>
      </c>
      <c r="D43">
        <v>176</v>
      </c>
      <c r="E43">
        <v>5341</v>
      </c>
      <c r="F43">
        <v>5182</v>
      </c>
      <c r="G43">
        <v>5205</v>
      </c>
      <c r="H43">
        <v>5260</v>
      </c>
      <c r="I43">
        <v>5154</v>
      </c>
      <c r="J43">
        <v>5113</v>
      </c>
      <c r="K43">
        <v>5115</v>
      </c>
      <c r="L43">
        <v>5124</v>
      </c>
      <c r="M43">
        <v>5187</v>
      </c>
      <c r="N43">
        <v>5329</v>
      </c>
      <c r="O43">
        <f t="shared" si="3"/>
        <v>5.2010000000000001E-2</v>
      </c>
      <c r="Q43" t="s">
        <v>284</v>
      </c>
      <c r="R43" t="s">
        <v>243</v>
      </c>
      <c r="S43">
        <v>1128</v>
      </c>
      <c r="T43">
        <v>15627</v>
      </c>
      <c r="U43">
        <v>15439</v>
      </c>
      <c r="V43">
        <v>15639</v>
      </c>
      <c r="W43">
        <v>15490</v>
      </c>
      <c r="X43">
        <v>15713</v>
      </c>
      <c r="Y43">
        <v>15540</v>
      </c>
      <c r="Z43">
        <v>15646</v>
      </c>
      <c r="AA43">
        <v>15400</v>
      </c>
      <c r="AB43">
        <v>15337</v>
      </c>
      <c r="AC43">
        <v>15590</v>
      </c>
      <c r="AD43">
        <f t="shared" si="4"/>
        <v>0.155421</v>
      </c>
    </row>
    <row r="44" spans="1:30" x14ac:dyDescent="0.2">
      <c r="A44" s="56"/>
      <c r="B44" t="s">
        <v>258</v>
      </c>
      <c r="C44" t="s">
        <v>243</v>
      </c>
      <c r="D44">
        <v>199</v>
      </c>
      <c r="E44">
        <v>5286</v>
      </c>
      <c r="F44">
        <v>5152</v>
      </c>
      <c r="G44">
        <v>5181</v>
      </c>
      <c r="H44">
        <v>5459</v>
      </c>
      <c r="I44">
        <v>5312</v>
      </c>
      <c r="J44">
        <v>5251</v>
      </c>
      <c r="K44">
        <v>5335</v>
      </c>
      <c r="L44">
        <v>5250</v>
      </c>
      <c r="M44">
        <v>5146</v>
      </c>
      <c r="N44">
        <v>5336</v>
      </c>
      <c r="O44">
        <f t="shared" si="3"/>
        <v>5.2707999999999998E-2</v>
      </c>
      <c r="Q44" t="s">
        <v>284</v>
      </c>
      <c r="R44" t="s">
        <v>243</v>
      </c>
      <c r="S44">
        <v>1914</v>
      </c>
      <c r="T44">
        <v>20161</v>
      </c>
      <c r="U44">
        <v>19651</v>
      </c>
      <c r="V44">
        <v>19790</v>
      </c>
      <c r="W44">
        <v>19630</v>
      </c>
      <c r="X44">
        <v>19636</v>
      </c>
      <c r="Y44">
        <v>23996</v>
      </c>
      <c r="Z44">
        <v>27093</v>
      </c>
      <c r="AA44">
        <v>21712</v>
      </c>
      <c r="AB44">
        <v>28243</v>
      </c>
      <c r="AC44">
        <v>21311</v>
      </c>
      <c r="AD44">
        <f t="shared" si="4"/>
        <v>0.221223</v>
      </c>
    </row>
    <row r="45" spans="1:30" x14ac:dyDescent="0.2">
      <c r="A45" s="56"/>
      <c r="B45" t="s">
        <v>258</v>
      </c>
      <c r="C45" t="s">
        <v>243</v>
      </c>
      <c r="D45">
        <v>161</v>
      </c>
      <c r="E45">
        <v>5392</v>
      </c>
      <c r="F45">
        <v>5268</v>
      </c>
      <c r="G45">
        <v>5167</v>
      </c>
      <c r="H45">
        <v>5262</v>
      </c>
      <c r="I45">
        <v>5282</v>
      </c>
      <c r="J45">
        <v>5392</v>
      </c>
      <c r="K45">
        <v>5385</v>
      </c>
      <c r="L45">
        <v>5235</v>
      </c>
      <c r="M45">
        <v>5388</v>
      </c>
      <c r="N45">
        <v>5382</v>
      </c>
      <c r="O45">
        <f t="shared" si="3"/>
        <v>5.3152999999999999E-2</v>
      </c>
      <c r="Q45" t="s">
        <v>284</v>
      </c>
      <c r="R45" t="s">
        <v>243</v>
      </c>
      <c r="S45">
        <v>1291</v>
      </c>
      <c r="T45">
        <v>10500</v>
      </c>
      <c r="U45">
        <v>10471</v>
      </c>
      <c r="V45">
        <v>10447</v>
      </c>
      <c r="W45">
        <v>10353</v>
      </c>
      <c r="X45">
        <v>10463</v>
      </c>
      <c r="Y45">
        <v>10875</v>
      </c>
      <c r="Z45">
        <v>10761</v>
      </c>
      <c r="AA45">
        <v>10604</v>
      </c>
      <c r="AB45">
        <v>10890</v>
      </c>
      <c r="AC45">
        <v>10454</v>
      </c>
      <c r="AD45">
        <f t="shared" si="4"/>
        <v>0.105818</v>
      </c>
    </row>
    <row r="46" spans="1:30" x14ac:dyDescent="0.2">
      <c r="A46" s="56"/>
      <c r="B46" t="s">
        <v>258</v>
      </c>
      <c r="C46" t="s">
        <v>243</v>
      </c>
      <c r="D46">
        <v>171</v>
      </c>
      <c r="E46">
        <v>5335</v>
      </c>
      <c r="F46">
        <v>5134</v>
      </c>
      <c r="G46">
        <v>5077</v>
      </c>
      <c r="H46">
        <v>5235</v>
      </c>
      <c r="I46">
        <v>5320</v>
      </c>
      <c r="J46">
        <v>5237</v>
      </c>
      <c r="K46">
        <v>5156</v>
      </c>
      <c r="L46">
        <v>5092</v>
      </c>
      <c r="M46">
        <v>5148</v>
      </c>
      <c r="N46">
        <v>5220</v>
      </c>
      <c r="O46">
        <f t="shared" si="3"/>
        <v>5.1954E-2</v>
      </c>
      <c r="Q46" t="s">
        <v>284</v>
      </c>
      <c r="R46" t="s">
        <v>243</v>
      </c>
      <c r="S46">
        <v>1134</v>
      </c>
      <c r="T46">
        <v>10484</v>
      </c>
      <c r="U46">
        <v>10508</v>
      </c>
      <c r="V46">
        <v>10714</v>
      </c>
      <c r="W46">
        <v>10653</v>
      </c>
      <c r="X46">
        <v>10503</v>
      </c>
      <c r="Y46">
        <v>10595</v>
      </c>
      <c r="Z46">
        <v>10604</v>
      </c>
      <c r="AA46">
        <v>10611</v>
      </c>
      <c r="AB46">
        <v>10424</v>
      </c>
      <c r="AC46">
        <v>10478</v>
      </c>
      <c r="AD46">
        <f t="shared" si="4"/>
        <v>0.105574</v>
      </c>
    </row>
    <row r="47" spans="1:30" x14ac:dyDescent="0.2">
      <c r="A47" s="56"/>
      <c r="B47" t="s">
        <v>258</v>
      </c>
      <c r="C47" t="s">
        <v>243</v>
      </c>
      <c r="D47">
        <v>190</v>
      </c>
      <c r="E47">
        <v>5417</v>
      </c>
      <c r="F47">
        <v>5227</v>
      </c>
      <c r="G47">
        <v>5340</v>
      </c>
      <c r="H47">
        <v>5228</v>
      </c>
      <c r="I47">
        <v>5160</v>
      </c>
      <c r="J47">
        <v>5295</v>
      </c>
      <c r="K47">
        <v>5210</v>
      </c>
      <c r="L47">
        <v>5195</v>
      </c>
      <c r="M47">
        <v>5145</v>
      </c>
      <c r="N47">
        <v>5216</v>
      </c>
      <c r="O47">
        <f t="shared" si="3"/>
        <v>5.2433E-2</v>
      </c>
      <c r="Q47" t="s">
        <v>284</v>
      </c>
      <c r="R47" t="s">
        <v>243</v>
      </c>
      <c r="S47">
        <v>1151</v>
      </c>
      <c r="T47">
        <v>10986</v>
      </c>
      <c r="U47">
        <v>10639</v>
      </c>
      <c r="V47">
        <v>10730</v>
      </c>
      <c r="W47">
        <v>10797</v>
      </c>
      <c r="X47">
        <v>10596</v>
      </c>
      <c r="Y47">
        <v>10701</v>
      </c>
      <c r="Z47">
        <v>10777</v>
      </c>
      <c r="AA47">
        <v>10894</v>
      </c>
      <c r="AB47">
        <v>10560</v>
      </c>
      <c r="AC47">
        <v>10690</v>
      </c>
      <c r="AD47">
        <f t="shared" si="4"/>
        <v>0.10736999999999999</v>
      </c>
    </row>
    <row r="48" spans="1:30" x14ac:dyDescent="0.2">
      <c r="A48" s="56"/>
      <c r="B48" t="s">
        <v>258</v>
      </c>
      <c r="C48" t="s">
        <v>243</v>
      </c>
      <c r="D48">
        <v>207</v>
      </c>
      <c r="E48">
        <v>5454</v>
      </c>
      <c r="F48">
        <v>5041</v>
      </c>
      <c r="G48">
        <v>5159</v>
      </c>
      <c r="H48">
        <v>5368</v>
      </c>
      <c r="I48">
        <v>5200</v>
      </c>
      <c r="J48">
        <v>5348</v>
      </c>
      <c r="K48">
        <v>5289</v>
      </c>
      <c r="L48">
        <v>5218</v>
      </c>
      <c r="M48">
        <v>5236</v>
      </c>
      <c r="N48">
        <v>5276</v>
      </c>
      <c r="O48">
        <f t="shared" si="3"/>
        <v>5.2588999999999997E-2</v>
      </c>
      <c r="Q48" t="s">
        <v>284</v>
      </c>
      <c r="R48" t="s">
        <v>243</v>
      </c>
      <c r="S48">
        <v>1129</v>
      </c>
      <c r="T48">
        <v>10719</v>
      </c>
      <c r="U48">
        <v>10679</v>
      </c>
      <c r="V48">
        <v>10678</v>
      </c>
      <c r="W48">
        <v>10739</v>
      </c>
      <c r="X48">
        <v>10852</v>
      </c>
      <c r="Y48">
        <v>10669</v>
      </c>
      <c r="Z48">
        <v>10671</v>
      </c>
      <c r="AA48">
        <v>10935</v>
      </c>
      <c r="AB48">
        <v>10718</v>
      </c>
      <c r="AC48">
        <v>10771</v>
      </c>
      <c r="AD48">
        <f t="shared" si="4"/>
        <v>0.107431</v>
      </c>
    </row>
    <row r="49" spans="1:30" x14ac:dyDescent="0.2">
      <c r="A49" s="56"/>
      <c r="B49" t="s">
        <v>258</v>
      </c>
      <c r="C49" t="s">
        <v>243</v>
      </c>
      <c r="D49">
        <v>169</v>
      </c>
      <c r="E49">
        <v>5190</v>
      </c>
      <c r="F49">
        <v>5171</v>
      </c>
      <c r="G49">
        <v>5198</v>
      </c>
      <c r="H49">
        <v>5190</v>
      </c>
      <c r="I49">
        <v>5115</v>
      </c>
      <c r="J49">
        <v>5087</v>
      </c>
      <c r="K49">
        <v>5106</v>
      </c>
      <c r="L49">
        <v>5103</v>
      </c>
      <c r="M49">
        <v>5174</v>
      </c>
      <c r="N49">
        <v>5173</v>
      </c>
      <c r="O49">
        <f t="shared" si="3"/>
        <v>5.1506999999999997E-2</v>
      </c>
      <c r="Q49" t="s">
        <v>284</v>
      </c>
      <c r="R49" t="s">
        <v>243</v>
      </c>
      <c r="S49">
        <v>1143</v>
      </c>
      <c r="T49">
        <v>10330</v>
      </c>
      <c r="U49">
        <v>10244</v>
      </c>
      <c r="V49">
        <v>10413</v>
      </c>
      <c r="W49">
        <v>10575</v>
      </c>
      <c r="X49">
        <v>10442</v>
      </c>
      <c r="Y49">
        <v>10380</v>
      </c>
      <c r="Z49">
        <v>10427</v>
      </c>
      <c r="AA49">
        <v>10273</v>
      </c>
      <c r="AB49">
        <v>10333</v>
      </c>
      <c r="AC49">
        <v>10484</v>
      </c>
      <c r="AD49">
        <f t="shared" si="4"/>
        <v>0.10390099999999999</v>
      </c>
    </row>
    <row r="50" spans="1:30" x14ac:dyDescent="0.2">
      <c r="A50" s="56"/>
      <c r="B50" t="s">
        <v>258</v>
      </c>
      <c r="C50" t="s">
        <v>243</v>
      </c>
      <c r="D50">
        <v>196</v>
      </c>
      <c r="E50">
        <v>5266</v>
      </c>
      <c r="F50">
        <v>5127</v>
      </c>
      <c r="G50">
        <v>5151</v>
      </c>
      <c r="H50">
        <v>6034</v>
      </c>
      <c r="I50">
        <v>5110</v>
      </c>
      <c r="J50">
        <v>5352</v>
      </c>
      <c r="K50">
        <v>5186</v>
      </c>
      <c r="L50">
        <v>5106</v>
      </c>
      <c r="M50">
        <v>5216</v>
      </c>
      <c r="N50">
        <v>5160</v>
      </c>
      <c r="O50">
        <f t="shared" si="3"/>
        <v>5.2707999999999998E-2</v>
      </c>
      <c r="Q50" t="s">
        <v>284</v>
      </c>
      <c r="R50" t="s">
        <v>243</v>
      </c>
      <c r="S50">
        <v>1229</v>
      </c>
      <c r="T50">
        <v>10870</v>
      </c>
      <c r="U50">
        <v>10843</v>
      </c>
      <c r="V50">
        <v>11057</v>
      </c>
      <c r="W50">
        <v>10779</v>
      </c>
      <c r="X50">
        <v>10754</v>
      </c>
      <c r="Y50">
        <v>10755</v>
      </c>
      <c r="Z50">
        <v>11141</v>
      </c>
      <c r="AA50">
        <v>10849</v>
      </c>
      <c r="AB50">
        <v>10843</v>
      </c>
      <c r="AC50">
        <v>11113</v>
      </c>
      <c r="AD50">
        <f t="shared" si="4"/>
        <v>0.10900399999999999</v>
      </c>
    </row>
    <row r="51" spans="1:30" x14ac:dyDescent="0.2">
      <c r="A51" s="56"/>
      <c r="B51" t="s">
        <v>258</v>
      </c>
      <c r="C51" t="s">
        <v>243</v>
      </c>
      <c r="D51">
        <v>198</v>
      </c>
      <c r="E51">
        <v>5215</v>
      </c>
      <c r="F51">
        <v>5319</v>
      </c>
      <c r="G51">
        <v>5165</v>
      </c>
      <c r="H51">
        <v>5214</v>
      </c>
      <c r="I51">
        <v>5358</v>
      </c>
      <c r="J51">
        <v>5432</v>
      </c>
      <c r="K51">
        <v>5149</v>
      </c>
      <c r="L51">
        <v>5287</v>
      </c>
      <c r="M51">
        <v>5164</v>
      </c>
      <c r="N51">
        <v>5377</v>
      </c>
      <c r="O51">
        <f t="shared" si="3"/>
        <v>5.2679999999999998E-2</v>
      </c>
      <c r="Q51" t="s">
        <v>284</v>
      </c>
      <c r="R51" t="s">
        <v>243</v>
      </c>
      <c r="S51">
        <v>1286</v>
      </c>
      <c r="T51">
        <v>10649</v>
      </c>
      <c r="U51">
        <v>10505</v>
      </c>
      <c r="V51">
        <v>10587</v>
      </c>
      <c r="W51">
        <v>10562</v>
      </c>
      <c r="X51">
        <v>10582</v>
      </c>
      <c r="Y51">
        <v>10548</v>
      </c>
      <c r="Z51">
        <v>10828</v>
      </c>
      <c r="AA51">
        <v>10453</v>
      </c>
      <c r="AB51">
        <v>10658</v>
      </c>
      <c r="AC51">
        <v>10533</v>
      </c>
      <c r="AD51">
        <f t="shared" si="4"/>
        <v>0.105905</v>
      </c>
    </row>
    <row r="52" spans="1:30" x14ac:dyDescent="0.2">
      <c r="A52" s="56"/>
      <c r="B52" t="s">
        <v>258</v>
      </c>
      <c r="C52" t="s">
        <v>243</v>
      </c>
      <c r="D52">
        <v>187</v>
      </c>
      <c r="E52">
        <v>5603</v>
      </c>
      <c r="F52">
        <v>5409</v>
      </c>
      <c r="G52">
        <v>5244</v>
      </c>
      <c r="H52">
        <v>5351</v>
      </c>
      <c r="I52">
        <v>5393</v>
      </c>
      <c r="J52">
        <v>5229</v>
      </c>
      <c r="K52">
        <v>5365</v>
      </c>
      <c r="L52">
        <v>5281</v>
      </c>
      <c r="M52">
        <v>5348</v>
      </c>
      <c r="N52">
        <v>5661</v>
      </c>
      <c r="O52">
        <f t="shared" si="3"/>
        <v>5.3883999999999994E-2</v>
      </c>
      <c r="Q52" t="s">
        <v>284</v>
      </c>
      <c r="R52" t="s">
        <v>243</v>
      </c>
      <c r="S52">
        <v>1113</v>
      </c>
      <c r="T52">
        <v>10394</v>
      </c>
      <c r="U52">
        <v>10325</v>
      </c>
      <c r="V52">
        <v>10424</v>
      </c>
      <c r="W52">
        <v>10524</v>
      </c>
      <c r="X52">
        <v>10340</v>
      </c>
      <c r="Y52">
        <v>10166</v>
      </c>
      <c r="Z52">
        <v>10374</v>
      </c>
      <c r="AA52">
        <v>10685</v>
      </c>
      <c r="AB52">
        <v>10594</v>
      </c>
      <c r="AC52">
        <v>10782</v>
      </c>
      <c r="AD52">
        <f t="shared" si="4"/>
        <v>0.10460799999999999</v>
      </c>
    </row>
    <row r="53" spans="1:30" x14ac:dyDescent="0.2">
      <c r="A53" s="56"/>
      <c r="B53" t="s">
        <v>258</v>
      </c>
      <c r="C53" t="s">
        <v>243</v>
      </c>
      <c r="D53">
        <v>215</v>
      </c>
      <c r="E53">
        <v>5334</v>
      </c>
      <c r="F53">
        <v>5130</v>
      </c>
      <c r="G53">
        <v>5240</v>
      </c>
      <c r="H53">
        <v>5110</v>
      </c>
      <c r="I53">
        <v>5256</v>
      </c>
      <c r="J53">
        <v>5160</v>
      </c>
      <c r="K53">
        <v>5172</v>
      </c>
      <c r="L53">
        <v>5170</v>
      </c>
      <c r="M53">
        <v>5112</v>
      </c>
      <c r="N53">
        <v>5205</v>
      </c>
      <c r="O53">
        <f t="shared" si="3"/>
        <v>5.1888999999999998E-2</v>
      </c>
      <c r="Q53" t="s">
        <v>284</v>
      </c>
      <c r="R53" t="s">
        <v>243</v>
      </c>
      <c r="S53">
        <v>1120</v>
      </c>
      <c r="T53">
        <v>10751</v>
      </c>
      <c r="U53">
        <v>10539</v>
      </c>
      <c r="V53">
        <v>10768</v>
      </c>
      <c r="W53">
        <v>10651</v>
      </c>
      <c r="X53">
        <v>10511</v>
      </c>
      <c r="Y53">
        <v>10706</v>
      </c>
      <c r="Z53">
        <v>10914</v>
      </c>
      <c r="AA53">
        <v>10624</v>
      </c>
      <c r="AB53">
        <v>10629</v>
      </c>
      <c r="AC53">
        <v>10549</v>
      </c>
      <c r="AD53">
        <f t="shared" si="4"/>
        <v>0.106642</v>
      </c>
    </row>
    <row r="54" spans="1:30" x14ac:dyDescent="0.2">
      <c r="A54" s="56"/>
      <c r="B54" t="s">
        <v>258</v>
      </c>
      <c r="C54" t="s">
        <v>243</v>
      </c>
      <c r="D54">
        <v>186</v>
      </c>
      <c r="E54">
        <v>5290</v>
      </c>
      <c r="F54">
        <v>5075</v>
      </c>
      <c r="G54">
        <v>5160</v>
      </c>
      <c r="H54">
        <v>5434</v>
      </c>
      <c r="I54">
        <v>5250</v>
      </c>
      <c r="J54">
        <v>5214</v>
      </c>
      <c r="K54">
        <v>5185</v>
      </c>
      <c r="L54">
        <v>5125</v>
      </c>
      <c r="M54">
        <v>5178</v>
      </c>
      <c r="N54">
        <v>5480</v>
      </c>
      <c r="O54">
        <f t="shared" si="3"/>
        <v>5.2391E-2</v>
      </c>
      <c r="Q54" t="s">
        <v>284</v>
      </c>
      <c r="R54" t="s">
        <v>243</v>
      </c>
      <c r="S54">
        <v>1318</v>
      </c>
      <c r="T54">
        <v>10639</v>
      </c>
      <c r="U54">
        <v>10412</v>
      </c>
      <c r="V54">
        <v>10569</v>
      </c>
      <c r="W54">
        <v>10647</v>
      </c>
      <c r="X54">
        <v>10636</v>
      </c>
      <c r="Y54">
        <v>10590</v>
      </c>
      <c r="Z54">
        <v>10478</v>
      </c>
      <c r="AA54">
        <v>10521</v>
      </c>
      <c r="AB54">
        <v>10495</v>
      </c>
      <c r="AC54">
        <v>10888</v>
      </c>
      <c r="AD54">
        <f t="shared" si="4"/>
        <v>0.105875</v>
      </c>
    </row>
    <row r="55" spans="1:30" x14ac:dyDescent="0.2">
      <c r="A55" s="56"/>
      <c r="B55" t="s">
        <v>258</v>
      </c>
      <c r="C55" t="s">
        <v>243</v>
      </c>
      <c r="D55">
        <v>186</v>
      </c>
      <c r="E55">
        <v>5254</v>
      </c>
      <c r="F55">
        <v>5326</v>
      </c>
      <c r="G55">
        <v>5161</v>
      </c>
      <c r="H55">
        <v>5187</v>
      </c>
      <c r="I55">
        <v>5188</v>
      </c>
      <c r="J55">
        <v>5331</v>
      </c>
      <c r="K55">
        <v>5281</v>
      </c>
      <c r="L55">
        <v>5267</v>
      </c>
      <c r="M55">
        <v>5241</v>
      </c>
      <c r="N55">
        <v>5285</v>
      </c>
      <c r="O55">
        <f t="shared" si="3"/>
        <v>5.2520999999999998E-2</v>
      </c>
    </row>
    <row r="56" spans="1:30" x14ac:dyDescent="0.2">
      <c r="A56" s="56"/>
      <c r="B56" t="s">
        <v>258</v>
      </c>
      <c r="C56" t="s">
        <v>243</v>
      </c>
      <c r="D56">
        <v>176</v>
      </c>
      <c r="E56">
        <v>5359</v>
      </c>
      <c r="F56">
        <v>5131</v>
      </c>
      <c r="G56">
        <v>5125</v>
      </c>
      <c r="H56">
        <v>5376</v>
      </c>
      <c r="I56">
        <v>5178</v>
      </c>
      <c r="J56">
        <v>5191</v>
      </c>
      <c r="K56">
        <v>5184</v>
      </c>
      <c r="L56">
        <v>5243</v>
      </c>
      <c r="M56">
        <v>5290</v>
      </c>
      <c r="N56">
        <v>5378</v>
      </c>
      <c r="O56">
        <f t="shared" si="3"/>
        <v>5.2454999999999995E-2</v>
      </c>
    </row>
    <row r="57" spans="1:30" x14ac:dyDescent="0.2">
      <c r="A57" s="56"/>
      <c r="B57" t="s">
        <v>258</v>
      </c>
      <c r="C57" t="s">
        <v>243</v>
      </c>
      <c r="D57">
        <v>184</v>
      </c>
      <c r="E57">
        <v>5435</v>
      </c>
      <c r="F57">
        <v>5199</v>
      </c>
      <c r="G57">
        <v>5623</v>
      </c>
      <c r="H57">
        <v>5213</v>
      </c>
      <c r="I57">
        <v>5337</v>
      </c>
      <c r="J57">
        <v>5304</v>
      </c>
      <c r="K57">
        <v>5234</v>
      </c>
      <c r="L57">
        <v>5228</v>
      </c>
      <c r="M57">
        <v>5309</v>
      </c>
      <c r="N57">
        <v>5264</v>
      </c>
      <c r="O57">
        <f t="shared" si="3"/>
        <v>5.3145999999999999E-2</v>
      </c>
    </row>
    <row r="58" spans="1:30" x14ac:dyDescent="0.2">
      <c r="A58" s="56"/>
      <c r="B58" t="s">
        <v>258</v>
      </c>
      <c r="C58" t="s">
        <v>243</v>
      </c>
      <c r="D58">
        <v>176</v>
      </c>
      <c r="E58">
        <v>5247</v>
      </c>
      <c r="F58">
        <v>5201</v>
      </c>
      <c r="G58">
        <v>5173</v>
      </c>
      <c r="H58">
        <v>5276</v>
      </c>
      <c r="I58">
        <v>5324</v>
      </c>
      <c r="J58">
        <v>5259</v>
      </c>
      <c r="K58">
        <v>5197</v>
      </c>
      <c r="L58">
        <v>5275</v>
      </c>
      <c r="M58">
        <v>5194</v>
      </c>
      <c r="N58">
        <v>5575</v>
      </c>
      <c r="O58">
        <f t="shared" si="3"/>
        <v>5.2720999999999997E-2</v>
      </c>
    </row>
    <row r="59" spans="1:30" x14ac:dyDescent="0.2">
      <c r="N59" s="1" t="s">
        <v>261</v>
      </c>
      <c r="O59" s="1">
        <f>AVERAGE(O32:O58)</f>
        <v>6.6709666666666667E-2</v>
      </c>
      <c r="AC59" s="1" t="s">
        <v>299</v>
      </c>
      <c r="AD59" s="1">
        <f>AVERAGE(AD32:AD54)</f>
        <v>0.13758009523809522</v>
      </c>
    </row>
    <row r="62" spans="1:30" x14ac:dyDescent="0.2">
      <c r="B62" t="s">
        <v>237</v>
      </c>
      <c r="C62" t="s">
        <v>238</v>
      </c>
      <c r="D62" t="s">
        <v>239</v>
      </c>
      <c r="E62" t="s">
        <v>240</v>
      </c>
      <c r="F62" t="s">
        <v>241</v>
      </c>
    </row>
    <row r="63" spans="1:30" x14ac:dyDescent="0.2">
      <c r="B63" t="s">
        <v>263</v>
      </c>
      <c r="C63" t="s">
        <v>243</v>
      </c>
      <c r="D63">
        <v>258</v>
      </c>
      <c r="E63">
        <v>9916</v>
      </c>
      <c r="F63">
        <v>9598</v>
      </c>
      <c r="G63">
        <v>9653</v>
      </c>
      <c r="H63">
        <v>9804</v>
      </c>
      <c r="I63">
        <v>9742</v>
      </c>
      <c r="J63">
        <v>9654</v>
      </c>
      <c r="K63">
        <v>9647</v>
      </c>
      <c r="L63">
        <v>9717</v>
      </c>
      <c r="M63">
        <v>9589</v>
      </c>
      <c r="N63">
        <v>9559</v>
      </c>
      <c r="O63">
        <f>SUM(E63:N63)*0.000001</f>
        <v>9.6878999999999993E-2</v>
      </c>
      <c r="Q63" t="s">
        <v>237</v>
      </c>
      <c r="R63" t="s">
        <v>238</v>
      </c>
      <c r="S63" t="s">
        <v>239</v>
      </c>
      <c r="T63" t="s">
        <v>240</v>
      </c>
      <c r="U63" t="s">
        <v>241</v>
      </c>
    </row>
    <row r="64" spans="1:30" x14ac:dyDescent="0.2">
      <c r="B64" t="s">
        <v>264</v>
      </c>
      <c r="C64" t="s">
        <v>243</v>
      </c>
      <c r="D64">
        <v>258</v>
      </c>
      <c r="E64">
        <v>9767</v>
      </c>
      <c r="F64">
        <v>9592</v>
      </c>
      <c r="G64">
        <v>9581</v>
      </c>
      <c r="H64">
        <v>9712</v>
      </c>
      <c r="I64">
        <v>9584</v>
      </c>
      <c r="J64">
        <v>9584</v>
      </c>
      <c r="K64">
        <v>9614</v>
      </c>
      <c r="L64">
        <v>9706</v>
      </c>
      <c r="M64">
        <v>9671</v>
      </c>
      <c r="N64">
        <v>9581</v>
      </c>
      <c r="O64">
        <f t="shared" si="3"/>
        <v>9.6391999999999992E-2</v>
      </c>
      <c r="Q64" t="s">
        <v>285</v>
      </c>
      <c r="R64" t="s">
        <v>243</v>
      </c>
      <c r="S64">
        <v>2411</v>
      </c>
      <c r="T64">
        <v>31115</v>
      </c>
      <c r="U64">
        <v>30723</v>
      </c>
      <c r="V64">
        <v>31762</v>
      </c>
      <c r="W64">
        <v>30559</v>
      </c>
      <c r="X64">
        <v>30594</v>
      </c>
      <c r="Y64">
        <v>30760</v>
      </c>
      <c r="Z64">
        <v>30646</v>
      </c>
      <c r="AA64">
        <v>30701</v>
      </c>
      <c r="AB64">
        <v>30612</v>
      </c>
      <c r="AC64">
        <v>32386</v>
      </c>
      <c r="AD64">
        <f t="shared" si="4"/>
        <v>0.30985799999999997</v>
      </c>
    </row>
    <row r="65" spans="2:30" x14ac:dyDescent="0.2">
      <c r="B65" t="s">
        <v>264</v>
      </c>
      <c r="C65" t="s">
        <v>243</v>
      </c>
      <c r="D65">
        <v>256</v>
      </c>
      <c r="E65">
        <v>9831</v>
      </c>
      <c r="F65">
        <v>9701</v>
      </c>
      <c r="G65">
        <v>9693</v>
      </c>
      <c r="H65">
        <v>9688</v>
      </c>
      <c r="I65">
        <v>9627</v>
      </c>
      <c r="J65">
        <v>9598</v>
      </c>
      <c r="K65">
        <v>9597</v>
      </c>
      <c r="L65">
        <v>9625</v>
      </c>
      <c r="M65">
        <v>9706</v>
      </c>
      <c r="N65">
        <v>9623</v>
      </c>
      <c r="O65">
        <f t="shared" si="3"/>
        <v>9.6688999999999997E-2</v>
      </c>
      <c r="Q65" t="s">
        <v>286</v>
      </c>
      <c r="R65" t="s">
        <v>243</v>
      </c>
      <c r="S65">
        <v>3041</v>
      </c>
      <c r="T65">
        <v>32406</v>
      </c>
      <c r="U65">
        <v>30128</v>
      </c>
      <c r="V65">
        <v>30235</v>
      </c>
      <c r="W65">
        <v>30117</v>
      </c>
      <c r="X65">
        <v>29952</v>
      </c>
      <c r="Y65">
        <v>30801</v>
      </c>
      <c r="Z65">
        <v>30218</v>
      </c>
      <c r="AA65">
        <v>29954</v>
      </c>
      <c r="AB65">
        <v>30207</v>
      </c>
      <c r="AC65">
        <v>30190</v>
      </c>
      <c r="AD65">
        <f t="shared" si="4"/>
        <v>0.30420799999999998</v>
      </c>
    </row>
    <row r="66" spans="2:30" x14ac:dyDescent="0.2">
      <c r="B66" t="s">
        <v>264</v>
      </c>
      <c r="C66" t="s">
        <v>243</v>
      </c>
      <c r="D66">
        <v>256</v>
      </c>
      <c r="E66">
        <v>9810</v>
      </c>
      <c r="F66">
        <v>9651</v>
      </c>
      <c r="G66">
        <v>9706</v>
      </c>
      <c r="H66">
        <v>9675</v>
      </c>
      <c r="I66">
        <v>9705</v>
      </c>
      <c r="J66">
        <v>9594</v>
      </c>
      <c r="K66">
        <v>9765</v>
      </c>
      <c r="L66">
        <v>9817</v>
      </c>
      <c r="M66">
        <v>9535</v>
      </c>
      <c r="N66">
        <v>9678</v>
      </c>
      <c r="O66">
        <f t="shared" si="3"/>
        <v>9.6935999999999994E-2</v>
      </c>
      <c r="Q66" t="s">
        <v>286</v>
      </c>
      <c r="R66" t="s">
        <v>243</v>
      </c>
      <c r="S66">
        <v>2216</v>
      </c>
      <c r="T66">
        <v>30870</v>
      </c>
      <c r="U66">
        <v>30317</v>
      </c>
      <c r="V66">
        <v>31150</v>
      </c>
      <c r="W66">
        <v>30652</v>
      </c>
      <c r="X66">
        <v>30493</v>
      </c>
      <c r="Y66">
        <v>30536</v>
      </c>
      <c r="Z66">
        <v>30846</v>
      </c>
      <c r="AA66">
        <v>30524</v>
      </c>
      <c r="AB66">
        <v>30351</v>
      </c>
      <c r="AC66">
        <v>31156</v>
      </c>
      <c r="AD66">
        <f t="shared" si="4"/>
        <v>0.30689499999999997</v>
      </c>
    </row>
    <row r="67" spans="2:30" x14ac:dyDescent="0.2">
      <c r="B67" t="s">
        <v>264</v>
      </c>
      <c r="C67" t="s">
        <v>243</v>
      </c>
      <c r="D67">
        <v>256</v>
      </c>
      <c r="E67">
        <v>9699</v>
      </c>
      <c r="F67">
        <v>9531</v>
      </c>
      <c r="G67">
        <v>9543</v>
      </c>
      <c r="H67">
        <v>9632</v>
      </c>
      <c r="I67">
        <v>9680</v>
      </c>
      <c r="J67">
        <v>9509</v>
      </c>
      <c r="K67">
        <v>9651</v>
      </c>
      <c r="L67">
        <v>9678</v>
      </c>
      <c r="M67">
        <v>9880</v>
      </c>
      <c r="N67">
        <v>10039</v>
      </c>
      <c r="O67">
        <f t="shared" si="3"/>
        <v>9.6841999999999998E-2</v>
      </c>
      <c r="Q67" t="s">
        <v>286</v>
      </c>
      <c r="R67" t="s">
        <v>243</v>
      </c>
      <c r="S67">
        <v>2155</v>
      </c>
      <c r="T67">
        <v>30662</v>
      </c>
      <c r="U67">
        <v>30717</v>
      </c>
      <c r="V67">
        <v>30503</v>
      </c>
      <c r="W67">
        <v>30443</v>
      </c>
      <c r="X67">
        <v>30706</v>
      </c>
      <c r="Y67">
        <v>30366</v>
      </c>
      <c r="Z67">
        <v>30440</v>
      </c>
      <c r="AA67">
        <v>30775</v>
      </c>
      <c r="AB67">
        <v>30520</v>
      </c>
      <c r="AC67">
        <v>30899</v>
      </c>
      <c r="AD67">
        <f t="shared" si="4"/>
        <v>0.306031</v>
      </c>
    </row>
    <row r="68" spans="2:30" x14ac:dyDescent="0.2">
      <c r="B68" t="s">
        <v>264</v>
      </c>
      <c r="C68" t="s">
        <v>243</v>
      </c>
      <c r="D68">
        <v>641</v>
      </c>
      <c r="E68">
        <v>10387</v>
      </c>
      <c r="F68">
        <v>10509</v>
      </c>
      <c r="G68">
        <v>10282</v>
      </c>
      <c r="H68">
        <v>10262</v>
      </c>
      <c r="I68">
        <v>10621</v>
      </c>
      <c r="J68">
        <v>10248</v>
      </c>
      <c r="K68">
        <v>10403</v>
      </c>
      <c r="L68">
        <v>10293</v>
      </c>
      <c r="M68">
        <v>10238</v>
      </c>
      <c r="N68">
        <v>10650</v>
      </c>
      <c r="O68">
        <f t="shared" si="3"/>
        <v>0.103893</v>
      </c>
      <c r="Q68" t="s">
        <v>286</v>
      </c>
      <c r="R68" t="s">
        <v>243</v>
      </c>
      <c r="S68">
        <v>2188</v>
      </c>
      <c r="T68">
        <v>30517</v>
      </c>
      <c r="U68">
        <v>30300</v>
      </c>
      <c r="V68">
        <v>30210</v>
      </c>
      <c r="W68">
        <v>30385</v>
      </c>
      <c r="X68">
        <v>30646</v>
      </c>
      <c r="Y68">
        <v>30369</v>
      </c>
      <c r="Z68">
        <v>30241</v>
      </c>
      <c r="AA68">
        <v>30458</v>
      </c>
      <c r="AB68">
        <v>30195</v>
      </c>
      <c r="AC68">
        <v>30338</v>
      </c>
      <c r="AD68">
        <f t="shared" si="4"/>
        <v>0.30365900000000001</v>
      </c>
    </row>
    <row r="69" spans="2:30" x14ac:dyDescent="0.2">
      <c r="B69" t="s">
        <v>264</v>
      </c>
      <c r="C69" t="s">
        <v>243</v>
      </c>
      <c r="D69">
        <v>398</v>
      </c>
      <c r="E69">
        <v>10277</v>
      </c>
      <c r="F69">
        <v>10509</v>
      </c>
      <c r="G69">
        <v>10154</v>
      </c>
      <c r="H69">
        <v>10618</v>
      </c>
      <c r="I69">
        <v>10888</v>
      </c>
      <c r="J69">
        <v>10247</v>
      </c>
      <c r="K69">
        <v>10334</v>
      </c>
      <c r="L69">
        <v>10191</v>
      </c>
      <c r="M69">
        <v>10531</v>
      </c>
      <c r="N69">
        <v>10899</v>
      </c>
      <c r="O69">
        <f t="shared" si="3"/>
        <v>0.10464799999999999</v>
      </c>
      <c r="Q69" t="s">
        <v>286</v>
      </c>
      <c r="R69" t="s">
        <v>243</v>
      </c>
      <c r="S69">
        <v>2369</v>
      </c>
      <c r="T69">
        <v>21325</v>
      </c>
      <c r="U69">
        <v>20766</v>
      </c>
      <c r="V69">
        <v>21054</v>
      </c>
      <c r="W69">
        <v>20597</v>
      </c>
      <c r="X69">
        <v>20570</v>
      </c>
      <c r="Y69">
        <v>20362</v>
      </c>
      <c r="Z69">
        <v>20747</v>
      </c>
      <c r="AA69">
        <v>20342</v>
      </c>
      <c r="AB69">
        <v>20410</v>
      </c>
      <c r="AC69">
        <v>20480</v>
      </c>
      <c r="AD69">
        <f t="shared" si="4"/>
        <v>0.206653</v>
      </c>
    </row>
    <row r="70" spans="2:30" x14ac:dyDescent="0.2">
      <c r="B70" t="s">
        <v>264</v>
      </c>
      <c r="C70" t="s">
        <v>243</v>
      </c>
      <c r="D70">
        <v>333</v>
      </c>
      <c r="E70">
        <v>10467</v>
      </c>
      <c r="F70">
        <v>10289</v>
      </c>
      <c r="G70">
        <v>10404</v>
      </c>
      <c r="H70">
        <v>10250</v>
      </c>
      <c r="I70">
        <v>10766</v>
      </c>
      <c r="J70">
        <v>10147</v>
      </c>
      <c r="K70">
        <v>10657</v>
      </c>
      <c r="L70">
        <v>10308</v>
      </c>
      <c r="M70">
        <v>10451</v>
      </c>
      <c r="N70">
        <v>10850</v>
      </c>
      <c r="O70">
        <f t="shared" si="3"/>
        <v>0.104589</v>
      </c>
      <c r="Q70" t="s">
        <v>286</v>
      </c>
      <c r="R70" t="s">
        <v>243</v>
      </c>
      <c r="S70">
        <v>2168</v>
      </c>
      <c r="T70">
        <v>21304</v>
      </c>
      <c r="U70">
        <v>21297</v>
      </c>
      <c r="V70">
        <v>20924</v>
      </c>
      <c r="W70">
        <v>21083</v>
      </c>
      <c r="X70">
        <v>21055</v>
      </c>
      <c r="Y70">
        <v>21074</v>
      </c>
      <c r="Z70">
        <v>21161</v>
      </c>
      <c r="AA70">
        <v>21031</v>
      </c>
      <c r="AB70">
        <v>21152</v>
      </c>
      <c r="AC70">
        <v>21309</v>
      </c>
      <c r="AD70">
        <f t="shared" si="4"/>
        <v>0.21138999999999999</v>
      </c>
    </row>
    <row r="71" spans="2:30" x14ac:dyDescent="0.2">
      <c r="B71" t="s">
        <v>264</v>
      </c>
      <c r="C71" t="s">
        <v>243</v>
      </c>
      <c r="D71">
        <v>336</v>
      </c>
      <c r="E71">
        <v>10709</v>
      </c>
      <c r="F71">
        <v>11188</v>
      </c>
      <c r="G71">
        <v>10880</v>
      </c>
      <c r="H71">
        <v>10681</v>
      </c>
      <c r="I71">
        <v>10834</v>
      </c>
      <c r="J71">
        <v>10456</v>
      </c>
      <c r="K71">
        <v>10946</v>
      </c>
      <c r="L71">
        <v>10676</v>
      </c>
      <c r="M71">
        <v>10660</v>
      </c>
      <c r="N71">
        <v>10998</v>
      </c>
      <c r="O71">
        <f t="shared" si="3"/>
        <v>0.108028</v>
      </c>
      <c r="Q71" t="s">
        <v>286</v>
      </c>
      <c r="R71" t="s">
        <v>243</v>
      </c>
      <c r="S71">
        <v>2184</v>
      </c>
      <c r="T71">
        <v>21158</v>
      </c>
      <c r="U71">
        <v>21439</v>
      </c>
      <c r="V71">
        <v>21036</v>
      </c>
      <c r="W71">
        <v>20940</v>
      </c>
      <c r="X71">
        <v>21495</v>
      </c>
      <c r="Y71">
        <v>21969</v>
      </c>
      <c r="Z71">
        <v>21098</v>
      </c>
      <c r="AA71">
        <v>21586</v>
      </c>
      <c r="AB71">
        <v>20953</v>
      </c>
      <c r="AC71">
        <v>21092</v>
      </c>
      <c r="AD71">
        <f t="shared" si="4"/>
        <v>0.21276599999999998</v>
      </c>
    </row>
    <row r="72" spans="2:30" x14ac:dyDescent="0.2">
      <c r="B72" t="s">
        <v>264</v>
      </c>
      <c r="C72" t="s">
        <v>243</v>
      </c>
      <c r="D72">
        <v>443</v>
      </c>
      <c r="E72">
        <v>10411</v>
      </c>
      <c r="F72">
        <v>10301</v>
      </c>
      <c r="G72">
        <v>10294</v>
      </c>
      <c r="H72">
        <v>10495</v>
      </c>
      <c r="I72">
        <v>10641</v>
      </c>
      <c r="J72">
        <v>10269</v>
      </c>
      <c r="K72">
        <v>10620</v>
      </c>
      <c r="L72">
        <v>9979</v>
      </c>
      <c r="M72">
        <v>10841</v>
      </c>
      <c r="N72">
        <v>10637</v>
      </c>
      <c r="O72">
        <f t="shared" si="3"/>
        <v>0.104488</v>
      </c>
      <c r="Q72" t="s">
        <v>286</v>
      </c>
      <c r="R72" t="s">
        <v>243</v>
      </c>
      <c r="S72">
        <v>2240</v>
      </c>
      <c r="T72">
        <v>21271</v>
      </c>
      <c r="U72">
        <v>21543</v>
      </c>
      <c r="V72">
        <v>21089</v>
      </c>
      <c r="W72">
        <v>21492</v>
      </c>
      <c r="X72">
        <v>21208</v>
      </c>
      <c r="Y72">
        <v>21006</v>
      </c>
      <c r="Z72">
        <v>21344</v>
      </c>
      <c r="AA72">
        <v>21055</v>
      </c>
      <c r="AB72">
        <v>21474</v>
      </c>
      <c r="AC72">
        <v>21188</v>
      </c>
      <c r="AD72">
        <f t="shared" si="4"/>
        <v>0.21267</v>
      </c>
    </row>
    <row r="73" spans="2:30" x14ac:dyDescent="0.2">
      <c r="B73" t="s">
        <v>264</v>
      </c>
      <c r="C73" t="s">
        <v>243</v>
      </c>
      <c r="D73">
        <v>400</v>
      </c>
      <c r="E73">
        <v>10826</v>
      </c>
      <c r="F73">
        <v>10499</v>
      </c>
      <c r="G73">
        <v>10288</v>
      </c>
      <c r="H73">
        <v>10619</v>
      </c>
      <c r="I73">
        <v>10791</v>
      </c>
      <c r="J73">
        <v>10758</v>
      </c>
      <c r="K73">
        <v>10496</v>
      </c>
      <c r="L73">
        <v>10553</v>
      </c>
      <c r="M73">
        <v>10361</v>
      </c>
      <c r="N73">
        <v>10468</v>
      </c>
      <c r="O73">
        <f t="shared" si="3"/>
        <v>0.10565899999999999</v>
      </c>
      <c r="Q73" t="s">
        <v>286</v>
      </c>
      <c r="R73" t="s">
        <v>243</v>
      </c>
      <c r="S73">
        <v>2347</v>
      </c>
      <c r="T73">
        <v>22873</v>
      </c>
      <c r="U73">
        <v>22531</v>
      </c>
      <c r="V73">
        <v>22113</v>
      </c>
      <c r="W73">
        <v>22214</v>
      </c>
      <c r="X73">
        <v>22728</v>
      </c>
      <c r="Y73">
        <v>22276</v>
      </c>
      <c r="Z73">
        <v>22136</v>
      </c>
      <c r="AA73">
        <v>22513</v>
      </c>
      <c r="AB73">
        <v>22239</v>
      </c>
      <c r="AC73">
        <v>22490</v>
      </c>
      <c r="AD73">
        <f t="shared" si="4"/>
        <v>0.22411299999999998</v>
      </c>
    </row>
    <row r="74" spans="2:30" x14ac:dyDescent="0.2">
      <c r="B74" t="s">
        <v>264</v>
      </c>
      <c r="C74" t="s">
        <v>243</v>
      </c>
      <c r="D74">
        <v>420</v>
      </c>
      <c r="E74">
        <v>10736</v>
      </c>
      <c r="F74">
        <v>10351</v>
      </c>
      <c r="G74">
        <v>10836</v>
      </c>
      <c r="H74">
        <v>10287</v>
      </c>
      <c r="I74">
        <v>13084</v>
      </c>
      <c r="J74">
        <v>10621</v>
      </c>
      <c r="K74">
        <v>10291</v>
      </c>
      <c r="L74">
        <v>10378</v>
      </c>
      <c r="M74">
        <v>10137</v>
      </c>
      <c r="N74">
        <v>10395</v>
      </c>
      <c r="O74">
        <f t="shared" si="3"/>
        <v>0.10711599999999999</v>
      </c>
      <c r="Q74" t="s">
        <v>286</v>
      </c>
      <c r="R74" t="s">
        <v>243</v>
      </c>
      <c r="S74">
        <v>2136</v>
      </c>
      <c r="T74">
        <v>21372</v>
      </c>
      <c r="U74">
        <v>21691</v>
      </c>
      <c r="V74">
        <v>21300</v>
      </c>
      <c r="W74">
        <v>21176</v>
      </c>
      <c r="X74">
        <v>21261</v>
      </c>
      <c r="Y74">
        <v>21280</v>
      </c>
      <c r="Z74">
        <v>21178</v>
      </c>
      <c r="AA74">
        <v>21649</v>
      </c>
      <c r="AB74">
        <v>21453</v>
      </c>
      <c r="AC74">
        <v>21231</v>
      </c>
      <c r="AD74">
        <f t="shared" si="4"/>
        <v>0.213591</v>
      </c>
    </row>
    <row r="75" spans="2:30" x14ac:dyDescent="0.2">
      <c r="B75" t="s">
        <v>264</v>
      </c>
      <c r="C75" t="s">
        <v>243</v>
      </c>
      <c r="D75">
        <v>333</v>
      </c>
      <c r="E75">
        <v>10443</v>
      </c>
      <c r="F75">
        <v>10660</v>
      </c>
      <c r="G75">
        <v>10115</v>
      </c>
      <c r="H75">
        <v>10126</v>
      </c>
      <c r="I75">
        <v>10671</v>
      </c>
      <c r="J75">
        <v>10422</v>
      </c>
      <c r="K75">
        <v>10236</v>
      </c>
      <c r="L75">
        <v>10707</v>
      </c>
      <c r="M75">
        <v>10249</v>
      </c>
      <c r="N75">
        <v>10443</v>
      </c>
      <c r="O75">
        <f t="shared" si="3"/>
        <v>0.104072</v>
      </c>
      <c r="Q75" t="s">
        <v>286</v>
      </c>
      <c r="R75" t="s">
        <v>243</v>
      </c>
      <c r="S75">
        <v>2157</v>
      </c>
      <c r="T75">
        <v>21262</v>
      </c>
      <c r="U75">
        <v>21340</v>
      </c>
      <c r="V75">
        <v>21402</v>
      </c>
      <c r="W75">
        <v>21440</v>
      </c>
      <c r="X75">
        <v>21123</v>
      </c>
      <c r="Y75">
        <v>21094</v>
      </c>
      <c r="Z75">
        <v>21242</v>
      </c>
      <c r="AA75">
        <v>21325</v>
      </c>
      <c r="AB75">
        <v>21434</v>
      </c>
      <c r="AC75">
        <v>21195</v>
      </c>
      <c r="AD75">
        <f t="shared" si="4"/>
        <v>0.21285699999999999</v>
      </c>
    </row>
    <row r="76" spans="2:30" x14ac:dyDescent="0.2">
      <c r="B76" t="s">
        <v>264</v>
      </c>
      <c r="C76" t="s">
        <v>243</v>
      </c>
      <c r="D76">
        <v>680</v>
      </c>
      <c r="E76">
        <v>11585</v>
      </c>
      <c r="F76">
        <v>10676</v>
      </c>
      <c r="G76">
        <v>10667</v>
      </c>
      <c r="H76">
        <v>10925</v>
      </c>
      <c r="I76">
        <v>10466</v>
      </c>
      <c r="J76">
        <v>10945</v>
      </c>
      <c r="K76">
        <v>10631</v>
      </c>
      <c r="L76">
        <v>10811</v>
      </c>
      <c r="M76">
        <v>10218</v>
      </c>
      <c r="N76">
        <v>11444</v>
      </c>
      <c r="O76">
        <f t="shared" si="3"/>
        <v>0.10836799999999999</v>
      </c>
      <c r="Q76" t="s">
        <v>286</v>
      </c>
      <c r="R76" t="s">
        <v>243</v>
      </c>
      <c r="S76">
        <v>2173</v>
      </c>
      <c r="T76">
        <v>21702</v>
      </c>
      <c r="U76">
        <v>21425</v>
      </c>
      <c r="V76">
        <v>21622</v>
      </c>
      <c r="W76">
        <v>21356</v>
      </c>
      <c r="X76">
        <v>21454</v>
      </c>
      <c r="Y76">
        <v>21624</v>
      </c>
      <c r="Z76">
        <v>21200</v>
      </c>
      <c r="AA76">
        <v>21641</v>
      </c>
      <c r="AB76">
        <v>21520</v>
      </c>
      <c r="AC76">
        <v>21461</v>
      </c>
      <c r="AD76">
        <f t="shared" si="4"/>
        <v>0.215005</v>
      </c>
    </row>
    <row r="77" spans="2:30" x14ac:dyDescent="0.2">
      <c r="B77" t="s">
        <v>264</v>
      </c>
      <c r="C77" t="s">
        <v>243</v>
      </c>
      <c r="D77">
        <v>418</v>
      </c>
      <c r="E77">
        <v>10551</v>
      </c>
      <c r="F77">
        <v>10484</v>
      </c>
      <c r="G77">
        <v>10574</v>
      </c>
      <c r="H77">
        <v>10290</v>
      </c>
      <c r="I77">
        <v>10967</v>
      </c>
      <c r="J77">
        <v>10509</v>
      </c>
      <c r="K77">
        <v>10464</v>
      </c>
      <c r="L77">
        <v>10549</v>
      </c>
      <c r="M77">
        <v>10308</v>
      </c>
      <c r="N77">
        <v>10368</v>
      </c>
      <c r="O77">
        <f t="shared" si="3"/>
        <v>0.10506399999999999</v>
      </c>
      <c r="Q77" t="s">
        <v>286</v>
      </c>
      <c r="R77" t="s">
        <v>243</v>
      </c>
      <c r="S77">
        <v>2216</v>
      </c>
      <c r="T77">
        <v>21660</v>
      </c>
      <c r="U77">
        <v>23942</v>
      </c>
      <c r="V77">
        <v>21355</v>
      </c>
      <c r="W77">
        <v>21657</v>
      </c>
      <c r="X77">
        <v>21806</v>
      </c>
      <c r="Y77">
        <v>21298</v>
      </c>
      <c r="Z77">
        <v>21517</v>
      </c>
      <c r="AA77">
        <v>22067</v>
      </c>
      <c r="AB77">
        <v>22223</v>
      </c>
      <c r="AC77">
        <v>21652</v>
      </c>
      <c r="AD77">
        <f t="shared" si="4"/>
        <v>0.21917699999999998</v>
      </c>
    </row>
    <row r="78" spans="2:30" x14ac:dyDescent="0.2">
      <c r="B78" t="s">
        <v>264</v>
      </c>
      <c r="C78" t="s">
        <v>243</v>
      </c>
      <c r="D78">
        <v>409</v>
      </c>
      <c r="E78">
        <v>10484</v>
      </c>
      <c r="F78">
        <v>10619</v>
      </c>
      <c r="G78">
        <v>10803</v>
      </c>
      <c r="H78">
        <v>10452</v>
      </c>
      <c r="I78">
        <v>10588</v>
      </c>
      <c r="J78">
        <v>10431</v>
      </c>
      <c r="K78">
        <v>10364</v>
      </c>
      <c r="L78">
        <v>10239</v>
      </c>
      <c r="M78">
        <v>10345</v>
      </c>
      <c r="N78">
        <v>10618</v>
      </c>
      <c r="O78">
        <f t="shared" si="3"/>
        <v>0.10494299999999999</v>
      </c>
      <c r="Q78" t="s">
        <v>286</v>
      </c>
      <c r="R78" t="s">
        <v>243</v>
      </c>
      <c r="S78">
        <v>2113</v>
      </c>
      <c r="T78">
        <v>20707</v>
      </c>
      <c r="U78">
        <v>20572</v>
      </c>
      <c r="V78">
        <v>20562</v>
      </c>
      <c r="W78">
        <v>20670</v>
      </c>
      <c r="X78">
        <v>21135</v>
      </c>
      <c r="Y78">
        <v>20494</v>
      </c>
      <c r="Z78">
        <v>20771</v>
      </c>
      <c r="AA78">
        <v>20492</v>
      </c>
      <c r="AB78">
        <v>20853</v>
      </c>
      <c r="AC78">
        <v>20375</v>
      </c>
      <c r="AD78">
        <f t="shared" si="4"/>
        <v>0.20663099999999998</v>
      </c>
    </row>
    <row r="79" spans="2:30" x14ac:dyDescent="0.2">
      <c r="B79" t="s">
        <v>264</v>
      </c>
      <c r="C79" t="s">
        <v>243</v>
      </c>
      <c r="D79">
        <v>451</v>
      </c>
      <c r="E79">
        <v>10437</v>
      </c>
      <c r="F79">
        <v>10243</v>
      </c>
      <c r="G79">
        <v>10310</v>
      </c>
      <c r="H79">
        <v>10044</v>
      </c>
      <c r="I79">
        <v>10627</v>
      </c>
      <c r="J79">
        <v>10209</v>
      </c>
      <c r="K79">
        <v>10249</v>
      </c>
      <c r="L79">
        <v>10248</v>
      </c>
      <c r="M79">
        <v>10367</v>
      </c>
      <c r="N79">
        <v>10640</v>
      </c>
      <c r="O79">
        <f t="shared" si="3"/>
        <v>0.10337399999999999</v>
      </c>
    </row>
    <row r="80" spans="2:30" x14ac:dyDescent="0.2">
      <c r="B80" t="s">
        <v>264</v>
      </c>
      <c r="C80" t="s">
        <v>243</v>
      </c>
      <c r="D80">
        <v>391</v>
      </c>
      <c r="E80">
        <v>10381</v>
      </c>
      <c r="F80">
        <v>12651</v>
      </c>
      <c r="G80">
        <v>13640</v>
      </c>
      <c r="H80">
        <v>10699</v>
      </c>
      <c r="I80">
        <v>10345</v>
      </c>
      <c r="J80">
        <v>10570</v>
      </c>
      <c r="K80">
        <v>10474</v>
      </c>
      <c r="L80">
        <v>10185</v>
      </c>
      <c r="M80">
        <v>10600</v>
      </c>
      <c r="N80">
        <v>10387</v>
      </c>
      <c r="O80">
        <f t="shared" si="3"/>
        <v>0.109932</v>
      </c>
      <c r="AD80">
        <f>AVERAGE(AD64:AD78)</f>
        <v>0.24436693333333331</v>
      </c>
    </row>
    <row r="81" spans="2:30" x14ac:dyDescent="0.2">
      <c r="B81" t="s">
        <v>264</v>
      </c>
      <c r="C81" t="s">
        <v>243</v>
      </c>
      <c r="D81">
        <v>330</v>
      </c>
      <c r="E81">
        <v>10380</v>
      </c>
      <c r="F81">
        <v>10322</v>
      </c>
      <c r="G81">
        <v>10605</v>
      </c>
      <c r="H81">
        <v>10820</v>
      </c>
      <c r="I81">
        <v>10767</v>
      </c>
      <c r="J81">
        <v>10165</v>
      </c>
      <c r="K81">
        <v>10788</v>
      </c>
      <c r="L81">
        <v>10551</v>
      </c>
      <c r="M81">
        <v>10547</v>
      </c>
      <c r="N81">
        <v>10547</v>
      </c>
      <c r="O81">
        <f t="shared" si="3"/>
        <v>0.10549199999999999</v>
      </c>
    </row>
    <row r="82" spans="2:30" x14ac:dyDescent="0.2">
      <c r="B82" t="s">
        <v>264</v>
      </c>
      <c r="C82" t="s">
        <v>243</v>
      </c>
      <c r="D82">
        <v>356</v>
      </c>
      <c r="E82">
        <v>10616</v>
      </c>
      <c r="F82">
        <v>10477</v>
      </c>
      <c r="G82">
        <v>11173</v>
      </c>
      <c r="H82">
        <v>11620</v>
      </c>
      <c r="I82">
        <v>10660</v>
      </c>
      <c r="J82">
        <v>11047</v>
      </c>
      <c r="K82">
        <v>10778</v>
      </c>
      <c r="L82">
        <v>10390</v>
      </c>
      <c r="M82">
        <v>10806</v>
      </c>
      <c r="N82">
        <v>10490</v>
      </c>
      <c r="O82">
        <f t="shared" si="3"/>
        <v>0.108057</v>
      </c>
    </row>
    <row r="83" spans="2:30" x14ac:dyDescent="0.2">
      <c r="B83" t="s">
        <v>264</v>
      </c>
      <c r="C83" t="s">
        <v>243</v>
      </c>
      <c r="D83">
        <v>400</v>
      </c>
      <c r="E83">
        <v>10414</v>
      </c>
      <c r="F83">
        <v>10187</v>
      </c>
      <c r="G83">
        <v>10211</v>
      </c>
      <c r="H83">
        <v>10632</v>
      </c>
      <c r="I83">
        <v>10539</v>
      </c>
      <c r="J83">
        <v>10384</v>
      </c>
      <c r="K83">
        <v>10545</v>
      </c>
      <c r="L83">
        <v>10054</v>
      </c>
      <c r="M83">
        <v>10601</v>
      </c>
      <c r="N83">
        <v>10327</v>
      </c>
      <c r="O83">
        <f t="shared" si="3"/>
        <v>0.103894</v>
      </c>
    </row>
    <row r="84" spans="2:30" x14ac:dyDescent="0.2">
      <c r="B84" t="s">
        <v>264</v>
      </c>
      <c r="C84" t="s">
        <v>243</v>
      </c>
      <c r="D84">
        <v>327</v>
      </c>
      <c r="E84">
        <v>11590</v>
      </c>
      <c r="F84">
        <v>11431</v>
      </c>
      <c r="G84">
        <v>11251</v>
      </c>
      <c r="H84">
        <v>11602</v>
      </c>
      <c r="I84">
        <v>11921</v>
      </c>
      <c r="J84">
        <v>11495</v>
      </c>
      <c r="K84">
        <v>11354</v>
      </c>
      <c r="L84">
        <v>11249</v>
      </c>
      <c r="M84">
        <v>11674</v>
      </c>
      <c r="N84">
        <v>11697</v>
      </c>
      <c r="O84">
        <f t="shared" si="3"/>
        <v>0.11526399999999999</v>
      </c>
    </row>
    <row r="85" spans="2:30" x14ac:dyDescent="0.2">
      <c r="B85" t="s">
        <v>264</v>
      </c>
      <c r="C85" t="s">
        <v>243</v>
      </c>
      <c r="D85">
        <v>466</v>
      </c>
      <c r="E85">
        <v>11018</v>
      </c>
      <c r="F85">
        <v>10443</v>
      </c>
      <c r="G85">
        <v>10267</v>
      </c>
      <c r="H85">
        <v>10330</v>
      </c>
      <c r="I85">
        <v>10428</v>
      </c>
      <c r="J85">
        <v>10689</v>
      </c>
      <c r="K85">
        <v>10330</v>
      </c>
      <c r="L85">
        <v>10263</v>
      </c>
      <c r="M85">
        <v>10396</v>
      </c>
      <c r="N85">
        <v>10378</v>
      </c>
      <c r="O85">
        <f t="shared" si="3"/>
        <v>0.104542</v>
      </c>
    </row>
    <row r="86" spans="2:30" x14ac:dyDescent="0.2">
      <c r="B86" t="s">
        <v>264</v>
      </c>
      <c r="C86" t="s">
        <v>243</v>
      </c>
      <c r="D86">
        <v>416</v>
      </c>
      <c r="E86">
        <v>10405</v>
      </c>
      <c r="F86">
        <v>12726</v>
      </c>
      <c r="G86">
        <v>12914</v>
      </c>
      <c r="H86">
        <v>10432</v>
      </c>
      <c r="I86">
        <v>10429</v>
      </c>
      <c r="J86">
        <v>10360</v>
      </c>
      <c r="K86">
        <v>15455</v>
      </c>
      <c r="L86">
        <v>10235</v>
      </c>
      <c r="M86">
        <v>12209</v>
      </c>
      <c r="N86">
        <v>13851</v>
      </c>
      <c r="O86">
        <f t="shared" si="3"/>
        <v>0.119016</v>
      </c>
    </row>
    <row r="87" spans="2:30" x14ac:dyDescent="0.2">
      <c r="B87" t="s">
        <v>264</v>
      </c>
      <c r="C87" t="s">
        <v>243</v>
      </c>
      <c r="D87">
        <v>320</v>
      </c>
      <c r="E87">
        <v>10417</v>
      </c>
      <c r="F87">
        <v>10715</v>
      </c>
      <c r="G87">
        <v>10357</v>
      </c>
      <c r="H87">
        <v>10318</v>
      </c>
      <c r="I87">
        <v>10716</v>
      </c>
      <c r="J87">
        <v>10416</v>
      </c>
      <c r="K87">
        <v>10418</v>
      </c>
      <c r="L87">
        <v>10395</v>
      </c>
      <c r="M87">
        <v>10826</v>
      </c>
      <c r="N87">
        <v>10468</v>
      </c>
      <c r="O87">
        <f t="shared" si="3"/>
        <v>0.105046</v>
      </c>
    </row>
    <row r="88" spans="2:30" x14ac:dyDescent="0.2">
      <c r="O88" s="1">
        <f>AVERAGE(O63:O87)</f>
        <v>0.10476891999999997</v>
      </c>
    </row>
    <row r="90" spans="2:30" x14ac:dyDescent="0.2">
      <c r="B90" t="s">
        <v>237</v>
      </c>
      <c r="C90" t="s">
        <v>238</v>
      </c>
      <c r="D90" t="s">
        <v>239</v>
      </c>
      <c r="E90" t="s">
        <v>240</v>
      </c>
      <c r="F90" t="s">
        <v>241</v>
      </c>
    </row>
    <row r="91" spans="2:30" x14ac:dyDescent="0.2">
      <c r="B91" t="s">
        <v>265</v>
      </c>
      <c r="C91" t="s">
        <v>243</v>
      </c>
      <c r="D91">
        <v>488</v>
      </c>
      <c r="E91">
        <v>19638</v>
      </c>
      <c r="F91">
        <v>19735</v>
      </c>
      <c r="G91">
        <v>19312</v>
      </c>
      <c r="H91">
        <v>19538</v>
      </c>
      <c r="I91">
        <v>19509</v>
      </c>
      <c r="J91">
        <v>19368</v>
      </c>
      <c r="K91">
        <v>19182</v>
      </c>
      <c r="L91">
        <v>19599</v>
      </c>
      <c r="M91">
        <v>19319</v>
      </c>
      <c r="N91">
        <v>19288</v>
      </c>
      <c r="O91">
        <f>SUM(E91:N91)*0.000001</f>
        <v>0.19448799999999999</v>
      </c>
      <c r="Q91" t="s">
        <v>237</v>
      </c>
      <c r="R91" t="s">
        <v>238</v>
      </c>
      <c r="S91" t="s">
        <v>239</v>
      </c>
      <c r="T91" t="s">
        <v>240</v>
      </c>
      <c r="U91" t="s">
        <v>241</v>
      </c>
    </row>
    <row r="92" spans="2:30" x14ac:dyDescent="0.2">
      <c r="B92" t="s">
        <v>266</v>
      </c>
      <c r="C92" t="s">
        <v>243</v>
      </c>
      <c r="D92">
        <v>485</v>
      </c>
      <c r="E92">
        <v>19688</v>
      </c>
      <c r="F92">
        <v>19800</v>
      </c>
      <c r="G92">
        <v>19482</v>
      </c>
      <c r="H92">
        <v>19572</v>
      </c>
      <c r="I92">
        <v>19923</v>
      </c>
      <c r="J92">
        <v>19331</v>
      </c>
      <c r="K92">
        <v>19989</v>
      </c>
      <c r="L92">
        <v>19394</v>
      </c>
      <c r="M92">
        <v>19414</v>
      </c>
      <c r="N92">
        <v>19297</v>
      </c>
      <c r="O92">
        <f t="shared" si="3"/>
        <v>0.19588999999999998</v>
      </c>
      <c r="Q92" t="s">
        <v>287</v>
      </c>
      <c r="R92" t="s">
        <v>243</v>
      </c>
      <c r="S92">
        <v>4591</v>
      </c>
      <c r="T92">
        <v>60705</v>
      </c>
      <c r="U92">
        <v>60794</v>
      </c>
      <c r="V92">
        <v>61204</v>
      </c>
      <c r="W92">
        <v>60050</v>
      </c>
      <c r="X92">
        <v>60290</v>
      </c>
      <c r="Y92">
        <v>60471</v>
      </c>
      <c r="Z92">
        <v>59801</v>
      </c>
      <c r="AA92">
        <v>60274</v>
      </c>
      <c r="AB92">
        <v>60110</v>
      </c>
      <c r="AC92">
        <v>60012</v>
      </c>
      <c r="AD92">
        <f t="shared" si="4"/>
        <v>0.603711</v>
      </c>
    </row>
    <row r="93" spans="2:30" x14ac:dyDescent="0.2">
      <c r="B93" t="s">
        <v>266</v>
      </c>
      <c r="C93" t="s">
        <v>243</v>
      </c>
      <c r="D93">
        <v>488</v>
      </c>
      <c r="E93">
        <v>19448</v>
      </c>
      <c r="F93">
        <v>19784</v>
      </c>
      <c r="G93">
        <v>19316</v>
      </c>
      <c r="H93">
        <v>19596</v>
      </c>
      <c r="I93">
        <v>19206</v>
      </c>
      <c r="J93">
        <v>19771</v>
      </c>
      <c r="K93">
        <v>19779</v>
      </c>
      <c r="L93">
        <v>19379</v>
      </c>
      <c r="M93">
        <v>19536</v>
      </c>
      <c r="N93">
        <v>19237</v>
      </c>
      <c r="O93">
        <f t="shared" si="3"/>
        <v>0.195052</v>
      </c>
      <c r="Q93" t="s">
        <v>288</v>
      </c>
      <c r="R93" t="s">
        <v>243</v>
      </c>
      <c r="S93">
        <v>4153</v>
      </c>
      <c r="T93">
        <v>60975</v>
      </c>
      <c r="U93">
        <v>61308</v>
      </c>
      <c r="V93">
        <v>61049</v>
      </c>
      <c r="W93">
        <v>60733</v>
      </c>
      <c r="X93">
        <v>60555</v>
      </c>
      <c r="Y93">
        <v>60430</v>
      </c>
      <c r="Z93">
        <v>61105</v>
      </c>
      <c r="AA93">
        <v>60849</v>
      </c>
      <c r="AB93">
        <v>60790</v>
      </c>
      <c r="AC93">
        <v>61209</v>
      </c>
      <c r="AD93">
        <f t="shared" si="4"/>
        <v>0.60900299999999996</v>
      </c>
    </row>
    <row r="94" spans="2:30" x14ac:dyDescent="0.2">
      <c r="B94" t="s">
        <v>266</v>
      </c>
      <c r="C94" t="s">
        <v>243</v>
      </c>
      <c r="D94">
        <v>518</v>
      </c>
      <c r="E94">
        <v>19632</v>
      </c>
      <c r="F94">
        <v>19764</v>
      </c>
      <c r="G94">
        <v>19712</v>
      </c>
      <c r="H94">
        <v>19295</v>
      </c>
      <c r="I94">
        <v>19539</v>
      </c>
      <c r="J94">
        <v>19852</v>
      </c>
      <c r="K94">
        <v>19235</v>
      </c>
      <c r="L94">
        <v>19396</v>
      </c>
      <c r="M94">
        <v>19342</v>
      </c>
      <c r="N94">
        <v>19248</v>
      </c>
      <c r="O94">
        <f t="shared" si="3"/>
        <v>0.19501499999999999</v>
      </c>
      <c r="Q94" t="s">
        <v>288</v>
      </c>
      <c r="R94" t="s">
        <v>243</v>
      </c>
      <c r="S94">
        <v>4339</v>
      </c>
      <c r="T94">
        <v>62069</v>
      </c>
      <c r="U94">
        <v>62171</v>
      </c>
      <c r="V94">
        <v>61923</v>
      </c>
      <c r="W94">
        <v>62318</v>
      </c>
      <c r="X94">
        <v>61893</v>
      </c>
      <c r="Y94">
        <v>61845</v>
      </c>
      <c r="Z94">
        <v>62813</v>
      </c>
      <c r="AA94">
        <v>62271</v>
      </c>
      <c r="AB94">
        <v>62092</v>
      </c>
      <c r="AC94">
        <v>62411</v>
      </c>
      <c r="AD94">
        <f t="shared" si="4"/>
        <v>0.62180599999999997</v>
      </c>
    </row>
    <row r="95" spans="2:30" x14ac:dyDescent="0.2">
      <c r="B95" t="s">
        <v>266</v>
      </c>
      <c r="C95" t="s">
        <v>243</v>
      </c>
      <c r="D95">
        <v>487</v>
      </c>
      <c r="E95">
        <v>20085</v>
      </c>
      <c r="F95">
        <v>20087</v>
      </c>
      <c r="G95">
        <v>19868</v>
      </c>
      <c r="H95">
        <v>20265</v>
      </c>
      <c r="I95">
        <v>20463</v>
      </c>
      <c r="J95">
        <v>20301</v>
      </c>
      <c r="K95">
        <v>20146</v>
      </c>
      <c r="L95">
        <v>19917</v>
      </c>
      <c r="M95">
        <v>19892</v>
      </c>
      <c r="N95">
        <v>19705</v>
      </c>
      <c r="O95">
        <f t="shared" si="3"/>
        <v>0.20072899999999999</v>
      </c>
      <c r="Q95" t="s">
        <v>288</v>
      </c>
      <c r="R95" t="s">
        <v>243</v>
      </c>
      <c r="S95">
        <v>4201</v>
      </c>
      <c r="T95">
        <v>60392</v>
      </c>
      <c r="U95">
        <v>60764</v>
      </c>
      <c r="V95">
        <v>60562</v>
      </c>
      <c r="W95">
        <v>60991</v>
      </c>
      <c r="X95">
        <v>60759</v>
      </c>
      <c r="Y95">
        <v>60667</v>
      </c>
      <c r="Z95">
        <v>60584</v>
      </c>
      <c r="AA95">
        <v>60266</v>
      </c>
      <c r="AB95">
        <v>61444</v>
      </c>
      <c r="AC95">
        <v>60417</v>
      </c>
      <c r="AD95">
        <f t="shared" si="4"/>
        <v>0.606846</v>
      </c>
    </row>
    <row r="96" spans="2:30" x14ac:dyDescent="0.2">
      <c r="B96" t="s">
        <v>266</v>
      </c>
      <c r="C96" t="s">
        <v>243</v>
      </c>
      <c r="D96">
        <v>715</v>
      </c>
      <c r="E96">
        <v>20568</v>
      </c>
      <c r="F96">
        <v>20494</v>
      </c>
      <c r="G96">
        <v>20839</v>
      </c>
      <c r="H96">
        <v>20968</v>
      </c>
      <c r="I96">
        <v>20625</v>
      </c>
      <c r="J96">
        <v>20879</v>
      </c>
      <c r="K96">
        <v>20490</v>
      </c>
      <c r="L96">
        <v>21179</v>
      </c>
      <c r="M96">
        <v>20640</v>
      </c>
      <c r="N96">
        <v>21267</v>
      </c>
      <c r="O96">
        <f t="shared" si="3"/>
        <v>0.20794899999999999</v>
      </c>
      <c r="Q96" t="s">
        <v>288</v>
      </c>
      <c r="R96" t="s">
        <v>243</v>
      </c>
      <c r="S96">
        <v>4292</v>
      </c>
      <c r="T96">
        <v>62014</v>
      </c>
      <c r="U96">
        <v>62029</v>
      </c>
      <c r="V96">
        <v>62405</v>
      </c>
      <c r="W96">
        <v>62209</v>
      </c>
      <c r="X96">
        <v>62624</v>
      </c>
      <c r="Y96">
        <v>62231</v>
      </c>
      <c r="Z96">
        <v>62105</v>
      </c>
      <c r="AA96">
        <v>62345</v>
      </c>
      <c r="AB96">
        <v>62714</v>
      </c>
      <c r="AC96">
        <v>62502</v>
      </c>
      <c r="AD96">
        <f t="shared" si="4"/>
        <v>0.62317800000000001</v>
      </c>
    </row>
    <row r="97" spans="2:30" x14ac:dyDescent="0.2">
      <c r="B97" t="s">
        <v>266</v>
      </c>
      <c r="C97" t="s">
        <v>243</v>
      </c>
      <c r="D97">
        <v>700</v>
      </c>
      <c r="E97">
        <v>20958</v>
      </c>
      <c r="F97">
        <v>20554</v>
      </c>
      <c r="G97">
        <v>21243</v>
      </c>
      <c r="H97">
        <v>21802</v>
      </c>
      <c r="I97">
        <v>20658</v>
      </c>
      <c r="J97">
        <v>20918</v>
      </c>
      <c r="K97">
        <v>22402</v>
      </c>
      <c r="L97">
        <v>20519</v>
      </c>
      <c r="M97">
        <v>20874</v>
      </c>
      <c r="N97">
        <v>20629</v>
      </c>
      <c r="O97">
        <f t="shared" ref="O97:O160" si="5">SUM(E97:N97)*0.000001</f>
        <v>0.21055699999999999</v>
      </c>
      <c r="Q97" t="s">
        <v>288</v>
      </c>
      <c r="R97" t="s">
        <v>243</v>
      </c>
      <c r="S97">
        <v>4827</v>
      </c>
      <c r="T97">
        <v>43525</v>
      </c>
      <c r="U97">
        <v>43512</v>
      </c>
      <c r="V97">
        <v>43797</v>
      </c>
      <c r="W97">
        <v>43496</v>
      </c>
      <c r="X97">
        <v>43611</v>
      </c>
      <c r="Y97">
        <v>43727</v>
      </c>
      <c r="Z97">
        <v>43579</v>
      </c>
      <c r="AA97">
        <v>50320</v>
      </c>
      <c r="AB97">
        <v>43592</v>
      </c>
      <c r="AC97">
        <v>43366</v>
      </c>
      <c r="AD97">
        <f t="shared" ref="AD97:AD160" si="6">SUM(T97:AC97)*0.000001</f>
        <v>0.442525</v>
      </c>
    </row>
    <row r="98" spans="2:30" x14ac:dyDescent="0.2">
      <c r="B98" t="s">
        <v>266</v>
      </c>
      <c r="C98" t="s">
        <v>243</v>
      </c>
      <c r="D98">
        <v>569</v>
      </c>
      <c r="E98">
        <v>20726</v>
      </c>
      <c r="F98">
        <v>20722</v>
      </c>
      <c r="G98">
        <v>21189</v>
      </c>
      <c r="H98">
        <v>20741</v>
      </c>
      <c r="I98">
        <v>20927</v>
      </c>
      <c r="J98">
        <v>21069</v>
      </c>
      <c r="K98">
        <v>20668</v>
      </c>
      <c r="L98">
        <v>20766</v>
      </c>
      <c r="M98">
        <v>21107</v>
      </c>
      <c r="N98">
        <v>20887</v>
      </c>
      <c r="O98">
        <f t="shared" si="5"/>
        <v>0.20880199999999999</v>
      </c>
      <c r="Q98" t="s">
        <v>288</v>
      </c>
      <c r="R98" t="s">
        <v>243</v>
      </c>
      <c r="S98">
        <v>4335</v>
      </c>
      <c r="T98">
        <v>43612</v>
      </c>
      <c r="U98">
        <v>43481</v>
      </c>
      <c r="V98">
        <v>43724</v>
      </c>
      <c r="W98">
        <v>43573</v>
      </c>
      <c r="X98">
        <v>43391</v>
      </c>
      <c r="Y98">
        <v>43244</v>
      </c>
      <c r="Z98">
        <v>43248</v>
      </c>
      <c r="AA98">
        <v>42940</v>
      </c>
      <c r="AB98">
        <v>43134</v>
      </c>
      <c r="AC98">
        <v>43185</v>
      </c>
      <c r="AD98">
        <f t="shared" si="6"/>
        <v>0.43353199999999997</v>
      </c>
    </row>
    <row r="99" spans="2:30" x14ac:dyDescent="0.2">
      <c r="B99" t="s">
        <v>266</v>
      </c>
      <c r="C99" t="s">
        <v>243</v>
      </c>
      <c r="D99">
        <v>670</v>
      </c>
      <c r="E99">
        <v>20610</v>
      </c>
      <c r="F99">
        <v>21203</v>
      </c>
      <c r="G99">
        <v>20775</v>
      </c>
      <c r="H99">
        <v>20898</v>
      </c>
      <c r="I99">
        <v>20712</v>
      </c>
      <c r="J99">
        <v>20842</v>
      </c>
      <c r="K99">
        <v>20891</v>
      </c>
      <c r="L99">
        <v>20999</v>
      </c>
      <c r="M99">
        <v>21300</v>
      </c>
      <c r="N99">
        <v>20802</v>
      </c>
      <c r="O99">
        <f t="shared" si="5"/>
        <v>0.209032</v>
      </c>
      <c r="Q99" t="s">
        <v>288</v>
      </c>
      <c r="R99" t="s">
        <v>243</v>
      </c>
      <c r="S99">
        <v>4242</v>
      </c>
      <c r="T99">
        <v>44010</v>
      </c>
      <c r="U99">
        <v>44670</v>
      </c>
      <c r="V99">
        <v>44945</v>
      </c>
      <c r="W99">
        <v>44598</v>
      </c>
      <c r="X99">
        <v>44575</v>
      </c>
      <c r="Y99">
        <v>45652</v>
      </c>
      <c r="Z99">
        <v>44510</v>
      </c>
      <c r="AA99">
        <v>44605</v>
      </c>
      <c r="AB99">
        <v>44998</v>
      </c>
      <c r="AC99">
        <v>44304</v>
      </c>
      <c r="AD99">
        <f t="shared" si="6"/>
        <v>0.44686699999999996</v>
      </c>
    </row>
    <row r="100" spans="2:30" x14ac:dyDescent="0.2">
      <c r="B100" t="s">
        <v>266</v>
      </c>
      <c r="C100" t="s">
        <v>243</v>
      </c>
      <c r="D100">
        <v>638</v>
      </c>
      <c r="E100">
        <v>20382</v>
      </c>
      <c r="F100">
        <v>20888</v>
      </c>
      <c r="G100">
        <v>21185</v>
      </c>
      <c r="H100">
        <v>20473</v>
      </c>
      <c r="I100">
        <v>20530</v>
      </c>
      <c r="J100">
        <v>20902</v>
      </c>
      <c r="K100">
        <v>20511</v>
      </c>
      <c r="L100">
        <v>20454</v>
      </c>
      <c r="M100">
        <v>20847</v>
      </c>
      <c r="N100">
        <v>20436</v>
      </c>
      <c r="O100">
        <f t="shared" si="5"/>
        <v>0.20660799999999999</v>
      </c>
      <c r="Q100" t="s">
        <v>288</v>
      </c>
      <c r="R100" t="s">
        <v>243</v>
      </c>
      <c r="S100">
        <v>4069</v>
      </c>
      <c r="T100">
        <v>42342</v>
      </c>
      <c r="U100">
        <v>42271</v>
      </c>
      <c r="V100">
        <v>43908</v>
      </c>
      <c r="W100">
        <v>43593</v>
      </c>
      <c r="X100">
        <v>42523</v>
      </c>
      <c r="Y100">
        <v>42720</v>
      </c>
      <c r="Z100">
        <v>42756</v>
      </c>
      <c r="AA100">
        <v>42701</v>
      </c>
      <c r="AB100">
        <v>42422</v>
      </c>
      <c r="AC100">
        <v>42717</v>
      </c>
      <c r="AD100">
        <f t="shared" si="6"/>
        <v>0.42795299999999997</v>
      </c>
    </row>
    <row r="101" spans="2:30" x14ac:dyDescent="0.2">
      <c r="B101" t="s">
        <v>266</v>
      </c>
      <c r="C101" t="s">
        <v>243</v>
      </c>
      <c r="D101">
        <v>1404</v>
      </c>
      <c r="E101">
        <v>30967</v>
      </c>
      <c r="F101">
        <v>21166</v>
      </c>
      <c r="G101">
        <v>20842</v>
      </c>
      <c r="H101">
        <v>20660</v>
      </c>
      <c r="I101">
        <v>21530</v>
      </c>
      <c r="J101">
        <v>21034</v>
      </c>
      <c r="K101">
        <v>20982</v>
      </c>
      <c r="L101">
        <v>21156</v>
      </c>
      <c r="M101">
        <v>20713</v>
      </c>
      <c r="N101">
        <v>21006</v>
      </c>
      <c r="O101">
        <f t="shared" si="5"/>
        <v>0.220056</v>
      </c>
      <c r="Q101" t="s">
        <v>288</v>
      </c>
      <c r="R101" t="s">
        <v>243</v>
      </c>
      <c r="S101">
        <v>4287</v>
      </c>
      <c r="T101">
        <v>42458</v>
      </c>
      <c r="U101">
        <v>42985</v>
      </c>
      <c r="V101">
        <v>42945</v>
      </c>
      <c r="W101">
        <v>43173</v>
      </c>
      <c r="X101">
        <v>42548</v>
      </c>
      <c r="Y101">
        <v>43034</v>
      </c>
      <c r="Z101">
        <v>42468</v>
      </c>
      <c r="AA101">
        <v>42847</v>
      </c>
      <c r="AB101">
        <v>42712</v>
      </c>
      <c r="AC101">
        <v>42783</v>
      </c>
      <c r="AD101">
        <f t="shared" si="6"/>
        <v>0.42795299999999997</v>
      </c>
    </row>
    <row r="102" spans="2:30" x14ac:dyDescent="0.2">
      <c r="B102" t="s">
        <v>266</v>
      </c>
      <c r="C102" t="s">
        <v>243</v>
      </c>
      <c r="D102">
        <v>613</v>
      </c>
      <c r="E102">
        <v>21396</v>
      </c>
      <c r="F102">
        <v>20504</v>
      </c>
      <c r="G102">
        <v>20867</v>
      </c>
      <c r="H102">
        <v>20827</v>
      </c>
      <c r="I102">
        <v>20773</v>
      </c>
      <c r="J102">
        <v>21724</v>
      </c>
      <c r="K102">
        <v>20445</v>
      </c>
      <c r="L102">
        <v>21055</v>
      </c>
      <c r="M102">
        <v>21859</v>
      </c>
      <c r="N102">
        <v>20639</v>
      </c>
      <c r="O102">
        <f t="shared" si="5"/>
        <v>0.210089</v>
      </c>
      <c r="Q102" t="s">
        <v>288</v>
      </c>
      <c r="R102" t="s">
        <v>243</v>
      </c>
      <c r="S102">
        <v>4313</v>
      </c>
      <c r="T102">
        <v>43867</v>
      </c>
      <c r="U102">
        <v>43689</v>
      </c>
      <c r="V102">
        <v>44118</v>
      </c>
      <c r="W102">
        <v>43978</v>
      </c>
      <c r="X102">
        <v>43485</v>
      </c>
      <c r="Y102">
        <v>44298</v>
      </c>
      <c r="Z102">
        <v>43513</v>
      </c>
      <c r="AA102">
        <v>44038</v>
      </c>
      <c r="AB102">
        <v>43589</v>
      </c>
      <c r="AC102">
        <v>43536</v>
      </c>
      <c r="AD102">
        <f t="shared" si="6"/>
        <v>0.43811099999999997</v>
      </c>
    </row>
    <row r="103" spans="2:30" x14ac:dyDescent="0.2">
      <c r="B103" t="s">
        <v>266</v>
      </c>
      <c r="C103" t="s">
        <v>243</v>
      </c>
      <c r="D103">
        <v>650</v>
      </c>
      <c r="E103">
        <v>20467</v>
      </c>
      <c r="F103">
        <v>21155</v>
      </c>
      <c r="G103">
        <v>20906</v>
      </c>
      <c r="H103">
        <v>20303</v>
      </c>
      <c r="I103">
        <v>20684</v>
      </c>
      <c r="J103">
        <v>20862</v>
      </c>
      <c r="K103">
        <v>20945</v>
      </c>
      <c r="L103">
        <v>20534</v>
      </c>
      <c r="M103">
        <v>20719</v>
      </c>
      <c r="N103">
        <v>20631</v>
      </c>
      <c r="O103">
        <f t="shared" si="5"/>
        <v>0.207206</v>
      </c>
      <c r="Q103" t="s">
        <v>288</v>
      </c>
      <c r="R103" t="s">
        <v>243</v>
      </c>
      <c r="S103">
        <v>4114</v>
      </c>
      <c r="T103">
        <v>43397</v>
      </c>
      <c r="U103">
        <v>43453</v>
      </c>
      <c r="V103">
        <v>43527</v>
      </c>
      <c r="W103">
        <v>43014</v>
      </c>
      <c r="X103">
        <v>42874</v>
      </c>
      <c r="Y103">
        <v>43382</v>
      </c>
      <c r="Z103">
        <v>43315</v>
      </c>
      <c r="AA103">
        <v>42807</v>
      </c>
      <c r="AB103">
        <v>43392</v>
      </c>
      <c r="AC103">
        <v>42892</v>
      </c>
      <c r="AD103">
        <f t="shared" si="6"/>
        <v>0.43205299999999996</v>
      </c>
    </row>
    <row r="104" spans="2:30" x14ac:dyDescent="0.2">
      <c r="B104" t="s">
        <v>266</v>
      </c>
      <c r="C104" t="s">
        <v>243</v>
      </c>
      <c r="D104">
        <v>692</v>
      </c>
      <c r="E104">
        <v>21788</v>
      </c>
      <c r="F104">
        <v>20500</v>
      </c>
      <c r="G104">
        <v>20687</v>
      </c>
      <c r="H104">
        <v>20765</v>
      </c>
      <c r="I104">
        <v>20697</v>
      </c>
      <c r="J104">
        <v>21768</v>
      </c>
      <c r="K104">
        <v>20358</v>
      </c>
      <c r="L104">
        <v>20267</v>
      </c>
      <c r="M104">
        <v>20942</v>
      </c>
      <c r="N104">
        <v>21155</v>
      </c>
      <c r="O104">
        <f t="shared" si="5"/>
        <v>0.208927</v>
      </c>
      <c r="Q104" t="s">
        <v>288</v>
      </c>
      <c r="R104" t="s">
        <v>243</v>
      </c>
      <c r="S104">
        <v>5793</v>
      </c>
      <c r="T104">
        <v>44568</v>
      </c>
      <c r="U104">
        <v>43267</v>
      </c>
      <c r="V104">
        <v>43026</v>
      </c>
      <c r="W104">
        <v>43190</v>
      </c>
      <c r="X104">
        <v>43151</v>
      </c>
      <c r="Y104">
        <v>43279</v>
      </c>
      <c r="Z104">
        <v>43409</v>
      </c>
      <c r="AA104">
        <v>43446</v>
      </c>
      <c r="AB104">
        <v>43477</v>
      </c>
      <c r="AC104">
        <v>43044</v>
      </c>
      <c r="AD104">
        <f t="shared" si="6"/>
        <v>0.43385699999999999</v>
      </c>
    </row>
    <row r="105" spans="2:30" x14ac:dyDescent="0.2">
      <c r="B105" t="s">
        <v>266</v>
      </c>
      <c r="C105" t="s">
        <v>243</v>
      </c>
      <c r="D105">
        <v>669</v>
      </c>
      <c r="E105">
        <v>20658</v>
      </c>
      <c r="F105">
        <v>20784</v>
      </c>
      <c r="G105">
        <v>20712</v>
      </c>
      <c r="H105">
        <v>20483</v>
      </c>
      <c r="I105">
        <v>20498</v>
      </c>
      <c r="J105">
        <v>21711</v>
      </c>
      <c r="K105">
        <v>20808</v>
      </c>
      <c r="L105">
        <v>20763</v>
      </c>
      <c r="M105">
        <v>20937</v>
      </c>
      <c r="N105">
        <v>20383</v>
      </c>
      <c r="O105">
        <f t="shared" si="5"/>
        <v>0.20773699999999998</v>
      </c>
      <c r="Q105" t="s">
        <v>288</v>
      </c>
      <c r="R105" t="s">
        <v>243</v>
      </c>
      <c r="S105">
        <v>4216</v>
      </c>
      <c r="T105">
        <v>44353</v>
      </c>
      <c r="U105">
        <v>45312</v>
      </c>
      <c r="V105">
        <v>45196</v>
      </c>
      <c r="W105">
        <v>45255</v>
      </c>
      <c r="X105">
        <v>44622</v>
      </c>
      <c r="Y105">
        <v>44329</v>
      </c>
      <c r="Z105">
        <v>44436</v>
      </c>
      <c r="AA105">
        <v>44705</v>
      </c>
      <c r="AB105">
        <v>44455</v>
      </c>
      <c r="AC105">
        <v>44393</v>
      </c>
      <c r="AD105">
        <f t="shared" si="6"/>
        <v>0.44705599999999995</v>
      </c>
    </row>
    <row r="106" spans="2:30" x14ac:dyDescent="0.2">
      <c r="B106" t="s">
        <v>266</v>
      </c>
      <c r="C106" t="s">
        <v>243</v>
      </c>
      <c r="D106">
        <v>659</v>
      </c>
      <c r="E106">
        <v>22686</v>
      </c>
      <c r="F106">
        <v>20799</v>
      </c>
      <c r="G106">
        <v>20613</v>
      </c>
      <c r="H106">
        <v>20803</v>
      </c>
      <c r="I106">
        <v>20666</v>
      </c>
      <c r="J106">
        <v>21154</v>
      </c>
      <c r="K106">
        <v>20452</v>
      </c>
      <c r="L106">
        <v>20543</v>
      </c>
      <c r="M106">
        <v>20902</v>
      </c>
      <c r="N106">
        <v>21056</v>
      </c>
      <c r="O106">
        <f t="shared" si="5"/>
        <v>0.209674</v>
      </c>
      <c r="Q106" t="s">
        <v>288</v>
      </c>
      <c r="R106" t="s">
        <v>243</v>
      </c>
      <c r="S106">
        <v>4107</v>
      </c>
      <c r="T106">
        <v>43543</v>
      </c>
      <c r="U106">
        <v>43525</v>
      </c>
      <c r="V106">
        <v>43719</v>
      </c>
      <c r="W106">
        <v>44089</v>
      </c>
      <c r="X106">
        <v>43518</v>
      </c>
      <c r="Y106">
        <v>43402</v>
      </c>
      <c r="Z106">
        <v>43602</v>
      </c>
      <c r="AA106">
        <v>44014</v>
      </c>
      <c r="AB106">
        <v>43966</v>
      </c>
      <c r="AC106">
        <v>43482</v>
      </c>
      <c r="AD106">
        <f t="shared" si="6"/>
        <v>0.43685999999999997</v>
      </c>
    </row>
    <row r="107" spans="2:30" x14ac:dyDescent="0.2">
      <c r="B107" t="s">
        <v>266</v>
      </c>
      <c r="C107" t="s">
        <v>243</v>
      </c>
      <c r="D107">
        <v>612</v>
      </c>
      <c r="E107">
        <v>20773</v>
      </c>
      <c r="F107">
        <v>20936</v>
      </c>
      <c r="G107">
        <v>20586</v>
      </c>
      <c r="H107">
        <v>21118</v>
      </c>
      <c r="I107">
        <v>20272</v>
      </c>
      <c r="J107">
        <v>21347</v>
      </c>
      <c r="K107">
        <v>20835</v>
      </c>
      <c r="L107">
        <v>20598</v>
      </c>
      <c r="M107">
        <v>20868</v>
      </c>
      <c r="N107">
        <v>20586</v>
      </c>
      <c r="O107">
        <f t="shared" si="5"/>
        <v>0.20791899999999999</v>
      </c>
    </row>
    <row r="108" spans="2:30" x14ac:dyDescent="0.2">
      <c r="B108" t="s">
        <v>266</v>
      </c>
      <c r="C108" t="s">
        <v>243</v>
      </c>
      <c r="D108">
        <v>635</v>
      </c>
      <c r="E108">
        <v>20799</v>
      </c>
      <c r="F108">
        <v>20972</v>
      </c>
      <c r="G108">
        <v>21119</v>
      </c>
      <c r="H108">
        <v>21062</v>
      </c>
      <c r="I108">
        <v>20780</v>
      </c>
      <c r="J108">
        <v>21070</v>
      </c>
      <c r="K108">
        <v>20896</v>
      </c>
      <c r="L108">
        <v>20987</v>
      </c>
      <c r="M108">
        <v>21370</v>
      </c>
      <c r="N108">
        <v>20632</v>
      </c>
      <c r="O108">
        <f t="shared" si="5"/>
        <v>0.20968699999999998</v>
      </c>
    </row>
    <row r="109" spans="2:30" x14ac:dyDescent="0.2">
      <c r="B109" t="s">
        <v>266</v>
      </c>
      <c r="C109" t="s">
        <v>243</v>
      </c>
      <c r="D109">
        <v>600</v>
      </c>
      <c r="E109">
        <v>21346</v>
      </c>
      <c r="F109">
        <v>20960</v>
      </c>
      <c r="G109">
        <v>21141</v>
      </c>
      <c r="H109">
        <v>21173</v>
      </c>
      <c r="I109">
        <v>20609</v>
      </c>
      <c r="J109">
        <v>21453</v>
      </c>
      <c r="K109">
        <v>20714</v>
      </c>
      <c r="L109">
        <v>22377</v>
      </c>
      <c r="M109">
        <v>21303</v>
      </c>
      <c r="N109">
        <v>20825</v>
      </c>
      <c r="O109">
        <f t="shared" si="5"/>
        <v>0.21190099999999998</v>
      </c>
    </row>
    <row r="110" spans="2:30" x14ac:dyDescent="0.2">
      <c r="B110" t="s">
        <v>266</v>
      </c>
      <c r="C110" t="s">
        <v>243</v>
      </c>
      <c r="D110">
        <v>630</v>
      </c>
      <c r="E110">
        <v>20843</v>
      </c>
      <c r="F110">
        <v>20559</v>
      </c>
      <c r="G110">
        <v>20789</v>
      </c>
      <c r="H110">
        <v>20932</v>
      </c>
      <c r="I110">
        <v>21142</v>
      </c>
      <c r="J110">
        <v>20982</v>
      </c>
      <c r="K110">
        <v>20522</v>
      </c>
      <c r="L110">
        <v>20806</v>
      </c>
      <c r="M110">
        <v>21468</v>
      </c>
      <c r="N110">
        <v>21010</v>
      </c>
      <c r="O110">
        <f t="shared" si="5"/>
        <v>0.20905299999999999</v>
      </c>
    </row>
    <row r="111" spans="2:30" x14ac:dyDescent="0.2">
      <c r="B111" t="s">
        <v>266</v>
      </c>
      <c r="C111" t="s">
        <v>243</v>
      </c>
      <c r="D111">
        <v>593</v>
      </c>
      <c r="E111">
        <v>26017</v>
      </c>
      <c r="F111">
        <v>21166</v>
      </c>
      <c r="G111">
        <v>26337</v>
      </c>
      <c r="H111">
        <v>20911</v>
      </c>
      <c r="I111">
        <v>25275</v>
      </c>
      <c r="J111">
        <v>21747</v>
      </c>
      <c r="K111">
        <v>25147</v>
      </c>
      <c r="L111">
        <v>21168</v>
      </c>
      <c r="M111">
        <v>26079</v>
      </c>
      <c r="N111">
        <v>20520</v>
      </c>
      <c r="O111">
        <f t="shared" si="5"/>
        <v>0.23436699999999999</v>
      </c>
    </row>
    <row r="112" spans="2:30" x14ac:dyDescent="0.2">
      <c r="B112" t="s">
        <v>266</v>
      </c>
      <c r="C112" t="s">
        <v>243</v>
      </c>
      <c r="D112">
        <v>656</v>
      </c>
      <c r="E112">
        <v>21232</v>
      </c>
      <c r="F112">
        <v>20767</v>
      </c>
      <c r="G112">
        <v>20675</v>
      </c>
      <c r="H112">
        <v>21725</v>
      </c>
      <c r="I112">
        <v>20498</v>
      </c>
      <c r="J112">
        <v>21318</v>
      </c>
      <c r="K112">
        <v>20604</v>
      </c>
      <c r="L112">
        <v>21266</v>
      </c>
      <c r="M112">
        <v>21488</v>
      </c>
      <c r="N112">
        <v>21163</v>
      </c>
      <c r="O112">
        <f t="shared" si="5"/>
        <v>0.21073599999999998</v>
      </c>
    </row>
    <row r="113" spans="2:30" x14ac:dyDescent="0.2">
      <c r="B113" t="s">
        <v>266</v>
      </c>
      <c r="C113" t="s">
        <v>243</v>
      </c>
      <c r="D113">
        <v>593</v>
      </c>
      <c r="E113">
        <v>21169</v>
      </c>
      <c r="F113">
        <v>20943</v>
      </c>
      <c r="G113">
        <v>21133</v>
      </c>
      <c r="H113">
        <v>21244</v>
      </c>
      <c r="I113">
        <v>20787</v>
      </c>
      <c r="J113">
        <v>21419</v>
      </c>
      <c r="K113">
        <v>20716</v>
      </c>
      <c r="L113">
        <v>20923</v>
      </c>
      <c r="M113">
        <v>21370</v>
      </c>
      <c r="N113">
        <v>21054</v>
      </c>
      <c r="O113">
        <f t="shared" si="5"/>
        <v>0.210758</v>
      </c>
    </row>
    <row r="114" spans="2:30" x14ac:dyDescent="0.2">
      <c r="B114" t="s">
        <v>266</v>
      </c>
      <c r="C114" t="s">
        <v>243</v>
      </c>
      <c r="D114">
        <v>626</v>
      </c>
      <c r="E114">
        <v>21094</v>
      </c>
      <c r="F114">
        <v>21580</v>
      </c>
      <c r="G114">
        <v>21161</v>
      </c>
      <c r="H114">
        <v>20928</v>
      </c>
      <c r="I114">
        <v>20902</v>
      </c>
      <c r="J114">
        <v>21261</v>
      </c>
      <c r="K114">
        <v>20806</v>
      </c>
      <c r="L114">
        <v>21031</v>
      </c>
      <c r="M114">
        <v>20837</v>
      </c>
      <c r="N114">
        <v>21745</v>
      </c>
      <c r="O114">
        <f t="shared" si="5"/>
        <v>0.21134499999999998</v>
      </c>
    </row>
    <row r="115" spans="2:30" x14ac:dyDescent="0.2">
      <c r="B115" t="s">
        <v>266</v>
      </c>
      <c r="C115" t="s">
        <v>243</v>
      </c>
      <c r="D115">
        <v>582</v>
      </c>
      <c r="E115">
        <v>21269</v>
      </c>
      <c r="F115">
        <v>20997</v>
      </c>
      <c r="G115">
        <v>21131</v>
      </c>
      <c r="H115">
        <v>20819</v>
      </c>
      <c r="I115">
        <v>20533</v>
      </c>
      <c r="J115">
        <v>21245</v>
      </c>
      <c r="K115">
        <v>21352</v>
      </c>
      <c r="L115">
        <v>21118</v>
      </c>
      <c r="M115">
        <v>21114</v>
      </c>
      <c r="N115">
        <v>21304</v>
      </c>
      <c r="O115">
        <f t="shared" si="5"/>
        <v>0.21088199999999999</v>
      </c>
    </row>
    <row r="116" spans="2:30" x14ac:dyDescent="0.2">
      <c r="O116" s="1">
        <f>AVERAGE(O91:O115)</f>
        <v>0.20817836000000001</v>
      </c>
    </row>
    <row r="118" spans="2:30" x14ac:dyDescent="0.2">
      <c r="B118" t="s">
        <v>237</v>
      </c>
      <c r="C118" t="s">
        <v>238</v>
      </c>
      <c r="D118" t="s">
        <v>239</v>
      </c>
      <c r="E118" t="s">
        <v>240</v>
      </c>
      <c r="F118" t="s">
        <v>241</v>
      </c>
    </row>
    <row r="119" spans="2:30" x14ac:dyDescent="0.2">
      <c r="B119" t="s">
        <v>267</v>
      </c>
      <c r="C119" t="s">
        <v>243</v>
      </c>
      <c r="D119">
        <v>985</v>
      </c>
      <c r="E119">
        <v>39705</v>
      </c>
      <c r="F119">
        <v>39125</v>
      </c>
      <c r="G119">
        <v>39631</v>
      </c>
      <c r="H119">
        <v>39167</v>
      </c>
      <c r="I119">
        <v>39100</v>
      </c>
      <c r="J119">
        <v>38913</v>
      </c>
      <c r="K119">
        <v>38822</v>
      </c>
      <c r="L119">
        <v>38963</v>
      </c>
      <c r="M119">
        <v>38827</v>
      </c>
      <c r="N119">
        <v>39026</v>
      </c>
      <c r="O119">
        <f t="shared" si="5"/>
        <v>0.39127899999999999</v>
      </c>
      <c r="Q119" t="s">
        <v>237</v>
      </c>
      <c r="R119" t="s">
        <v>238</v>
      </c>
      <c r="S119" t="s">
        <v>239</v>
      </c>
      <c r="T119" t="s">
        <v>240</v>
      </c>
      <c r="U119" t="s">
        <v>241</v>
      </c>
    </row>
    <row r="120" spans="2:30" x14ac:dyDescent="0.2">
      <c r="B120" t="s">
        <v>268</v>
      </c>
      <c r="C120" t="s">
        <v>243</v>
      </c>
      <c r="D120">
        <v>932</v>
      </c>
      <c r="E120">
        <v>39509</v>
      </c>
      <c r="F120">
        <v>39347</v>
      </c>
      <c r="G120">
        <v>38612</v>
      </c>
      <c r="H120">
        <v>38809</v>
      </c>
      <c r="I120">
        <v>38999</v>
      </c>
      <c r="J120">
        <v>39309</v>
      </c>
      <c r="K120">
        <v>38696</v>
      </c>
      <c r="L120">
        <v>38961</v>
      </c>
      <c r="M120">
        <v>38819</v>
      </c>
      <c r="N120">
        <v>38849</v>
      </c>
      <c r="O120">
        <f t="shared" si="5"/>
        <v>0.38990999999999998</v>
      </c>
      <c r="Q120" t="s">
        <v>267</v>
      </c>
      <c r="R120" t="s">
        <v>243</v>
      </c>
      <c r="S120">
        <v>985</v>
      </c>
      <c r="T120">
        <v>39705</v>
      </c>
      <c r="U120">
        <v>39125</v>
      </c>
      <c r="V120">
        <v>39631</v>
      </c>
      <c r="W120">
        <v>39167</v>
      </c>
      <c r="X120">
        <v>39100</v>
      </c>
      <c r="Y120">
        <v>38913</v>
      </c>
      <c r="Z120">
        <v>38822</v>
      </c>
      <c r="AA120">
        <v>38963</v>
      </c>
      <c r="AB120">
        <v>38827</v>
      </c>
      <c r="AC120">
        <v>39026</v>
      </c>
      <c r="AD120">
        <f t="shared" si="6"/>
        <v>0.39127899999999999</v>
      </c>
    </row>
    <row r="121" spans="2:30" x14ac:dyDescent="0.2">
      <c r="B121" t="s">
        <v>268</v>
      </c>
      <c r="C121" t="s">
        <v>243</v>
      </c>
      <c r="D121">
        <v>942</v>
      </c>
      <c r="E121">
        <v>39721</v>
      </c>
      <c r="F121">
        <v>39223</v>
      </c>
      <c r="G121">
        <v>39390</v>
      </c>
      <c r="H121">
        <v>38939</v>
      </c>
      <c r="I121">
        <v>39342</v>
      </c>
      <c r="J121">
        <v>38935</v>
      </c>
      <c r="K121">
        <v>39633</v>
      </c>
      <c r="L121">
        <v>38808</v>
      </c>
      <c r="M121">
        <v>38893</v>
      </c>
      <c r="N121">
        <v>38946</v>
      </c>
      <c r="O121">
        <f t="shared" si="5"/>
        <v>0.39182999999999996</v>
      </c>
      <c r="Q121" t="s">
        <v>268</v>
      </c>
      <c r="R121" t="s">
        <v>243</v>
      </c>
      <c r="S121">
        <v>932</v>
      </c>
      <c r="T121">
        <v>39509</v>
      </c>
      <c r="U121">
        <v>39347</v>
      </c>
      <c r="V121">
        <v>38612</v>
      </c>
      <c r="W121">
        <v>38809</v>
      </c>
      <c r="X121">
        <v>38999</v>
      </c>
      <c r="Y121">
        <v>39309</v>
      </c>
      <c r="Z121">
        <v>38696</v>
      </c>
      <c r="AA121">
        <v>38961</v>
      </c>
      <c r="AB121">
        <v>38819</v>
      </c>
      <c r="AC121">
        <v>38849</v>
      </c>
      <c r="AD121">
        <f t="shared" si="6"/>
        <v>0.38990999999999998</v>
      </c>
    </row>
    <row r="122" spans="2:30" x14ac:dyDescent="0.2">
      <c r="B122" t="s">
        <v>268</v>
      </c>
      <c r="C122" t="s">
        <v>243</v>
      </c>
      <c r="D122">
        <v>931</v>
      </c>
      <c r="E122">
        <v>39779</v>
      </c>
      <c r="F122">
        <v>40114</v>
      </c>
      <c r="G122">
        <v>38707</v>
      </c>
      <c r="H122">
        <v>38796</v>
      </c>
      <c r="I122">
        <v>38882</v>
      </c>
      <c r="J122">
        <v>38667</v>
      </c>
      <c r="K122">
        <v>39734</v>
      </c>
      <c r="L122">
        <v>39972</v>
      </c>
      <c r="M122">
        <v>38924</v>
      </c>
      <c r="N122">
        <v>38699</v>
      </c>
      <c r="O122">
        <f t="shared" si="5"/>
        <v>0.39227399999999996</v>
      </c>
      <c r="Q122" t="s">
        <v>268</v>
      </c>
      <c r="R122" t="s">
        <v>243</v>
      </c>
      <c r="S122">
        <v>942</v>
      </c>
      <c r="T122">
        <v>39721</v>
      </c>
      <c r="U122">
        <v>39223</v>
      </c>
      <c r="V122">
        <v>39390</v>
      </c>
      <c r="W122">
        <v>38939</v>
      </c>
      <c r="X122">
        <v>39342</v>
      </c>
      <c r="Y122">
        <v>38935</v>
      </c>
      <c r="Z122">
        <v>39633</v>
      </c>
      <c r="AA122">
        <v>38808</v>
      </c>
      <c r="AB122">
        <v>38893</v>
      </c>
      <c r="AC122">
        <v>38946</v>
      </c>
      <c r="AD122">
        <f t="shared" si="6"/>
        <v>0.39182999999999996</v>
      </c>
    </row>
    <row r="123" spans="2:30" x14ac:dyDescent="0.2">
      <c r="B123" t="s">
        <v>268</v>
      </c>
      <c r="C123" t="s">
        <v>243</v>
      </c>
      <c r="D123">
        <v>964</v>
      </c>
      <c r="E123">
        <v>38961</v>
      </c>
      <c r="F123">
        <v>39143</v>
      </c>
      <c r="G123">
        <v>39184</v>
      </c>
      <c r="H123">
        <v>38902</v>
      </c>
      <c r="I123">
        <v>38933</v>
      </c>
      <c r="J123">
        <v>38943</v>
      </c>
      <c r="K123">
        <v>38473</v>
      </c>
      <c r="L123">
        <v>38544</v>
      </c>
      <c r="M123">
        <v>39533</v>
      </c>
      <c r="N123">
        <v>38962</v>
      </c>
      <c r="O123">
        <f t="shared" si="5"/>
        <v>0.38957799999999998</v>
      </c>
      <c r="Q123" t="s">
        <v>268</v>
      </c>
      <c r="R123" t="s">
        <v>243</v>
      </c>
      <c r="S123">
        <v>931</v>
      </c>
      <c r="T123">
        <v>39779</v>
      </c>
      <c r="U123">
        <v>40114</v>
      </c>
      <c r="V123">
        <v>38707</v>
      </c>
      <c r="W123">
        <v>38796</v>
      </c>
      <c r="X123">
        <v>38882</v>
      </c>
      <c r="Y123">
        <v>38667</v>
      </c>
      <c r="Z123">
        <v>39734</v>
      </c>
      <c r="AA123">
        <v>39972</v>
      </c>
      <c r="AB123">
        <v>38924</v>
      </c>
      <c r="AC123">
        <v>38699</v>
      </c>
      <c r="AD123">
        <f t="shared" si="6"/>
        <v>0.39227399999999996</v>
      </c>
    </row>
    <row r="124" spans="2:30" x14ac:dyDescent="0.2">
      <c r="B124" t="s">
        <v>268</v>
      </c>
      <c r="C124" t="s">
        <v>243</v>
      </c>
      <c r="D124">
        <v>1178</v>
      </c>
      <c r="E124">
        <v>42988</v>
      </c>
      <c r="F124">
        <v>42912</v>
      </c>
      <c r="G124">
        <v>41720</v>
      </c>
      <c r="H124">
        <v>41428</v>
      </c>
      <c r="I124">
        <v>41030</v>
      </c>
      <c r="J124">
        <v>41511</v>
      </c>
      <c r="K124">
        <v>41774</v>
      </c>
      <c r="L124">
        <v>41305</v>
      </c>
      <c r="M124">
        <v>41156</v>
      </c>
      <c r="N124">
        <v>42141</v>
      </c>
      <c r="O124">
        <f t="shared" si="5"/>
        <v>0.41796499999999998</v>
      </c>
      <c r="Q124" t="s">
        <v>268</v>
      </c>
      <c r="R124" t="s">
        <v>243</v>
      </c>
      <c r="S124">
        <v>964</v>
      </c>
      <c r="T124">
        <v>38961</v>
      </c>
      <c r="U124">
        <v>39143</v>
      </c>
      <c r="V124">
        <v>39184</v>
      </c>
      <c r="W124">
        <v>38902</v>
      </c>
      <c r="X124">
        <v>38933</v>
      </c>
      <c r="Y124">
        <v>38943</v>
      </c>
      <c r="Z124">
        <v>38473</v>
      </c>
      <c r="AA124">
        <v>38544</v>
      </c>
      <c r="AB124">
        <v>39533</v>
      </c>
      <c r="AC124">
        <v>38962</v>
      </c>
      <c r="AD124">
        <f t="shared" si="6"/>
        <v>0.38957799999999998</v>
      </c>
    </row>
    <row r="125" spans="2:30" x14ac:dyDescent="0.2">
      <c r="B125" t="s">
        <v>268</v>
      </c>
      <c r="C125" t="s">
        <v>243</v>
      </c>
      <c r="D125">
        <v>999</v>
      </c>
      <c r="E125">
        <v>41913</v>
      </c>
      <c r="F125">
        <v>42011</v>
      </c>
      <c r="G125">
        <v>42237</v>
      </c>
      <c r="H125">
        <v>41941</v>
      </c>
      <c r="I125">
        <v>41864</v>
      </c>
      <c r="J125">
        <v>41702</v>
      </c>
      <c r="K125">
        <v>41500</v>
      </c>
      <c r="L125">
        <v>42004</v>
      </c>
      <c r="M125">
        <v>42430</v>
      </c>
      <c r="N125">
        <v>42139</v>
      </c>
      <c r="O125">
        <f t="shared" si="5"/>
        <v>0.41974099999999998</v>
      </c>
      <c r="Q125" t="s">
        <v>268</v>
      </c>
      <c r="R125" t="s">
        <v>243</v>
      </c>
      <c r="S125">
        <v>1178</v>
      </c>
      <c r="T125">
        <v>42988</v>
      </c>
      <c r="U125">
        <v>42912</v>
      </c>
      <c r="V125">
        <v>41720</v>
      </c>
      <c r="W125">
        <v>41428</v>
      </c>
      <c r="X125">
        <v>41030</v>
      </c>
      <c r="Y125">
        <v>41511</v>
      </c>
      <c r="Z125">
        <v>41774</v>
      </c>
      <c r="AA125">
        <v>41305</v>
      </c>
      <c r="AB125">
        <v>41156</v>
      </c>
      <c r="AC125">
        <v>42141</v>
      </c>
      <c r="AD125">
        <f t="shared" si="6"/>
        <v>0.41796499999999998</v>
      </c>
    </row>
    <row r="126" spans="2:30" x14ac:dyDescent="0.2">
      <c r="B126" t="s">
        <v>268</v>
      </c>
      <c r="C126" t="s">
        <v>243</v>
      </c>
      <c r="D126">
        <v>2162</v>
      </c>
      <c r="E126">
        <v>45180</v>
      </c>
      <c r="F126">
        <v>40760</v>
      </c>
      <c r="G126">
        <v>43408</v>
      </c>
      <c r="H126">
        <v>41552</v>
      </c>
      <c r="I126">
        <v>41682</v>
      </c>
      <c r="J126">
        <v>41781</v>
      </c>
      <c r="K126">
        <v>42424</v>
      </c>
      <c r="L126">
        <v>41262</v>
      </c>
      <c r="M126">
        <v>41000</v>
      </c>
      <c r="N126">
        <v>42662</v>
      </c>
      <c r="O126">
        <f t="shared" si="5"/>
        <v>0.421711</v>
      </c>
      <c r="Q126" t="s">
        <v>268</v>
      </c>
      <c r="R126" t="s">
        <v>243</v>
      </c>
      <c r="S126">
        <v>999</v>
      </c>
      <c r="T126">
        <v>41913</v>
      </c>
      <c r="U126">
        <v>42011</v>
      </c>
      <c r="V126">
        <v>42237</v>
      </c>
      <c r="W126">
        <v>41941</v>
      </c>
      <c r="X126">
        <v>41864</v>
      </c>
      <c r="Y126">
        <v>41702</v>
      </c>
      <c r="Z126">
        <v>41500</v>
      </c>
      <c r="AA126">
        <v>42004</v>
      </c>
      <c r="AB126">
        <v>42430</v>
      </c>
      <c r="AC126">
        <v>42139</v>
      </c>
      <c r="AD126">
        <f t="shared" si="6"/>
        <v>0.41974099999999998</v>
      </c>
    </row>
    <row r="127" spans="2:30" x14ac:dyDescent="0.2">
      <c r="B127" t="s">
        <v>268</v>
      </c>
      <c r="C127" t="s">
        <v>243</v>
      </c>
      <c r="D127">
        <v>1116</v>
      </c>
      <c r="E127">
        <v>42362</v>
      </c>
      <c r="F127">
        <v>41741</v>
      </c>
      <c r="G127">
        <v>41591</v>
      </c>
      <c r="H127">
        <v>42086</v>
      </c>
      <c r="I127">
        <v>41463</v>
      </c>
      <c r="J127">
        <v>42633</v>
      </c>
      <c r="K127">
        <v>41435</v>
      </c>
      <c r="L127">
        <v>41749</v>
      </c>
      <c r="M127">
        <v>41531</v>
      </c>
      <c r="N127">
        <v>41936</v>
      </c>
      <c r="O127">
        <f t="shared" si="5"/>
        <v>0.41852699999999998</v>
      </c>
      <c r="Q127" t="s">
        <v>268</v>
      </c>
      <c r="R127" t="s">
        <v>243</v>
      </c>
      <c r="S127">
        <v>2162</v>
      </c>
      <c r="T127">
        <v>45180</v>
      </c>
      <c r="U127">
        <v>40760</v>
      </c>
      <c r="V127">
        <v>43408</v>
      </c>
      <c r="W127">
        <v>41552</v>
      </c>
      <c r="X127">
        <v>41682</v>
      </c>
      <c r="Y127">
        <v>41781</v>
      </c>
      <c r="Z127">
        <v>42424</v>
      </c>
      <c r="AA127">
        <v>41262</v>
      </c>
      <c r="AB127">
        <v>41000</v>
      </c>
      <c r="AC127">
        <v>42662</v>
      </c>
      <c r="AD127">
        <f t="shared" si="6"/>
        <v>0.421711</v>
      </c>
    </row>
    <row r="128" spans="2:30" x14ac:dyDescent="0.2">
      <c r="B128" t="s">
        <v>268</v>
      </c>
      <c r="C128" t="s">
        <v>243</v>
      </c>
      <c r="D128">
        <v>1024</v>
      </c>
      <c r="E128">
        <v>42936</v>
      </c>
      <c r="F128">
        <v>42322</v>
      </c>
      <c r="G128">
        <v>41259</v>
      </c>
      <c r="H128">
        <v>41936</v>
      </c>
      <c r="I128">
        <v>41645</v>
      </c>
      <c r="J128">
        <v>42481</v>
      </c>
      <c r="K128">
        <v>41084</v>
      </c>
      <c r="L128">
        <v>41746</v>
      </c>
      <c r="M128">
        <v>41228</v>
      </c>
      <c r="N128">
        <v>41380</v>
      </c>
      <c r="O128">
        <f t="shared" si="5"/>
        <v>0.41801699999999997</v>
      </c>
      <c r="Q128" t="s">
        <v>268</v>
      </c>
      <c r="R128" t="s">
        <v>243</v>
      </c>
      <c r="S128">
        <v>1116</v>
      </c>
      <c r="T128">
        <v>42362</v>
      </c>
      <c r="U128">
        <v>41741</v>
      </c>
      <c r="V128">
        <v>41591</v>
      </c>
      <c r="W128">
        <v>42086</v>
      </c>
      <c r="X128">
        <v>41463</v>
      </c>
      <c r="Y128">
        <v>42633</v>
      </c>
      <c r="Z128">
        <v>41435</v>
      </c>
      <c r="AA128">
        <v>41749</v>
      </c>
      <c r="AB128">
        <v>41531</v>
      </c>
      <c r="AC128">
        <v>41936</v>
      </c>
      <c r="AD128">
        <f t="shared" si="6"/>
        <v>0.41852699999999998</v>
      </c>
    </row>
    <row r="129" spans="2:30" x14ac:dyDescent="0.2">
      <c r="B129" t="s">
        <v>268</v>
      </c>
      <c r="C129" t="s">
        <v>243</v>
      </c>
      <c r="D129">
        <v>1023</v>
      </c>
      <c r="E129">
        <v>42310</v>
      </c>
      <c r="F129">
        <v>41224</v>
      </c>
      <c r="G129">
        <v>41064</v>
      </c>
      <c r="H129">
        <v>42024</v>
      </c>
      <c r="I129">
        <v>40879</v>
      </c>
      <c r="J129">
        <v>41562</v>
      </c>
      <c r="K129">
        <v>41442</v>
      </c>
      <c r="L129">
        <v>42864</v>
      </c>
      <c r="M129">
        <v>41439</v>
      </c>
      <c r="N129">
        <v>42802</v>
      </c>
      <c r="O129">
        <f t="shared" si="5"/>
        <v>0.41760999999999998</v>
      </c>
      <c r="Q129" t="s">
        <v>268</v>
      </c>
      <c r="R129" t="s">
        <v>243</v>
      </c>
      <c r="S129">
        <v>1024</v>
      </c>
      <c r="T129">
        <v>42936</v>
      </c>
      <c r="U129">
        <v>42322</v>
      </c>
      <c r="V129">
        <v>41259</v>
      </c>
      <c r="W129">
        <v>41936</v>
      </c>
      <c r="X129">
        <v>41645</v>
      </c>
      <c r="Y129">
        <v>42481</v>
      </c>
      <c r="Z129">
        <v>41084</v>
      </c>
      <c r="AA129">
        <v>41746</v>
      </c>
      <c r="AB129">
        <v>41228</v>
      </c>
      <c r="AC129">
        <v>41380</v>
      </c>
      <c r="AD129">
        <f t="shared" si="6"/>
        <v>0.41801699999999997</v>
      </c>
    </row>
    <row r="130" spans="2:30" x14ac:dyDescent="0.2">
      <c r="B130" t="s">
        <v>268</v>
      </c>
      <c r="C130" t="s">
        <v>243</v>
      </c>
      <c r="D130">
        <v>1006</v>
      </c>
      <c r="E130">
        <v>41690</v>
      </c>
      <c r="F130">
        <v>41951</v>
      </c>
      <c r="G130">
        <v>41935</v>
      </c>
      <c r="H130">
        <v>45262</v>
      </c>
      <c r="I130">
        <v>41631</v>
      </c>
      <c r="J130">
        <v>41902</v>
      </c>
      <c r="K130">
        <v>41732</v>
      </c>
      <c r="L130">
        <v>41521</v>
      </c>
      <c r="M130">
        <v>41811</v>
      </c>
      <c r="N130">
        <v>41672</v>
      </c>
      <c r="O130">
        <f t="shared" si="5"/>
        <v>0.42110699999999995</v>
      </c>
      <c r="Q130" t="s">
        <v>268</v>
      </c>
      <c r="R130" t="s">
        <v>243</v>
      </c>
      <c r="S130">
        <v>1023</v>
      </c>
      <c r="T130">
        <v>42310</v>
      </c>
      <c r="U130">
        <v>41224</v>
      </c>
      <c r="V130">
        <v>41064</v>
      </c>
      <c r="W130">
        <v>42024</v>
      </c>
      <c r="X130">
        <v>40879</v>
      </c>
      <c r="Y130">
        <v>41562</v>
      </c>
      <c r="Z130">
        <v>41442</v>
      </c>
      <c r="AA130">
        <v>42864</v>
      </c>
      <c r="AB130">
        <v>41439</v>
      </c>
      <c r="AC130">
        <v>42802</v>
      </c>
      <c r="AD130">
        <f t="shared" si="6"/>
        <v>0.41760999999999998</v>
      </c>
    </row>
    <row r="131" spans="2:30" x14ac:dyDescent="0.2">
      <c r="B131" t="s">
        <v>268</v>
      </c>
      <c r="C131" t="s">
        <v>243</v>
      </c>
      <c r="D131">
        <v>1006</v>
      </c>
      <c r="E131">
        <v>41567</v>
      </c>
      <c r="F131">
        <v>42307</v>
      </c>
      <c r="G131">
        <v>41232</v>
      </c>
      <c r="H131">
        <v>41793</v>
      </c>
      <c r="I131">
        <v>40948</v>
      </c>
      <c r="J131">
        <v>41721</v>
      </c>
      <c r="K131">
        <v>40964</v>
      </c>
      <c r="L131">
        <v>42076</v>
      </c>
      <c r="M131">
        <v>41121</v>
      </c>
      <c r="N131">
        <v>41152</v>
      </c>
      <c r="O131">
        <f t="shared" si="5"/>
        <v>0.414881</v>
      </c>
      <c r="Q131" t="s">
        <v>268</v>
      </c>
      <c r="R131" t="s">
        <v>243</v>
      </c>
      <c r="S131">
        <v>1006</v>
      </c>
      <c r="T131">
        <v>41690</v>
      </c>
      <c r="U131">
        <v>41951</v>
      </c>
      <c r="V131">
        <v>41935</v>
      </c>
      <c r="W131">
        <v>45262</v>
      </c>
      <c r="X131">
        <v>41631</v>
      </c>
      <c r="Y131">
        <v>41902</v>
      </c>
      <c r="Z131">
        <v>41732</v>
      </c>
      <c r="AA131">
        <v>41521</v>
      </c>
      <c r="AB131">
        <v>41811</v>
      </c>
      <c r="AC131">
        <v>41672</v>
      </c>
      <c r="AD131">
        <f t="shared" si="6"/>
        <v>0.42110699999999995</v>
      </c>
    </row>
    <row r="132" spans="2:30" x14ac:dyDescent="0.2">
      <c r="B132" t="s">
        <v>268</v>
      </c>
      <c r="C132" t="s">
        <v>243</v>
      </c>
      <c r="D132">
        <v>1051</v>
      </c>
      <c r="E132">
        <v>42258</v>
      </c>
      <c r="F132">
        <v>43406</v>
      </c>
      <c r="G132">
        <v>41307</v>
      </c>
      <c r="H132">
        <v>42654</v>
      </c>
      <c r="I132">
        <v>41493</v>
      </c>
      <c r="J132">
        <v>42078</v>
      </c>
      <c r="K132">
        <v>42406</v>
      </c>
      <c r="L132">
        <v>41647</v>
      </c>
      <c r="M132">
        <v>41752</v>
      </c>
      <c r="N132">
        <v>42220</v>
      </c>
      <c r="O132">
        <f t="shared" si="5"/>
        <v>0.42122099999999996</v>
      </c>
      <c r="Q132" t="s">
        <v>268</v>
      </c>
      <c r="R132" t="s">
        <v>243</v>
      </c>
      <c r="S132">
        <v>1006</v>
      </c>
      <c r="T132">
        <v>41567</v>
      </c>
      <c r="U132">
        <v>42307</v>
      </c>
      <c r="V132">
        <v>41232</v>
      </c>
      <c r="W132">
        <v>41793</v>
      </c>
      <c r="X132">
        <v>40948</v>
      </c>
      <c r="Y132">
        <v>41721</v>
      </c>
      <c r="Z132">
        <v>40964</v>
      </c>
      <c r="AA132">
        <v>42076</v>
      </c>
      <c r="AB132">
        <v>41121</v>
      </c>
      <c r="AC132">
        <v>41152</v>
      </c>
      <c r="AD132">
        <f t="shared" si="6"/>
        <v>0.414881</v>
      </c>
    </row>
    <row r="133" spans="2:30" x14ac:dyDescent="0.2">
      <c r="B133" t="s">
        <v>268</v>
      </c>
      <c r="C133" t="s">
        <v>243</v>
      </c>
      <c r="D133">
        <v>988</v>
      </c>
      <c r="E133">
        <v>41602</v>
      </c>
      <c r="F133">
        <v>42216</v>
      </c>
      <c r="G133">
        <v>41457</v>
      </c>
      <c r="H133">
        <v>41914</v>
      </c>
      <c r="I133">
        <v>41983</v>
      </c>
      <c r="J133">
        <v>41697</v>
      </c>
      <c r="K133">
        <v>43066</v>
      </c>
      <c r="L133">
        <v>42292</v>
      </c>
      <c r="M133">
        <v>41850</v>
      </c>
      <c r="N133">
        <v>42349</v>
      </c>
      <c r="O133">
        <f t="shared" si="5"/>
        <v>0.42042599999999997</v>
      </c>
      <c r="Q133" t="s">
        <v>268</v>
      </c>
      <c r="R133" t="s">
        <v>243</v>
      </c>
      <c r="S133">
        <v>1051</v>
      </c>
      <c r="T133">
        <v>42258</v>
      </c>
      <c r="U133">
        <v>43406</v>
      </c>
      <c r="V133">
        <v>41307</v>
      </c>
      <c r="W133">
        <v>42654</v>
      </c>
      <c r="X133">
        <v>41493</v>
      </c>
      <c r="Y133">
        <v>42078</v>
      </c>
      <c r="Z133">
        <v>42406</v>
      </c>
      <c r="AA133">
        <v>41647</v>
      </c>
      <c r="AB133">
        <v>41752</v>
      </c>
      <c r="AC133">
        <v>42220</v>
      </c>
      <c r="AD133">
        <f t="shared" si="6"/>
        <v>0.42122099999999996</v>
      </c>
    </row>
    <row r="134" spans="2:30" x14ac:dyDescent="0.2">
      <c r="B134" t="s">
        <v>268</v>
      </c>
      <c r="C134" t="s">
        <v>243</v>
      </c>
      <c r="D134">
        <v>1188</v>
      </c>
      <c r="E134">
        <v>43513</v>
      </c>
      <c r="F134">
        <v>42868</v>
      </c>
      <c r="G134">
        <v>44038</v>
      </c>
      <c r="H134">
        <v>42434</v>
      </c>
      <c r="I134">
        <v>43142</v>
      </c>
      <c r="J134">
        <v>43921</v>
      </c>
      <c r="K134">
        <v>43763</v>
      </c>
      <c r="L134">
        <v>43673</v>
      </c>
      <c r="M134">
        <v>43680</v>
      </c>
      <c r="N134">
        <v>42786</v>
      </c>
      <c r="O134">
        <f t="shared" si="5"/>
        <v>0.43381799999999998</v>
      </c>
      <c r="Q134" t="s">
        <v>268</v>
      </c>
      <c r="R134" t="s">
        <v>243</v>
      </c>
      <c r="S134">
        <v>988</v>
      </c>
      <c r="T134">
        <v>41602</v>
      </c>
      <c r="U134">
        <v>42216</v>
      </c>
      <c r="V134">
        <v>41457</v>
      </c>
      <c r="W134">
        <v>41914</v>
      </c>
      <c r="X134">
        <v>41983</v>
      </c>
      <c r="Y134">
        <v>41697</v>
      </c>
      <c r="Z134">
        <v>43066</v>
      </c>
      <c r="AA134">
        <v>42292</v>
      </c>
      <c r="AB134">
        <v>41850</v>
      </c>
      <c r="AC134">
        <v>42349</v>
      </c>
      <c r="AD134">
        <f t="shared" si="6"/>
        <v>0.42042599999999997</v>
      </c>
    </row>
    <row r="135" spans="2:30" x14ac:dyDescent="0.2">
      <c r="B135" t="s">
        <v>268</v>
      </c>
      <c r="C135" t="s">
        <v>243</v>
      </c>
      <c r="D135">
        <v>987</v>
      </c>
      <c r="E135">
        <v>43125</v>
      </c>
      <c r="F135">
        <v>43176</v>
      </c>
      <c r="G135">
        <v>41759</v>
      </c>
      <c r="H135">
        <v>43082</v>
      </c>
      <c r="I135">
        <v>42553</v>
      </c>
      <c r="J135">
        <v>42629</v>
      </c>
      <c r="K135">
        <v>42751</v>
      </c>
      <c r="L135">
        <v>43068</v>
      </c>
      <c r="M135">
        <v>42386</v>
      </c>
      <c r="N135">
        <v>42079</v>
      </c>
      <c r="O135">
        <f t="shared" si="5"/>
        <v>0.42660799999999999</v>
      </c>
      <c r="Q135" t="s">
        <v>268</v>
      </c>
      <c r="R135" t="s">
        <v>243</v>
      </c>
      <c r="S135">
        <v>1188</v>
      </c>
      <c r="T135">
        <v>43513</v>
      </c>
      <c r="U135">
        <v>42868</v>
      </c>
      <c r="V135">
        <v>44038</v>
      </c>
      <c r="W135">
        <v>42434</v>
      </c>
      <c r="X135">
        <v>43142</v>
      </c>
      <c r="Y135">
        <v>43921</v>
      </c>
      <c r="Z135">
        <v>43763</v>
      </c>
      <c r="AA135">
        <v>43673</v>
      </c>
      <c r="AB135">
        <v>43680</v>
      </c>
      <c r="AC135">
        <v>42786</v>
      </c>
      <c r="AD135">
        <f t="shared" si="6"/>
        <v>0.43381799999999998</v>
      </c>
    </row>
    <row r="136" spans="2:30" x14ac:dyDescent="0.2">
      <c r="B136" t="s">
        <v>268</v>
      </c>
      <c r="C136" t="s">
        <v>243</v>
      </c>
      <c r="D136">
        <v>1054</v>
      </c>
      <c r="E136">
        <v>42787</v>
      </c>
      <c r="F136">
        <v>42607</v>
      </c>
      <c r="G136">
        <v>41983</v>
      </c>
      <c r="H136">
        <v>42419</v>
      </c>
      <c r="I136">
        <v>44510</v>
      </c>
      <c r="J136">
        <v>42406</v>
      </c>
      <c r="K136">
        <v>43817</v>
      </c>
      <c r="L136">
        <v>43098</v>
      </c>
      <c r="M136">
        <v>43996</v>
      </c>
      <c r="N136">
        <v>44363</v>
      </c>
      <c r="O136">
        <f t="shared" si="5"/>
        <v>0.43198599999999998</v>
      </c>
      <c r="Q136" t="s">
        <v>268</v>
      </c>
      <c r="R136" t="s">
        <v>243</v>
      </c>
      <c r="S136">
        <v>987</v>
      </c>
      <c r="T136">
        <v>43125</v>
      </c>
      <c r="U136">
        <v>43176</v>
      </c>
      <c r="V136">
        <v>41759</v>
      </c>
      <c r="W136">
        <v>43082</v>
      </c>
      <c r="X136">
        <v>42553</v>
      </c>
      <c r="Y136">
        <v>42629</v>
      </c>
      <c r="Z136">
        <v>42751</v>
      </c>
      <c r="AA136">
        <v>43068</v>
      </c>
      <c r="AB136">
        <v>42386</v>
      </c>
      <c r="AC136">
        <v>42079</v>
      </c>
      <c r="AD136">
        <f t="shared" si="6"/>
        <v>0.42660799999999999</v>
      </c>
    </row>
    <row r="137" spans="2:30" x14ac:dyDescent="0.2">
      <c r="B137" t="s">
        <v>268</v>
      </c>
      <c r="C137" t="s">
        <v>243</v>
      </c>
      <c r="D137">
        <v>1013</v>
      </c>
      <c r="E137">
        <v>42241</v>
      </c>
      <c r="F137">
        <v>42063</v>
      </c>
      <c r="G137">
        <v>42609</v>
      </c>
      <c r="H137">
        <v>43031</v>
      </c>
      <c r="I137">
        <v>41756</v>
      </c>
      <c r="J137">
        <v>42527</v>
      </c>
      <c r="K137">
        <v>42573</v>
      </c>
      <c r="L137">
        <v>43270</v>
      </c>
      <c r="M137">
        <v>41921</v>
      </c>
      <c r="N137">
        <v>43457</v>
      </c>
      <c r="O137">
        <f t="shared" si="5"/>
        <v>0.42544799999999999</v>
      </c>
      <c r="Q137" t="s">
        <v>268</v>
      </c>
      <c r="R137" t="s">
        <v>243</v>
      </c>
      <c r="S137">
        <v>1054</v>
      </c>
      <c r="T137">
        <v>42787</v>
      </c>
      <c r="U137">
        <v>42607</v>
      </c>
      <c r="V137">
        <v>41983</v>
      </c>
      <c r="W137">
        <v>42419</v>
      </c>
      <c r="X137">
        <v>44510</v>
      </c>
      <c r="Y137">
        <v>42406</v>
      </c>
      <c r="Z137">
        <v>43817</v>
      </c>
      <c r="AA137">
        <v>43098</v>
      </c>
      <c r="AB137">
        <v>43996</v>
      </c>
      <c r="AC137">
        <v>44363</v>
      </c>
      <c r="AD137">
        <f t="shared" si="6"/>
        <v>0.43198599999999998</v>
      </c>
    </row>
    <row r="138" spans="2:30" x14ac:dyDescent="0.2">
      <c r="B138" t="s">
        <v>268</v>
      </c>
      <c r="C138" t="s">
        <v>243</v>
      </c>
      <c r="D138">
        <v>1291</v>
      </c>
      <c r="E138">
        <v>43461</v>
      </c>
      <c r="F138">
        <v>44681</v>
      </c>
      <c r="G138">
        <v>44393</v>
      </c>
      <c r="H138">
        <v>44200</v>
      </c>
      <c r="I138">
        <v>48121</v>
      </c>
      <c r="J138">
        <v>51102</v>
      </c>
      <c r="K138">
        <v>53501</v>
      </c>
      <c r="L138">
        <v>56257</v>
      </c>
      <c r="M138">
        <v>43282</v>
      </c>
      <c r="N138">
        <v>43036</v>
      </c>
      <c r="O138">
        <f t="shared" si="5"/>
        <v>0.47203399999999995</v>
      </c>
      <c r="Q138" t="s">
        <v>268</v>
      </c>
      <c r="R138" t="s">
        <v>243</v>
      </c>
      <c r="S138">
        <v>1013</v>
      </c>
      <c r="T138">
        <v>42241</v>
      </c>
      <c r="U138">
        <v>42063</v>
      </c>
      <c r="V138">
        <v>42609</v>
      </c>
      <c r="W138">
        <v>43031</v>
      </c>
      <c r="X138">
        <v>41756</v>
      </c>
      <c r="Y138">
        <v>42527</v>
      </c>
      <c r="Z138">
        <v>42573</v>
      </c>
      <c r="AA138">
        <v>43270</v>
      </c>
      <c r="AB138">
        <v>41921</v>
      </c>
      <c r="AC138">
        <v>43457</v>
      </c>
      <c r="AD138">
        <f t="shared" si="6"/>
        <v>0.42544799999999999</v>
      </c>
    </row>
    <row r="139" spans="2:30" x14ac:dyDescent="0.2">
      <c r="B139" t="s">
        <v>268</v>
      </c>
      <c r="C139" t="s">
        <v>243</v>
      </c>
      <c r="D139">
        <v>1044</v>
      </c>
      <c r="E139">
        <v>42445</v>
      </c>
      <c r="F139">
        <v>43048</v>
      </c>
      <c r="G139">
        <v>43013</v>
      </c>
      <c r="H139">
        <v>43432</v>
      </c>
      <c r="I139">
        <v>43428</v>
      </c>
      <c r="J139">
        <v>42818</v>
      </c>
      <c r="K139">
        <v>42336</v>
      </c>
      <c r="L139">
        <v>42318</v>
      </c>
      <c r="M139">
        <v>42841</v>
      </c>
      <c r="N139">
        <v>42510</v>
      </c>
      <c r="O139">
        <f t="shared" si="5"/>
        <v>0.42818899999999999</v>
      </c>
      <c r="Q139" t="s">
        <v>268</v>
      </c>
      <c r="R139" t="s">
        <v>243</v>
      </c>
      <c r="S139">
        <v>1291</v>
      </c>
      <c r="T139">
        <v>43461</v>
      </c>
      <c r="U139">
        <v>44681</v>
      </c>
      <c r="V139">
        <v>44393</v>
      </c>
      <c r="W139">
        <v>44200</v>
      </c>
      <c r="X139">
        <v>48121</v>
      </c>
      <c r="Y139">
        <v>51102</v>
      </c>
      <c r="Z139">
        <v>53501</v>
      </c>
      <c r="AA139">
        <v>56257</v>
      </c>
      <c r="AB139">
        <v>43282</v>
      </c>
      <c r="AC139">
        <v>43036</v>
      </c>
      <c r="AD139">
        <f t="shared" si="6"/>
        <v>0.47203399999999995</v>
      </c>
    </row>
    <row r="140" spans="2:30" x14ac:dyDescent="0.2">
      <c r="B140" t="s">
        <v>268</v>
      </c>
      <c r="C140" t="s">
        <v>243</v>
      </c>
      <c r="D140">
        <v>1189</v>
      </c>
      <c r="E140">
        <v>42348</v>
      </c>
      <c r="F140">
        <v>44596</v>
      </c>
      <c r="G140">
        <v>43266</v>
      </c>
      <c r="H140">
        <v>43186</v>
      </c>
      <c r="I140">
        <v>43081</v>
      </c>
      <c r="J140">
        <v>42659</v>
      </c>
      <c r="K140">
        <v>43824</v>
      </c>
      <c r="L140">
        <v>45208</v>
      </c>
      <c r="M140">
        <v>43097</v>
      </c>
      <c r="N140">
        <v>42378</v>
      </c>
      <c r="O140">
        <f t="shared" si="5"/>
        <v>0.433643</v>
      </c>
      <c r="Q140" t="s">
        <v>268</v>
      </c>
      <c r="R140" t="s">
        <v>243</v>
      </c>
      <c r="S140">
        <v>1044</v>
      </c>
      <c r="T140">
        <v>42445</v>
      </c>
      <c r="U140">
        <v>43048</v>
      </c>
      <c r="V140">
        <v>43013</v>
      </c>
      <c r="W140">
        <v>43432</v>
      </c>
      <c r="X140">
        <v>43428</v>
      </c>
      <c r="Y140">
        <v>42818</v>
      </c>
      <c r="Z140">
        <v>42336</v>
      </c>
      <c r="AA140">
        <v>42318</v>
      </c>
      <c r="AB140">
        <v>42841</v>
      </c>
      <c r="AC140">
        <v>42510</v>
      </c>
      <c r="AD140">
        <f t="shared" si="6"/>
        <v>0.42818899999999999</v>
      </c>
    </row>
    <row r="141" spans="2:30" x14ac:dyDescent="0.2">
      <c r="B141" t="s">
        <v>268</v>
      </c>
      <c r="C141" t="s">
        <v>243</v>
      </c>
      <c r="D141">
        <v>1100</v>
      </c>
      <c r="E141">
        <v>42743</v>
      </c>
      <c r="F141">
        <v>42598</v>
      </c>
      <c r="G141">
        <v>43253</v>
      </c>
      <c r="H141">
        <v>42370</v>
      </c>
      <c r="I141">
        <v>41901</v>
      </c>
      <c r="J141">
        <v>42457</v>
      </c>
      <c r="K141">
        <v>41787</v>
      </c>
      <c r="L141">
        <v>42087</v>
      </c>
      <c r="M141">
        <v>42139</v>
      </c>
      <c r="N141">
        <v>41344</v>
      </c>
      <c r="O141">
        <f t="shared" si="5"/>
        <v>0.42267899999999997</v>
      </c>
      <c r="Q141" t="s">
        <v>268</v>
      </c>
      <c r="R141" t="s">
        <v>243</v>
      </c>
      <c r="S141">
        <v>1189</v>
      </c>
      <c r="T141">
        <v>42348</v>
      </c>
      <c r="U141">
        <v>44596</v>
      </c>
      <c r="V141">
        <v>43266</v>
      </c>
      <c r="W141">
        <v>43186</v>
      </c>
      <c r="X141">
        <v>43081</v>
      </c>
      <c r="Y141">
        <v>42659</v>
      </c>
      <c r="Z141">
        <v>43824</v>
      </c>
      <c r="AA141">
        <v>45208</v>
      </c>
      <c r="AB141">
        <v>43097</v>
      </c>
      <c r="AC141">
        <v>42378</v>
      </c>
      <c r="AD141">
        <f t="shared" si="6"/>
        <v>0.433643</v>
      </c>
    </row>
    <row r="142" spans="2:30" x14ac:dyDescent="0.2">
      <c r="B142" t="s">
        <v>268</v>
      </c>
      <c r="C142" t="s">
        <v>243</v>
      </c>
      <c r="D142">
        <v>1084</v>
      </c>
      <c r="E142">
        <v>42111</v>
      </c>
      <c r="F142">
        <v>42302</v>
      </c>
      <c r="G142">
        <v>42814</v>
      </c>
      <c r="H142">
        <v>42926</v>
      </c>
      <c r="I142">
        <v>41918</v>
      </c>
      <c r="J142">
        <v>42398</v>
      </c>
      <c r="K142">
        <v>42039</v>
      </c>
      <c r="L142">
        <v>43460</v>
      </c>
      <c r="M142">
        <v>42866</v>
      </c>
      <c r="N142">
        <v>42437</v>
      </c>
      <c r="O142">
        <f t="shared" si="5"/>
        <v>0.42527099999999995</v>
      </c>
      <c r="Q142" t="s">
        <v>268</v>
      </c>
      <c r="R142" t="s">
        <v>243</v>
      </c>
      <c r="S142">
        <v>1100</v>
      </c>
      <c r="T142">
        <v>42743</v>
      </c>
      <c r="U142">
        <v>42598</v>
      </c>
      <c r="V142">
        <v>43253</v>
      </c>
      <c r="W142">
        <v>42370</v>
      </c>
      <c r="X142">
        <v>41901</v>
      </c>
      <c r="Y142">
        <v>42457</v>
      </c>
      <c r="Z142">
        <v>41787</v>
      </c>
      <c r="AA142">
        <v>42087</v>
      </c>
      <c r="AB142">
        <v>42139</v>
      </c>
      <c r="AC142">
        <v>41344</v>
      </c>
      <c r="AD142">
        <f t="shared" si="6"/>
        <v>0.42267899999999997</v>
      </c>
    </row>
    <row r="143" spans="2:30" x14ac:dyDescent="0.2">
      <c r="B143" t="s">
        <v>268</v>
      </c>
      <c r="C143" t="s">
        <v>243</v>
      </c>
      <c r="D143">
        <v>1050</v>
      </c>
      <c r="E143">
        <v>41996</v>
      </c>
      <c r="F143">
        <v>41986</v>
      </c>
      <c r="G143">
        <v>41627</v>
      </c>
      <c r="H143">
        <v>42036</v>
      </c>
      <c r="I143">
        <v>41605</v>
      </c>
      <c r="J143">
        <v>42210</v>
      </c>
      <c r="K143">
        <v>43339</v>
      </c>
      <c r="L143">
        <v>41902</v>
      </c>
      <c r="M143">
        <v>41794</v>
      </c>
      <c r="N143">
        <v>41478</v>
      </c>
      <c r="O143">
        <f t="shared" si="5"/>
        <v>0.41997299999999999</v>
      </c>
      <c r="Q143" t="s">
        <v>268</v>
      </c>
      <c r="R143" t="s">
        <v>243</v>
      </c>
      <c r="S143">
        <v>1084</v>
      </c>
      <c r="T143">
        <v>42111</v>
      </c>
      <c r="U143">
        <v>42302</v>
      </c>
      <c r="V143">
        <v>42814</v>
      </c>
      <c r="W143">
        <v>42926</v>
      </c>
      <c r="X143">
        <v>41918</v>
      </c>
      <c r="Y143">
        <v>42398</v>
      </c>
      <c r="Z143">
        <v>42039</v>
      </c>
      <c r="AA143">
        <v>43460</v>
      </c>
      <c r="AB143">
        <v>42866</v>
      </c>
      <c r="AC143">
        <v>42437</v>
      </c>
      <c r="AD143">
        <f t="shared" si="6"/>
        <v>0.42527099999999995</v>
      </c>
    </row>
    <row r="144" spans="2:30" x14ac:dyDescent="0.2">
      <c r="O144" s="1">
        <f>AVERAGE(O119:O143)</f>
        <v>0.41862904000000006</v>
      </c>
      <c r="Q144" t="s">
        <v>268</v>
      </c>
      <c r="R144" t="s">
        <v>243</v>
      </c>
      <c r="S144">
        <v>1050</v>
      </c>
      <c r="T144">
        <v>41996</v>
      </c>
      <c r="U144">
        <v>41986</v>
      </c>
      <c r="V144">
        <v>41627</v>
      </c>
      <c r="W144">
        <v>42036</v>
      </c>
      <c r="X144">
        <v>41605</v>
      </c>
      <c r="Y144">
        <v>42210</v>
      </c>
      <c r="Z144">
        <v>43339</v>
      </c>
      <c r="AA144">
        <v>41902</v>
      </c>
      <c r="AB144">
        <v>41794</v>
      </c>
      <c r="AC144">
        <v>41478</v>
      </c>
      <c r="AD144">
        <f t="shared" si="6"/>
        <v>0.41997299999999999</v>
      </c>
    </row>
    <row r="146" spans="2:30" x14ac:dyDescent="0.2">
      <c r="B146" t="s">
        <v>237</v>
      </c>
      <c r="C146" t="s">
        <v>238</v>
      </c>
      <c r="D146" t="s">
        <v>239</v>
      </c>
      <c r="E146" t="s">
        <v>240</v>
      </c>
      <c r="F146" t="s">
        <v>241</v>
      </c>
    </row>
    <row r="147" spans="2:30" x14ac:dyDescent="0.2">
      <c r="B147" t="s">
        <v>269</v>
      </c>
      <c r="C147" t="s">
        <v>243</v>
      </c>
      <c r="D147">
        <v>1838</v>
      </c>
      <c r="E147">
        <v>80463</v>
      </c>
      <c r="F147">
        <v>79620</v>
      </c>
      <c r="G147">
        <v>79495</v>
      </c>
      <c r="H147">
        <v>79570</v>
      </c>
      <c r="I147">
        <v>79249</v>
      </c>
      <c r="J147">
        <v>79640</v>
      </c>
      <c r="K147">
        <v>79255</v>
      </c>
      <c r="L147">
        <v>79630</v>
      </c>
      <c r="M147">
        <v>79537</v>
      </c>
      <c r="N147">
        <v>80497</v>
      </c>
      <c r="O147">
        <f t="shared" si="5"/>
        <v>0.796956</v>
      </c>
      <c r="Q147" t="s">
        <v>237</v>
      </c>
      <c r="R147" t="s">
        <v>238</v>
      </c>
      <c r="S147" t="s">
        <v>239</v>
      </c>
      <c r="T147" t="s">
        <v>240</v>
      </c>
      <c r="U147" t="s">
        <v>241</v>
      </c>
    </row>
    <row r="148" spans="2:30" x14ac:dyDescent="0.2">
      <c r="B148" t="s">
        <v>270</v>
      </c>
      <c r="C148" t="s">
        <v>243</v>
      </c>
      <c r="D148">
        <v>1817</v>
      </c>
      <c r="E148">
        <v>81252</v>
      </c>
      <c r="F148">
        <v>79490</v>
      </c>
      <c r="G148">
        <v>79056</v>
      </c>
      <c r="H148">
        <v>79157</v>
      </c>
      <c r="I148">
        <v>79281</v>
      </c>
      <c r="J148">
        <v>79024</v>
      </c>
      <c r="K148">
        <v>79440</v>
      </c>
      <c r="L148">
        <v>79154</v>
      </c>
      <c r="M148">
        <v>79219</v>
      </c>
      <c r="N148">
        <v>79159</v>
      </c>
      <c r="O148">
        <f t="shared" si="5"/>
        <v>0.79423199999999994</v>
      </c>
      <c r="Q148" t="s">
        <v>289</v>
      </c>
      <c r="R148" t="s">
        <v>243</v>
      </c>
      <c r="S148">
        <v>17714</v>
      </c>
      <c r="T148">
        <v>243452</v>
      </c>
      <c r="U148">
        <v>242956</v>
      </c>
      <c r="V148">
        <v>243072</v>
      </c>
      <c r="W148">
        <v>244726</v>
      </c>
      <c r="X148">
        <v>242778</v>
      </c>
      <c r="Y148">
        <v>243881</v>
      </c>
      <c r="Z148">
        <v>243859</v>
      </c>
      <c r="AA148">
        <v>244148</v>
      </c>
      <c r="AB148">
        <v>245112</v>
      </c>
      <c r="AC148">
        <v>243849</v>
      </c>
      <c r="AD148">
        <f t="shared" si="6"/>
        <v>2.4378329999999999</v>
      </c>
    </row>
    <row r="149" spans="2:30" x14ac:dyDescent="0.2">
      <c r="B149" t="s">
        <v>270</v>
      </c>
      <c r="C149" t="s">
        <v>243</v>
      </c>
      <c r="D149">
        <v>1810</v>
      </c>
      <c r="E149">
        <v>79926</v>
      </c>
      <c r="F149">
        <v>79010</v>
      </c>
      <c r="G149">
        <v>79475</v>
      </c>
      <c r="H149">
        <v>79725</v>
      </c>
      <c r="I149">
        <v>79417</v>
      </c>
      <c r="J149">
        <v>79517</v>
      </c>
      <c r="K149">
        <v>79281</v>
      </c>
      <c r="L149">
        <v>80358</v>
      </c>
      <c r="M149">
        <v>79808</v>
      </c>
      <c r="N149">
        <v>79613</v>
      </c>
      <c r="O149">
        <f t="shared" si="5"/>
        <v>0.79613</v>
      </c>
      <c r="Q149" t="s">
        <v>290</v>
      </c>
      <c r="R149" t="s">
        <v>243</v>
      </c>
      <c r="S149">
        <v>16231</v>
      </c>
      <c r="T149">
        <v>253054</v>
      </c>
      <c r="U149">
        <v>251329</v>
      </c>
      <c r="V149">
        <v>251341</v>
      </c>
      <c r="W149">
        <v>251422</v>
      </c>
      <c r="X149">
        <v>252406</v>
      </c>
      <c r="Y149">
        <v>251279</v>
      </c>
      <c r="Z149">
        <v>250821</v>
      </c>
      <c r="AA149">
        <v>251489</v>
      </c>
      <c r="AB149">
        <v>253001</v>
      </c>
      <c r="AC149">
        <v>252391</v>
      </c>
      <c r="AD149">
        <f t="shared" si="6"/>
        <v>2.5185329999999997</v>
      </c>
    </row>
    <row r="150" spans="2:30" x14ac:dyDescent="0.2">
      <c r="B150" t="s">
        <v>270</v>
      </c>
      <c r="C150" t="s">
        <v>243</v>
      </c>
      <c r="D150">
        <v>1837</v>
      </c>
      <c r="E150">
        <v>80293</v>
      </c>
      <c r="F150">
        <v>79813</v>
      </c>
      <c r="G150">
        <v>79038</v>
      </c>
      <c r="H150">
        <v>79123</v>
      </c>
      <c r="I150">
        <v>79962</v>
      </c>
      <c r="J150">
        <v>78900</v>
      </c>
      <c r="K150">
        <v>79951</v>
      </c>
      <c r="L150">
        <v>78795</v>
      </c>
      <c r="M150">
        <v>80134</v>
      </c>
      <c r="N150">
        <v>79657</v>
      </c>
      <c r="O150">
        <f t="shared" si="5"/>
        <v>0.79566599999999998</v>
      </c>
      <c r="Q150" t="s">
        <v>290</v>
      </c>
      <c r="R150" t="s">
        <v>243</v>
      </c>
      <c r="S150">
        <v>17284</v>
      </c>
      <c r="T150">
        <v>248177</v>
      </c>
      <c r="U150">
        <v>247352</v>
      </c>
      <c r="V150">
        <v>245846</v>
      </c>
      <c r="W150">
        <v>246675</v>
      </c>
      <c r="X150">
        <v>248111</v>
      </c>
      <c r="Y150">
        <v>245016</v>
      </c>
      <c r="Z150">
        <v>244806</v>
      </c>
      <c r="AA150">
        <v>246338</v>
      </c>
      <c r="AB150">
        <v>245577</v>
      </c>
      <c r="AC150">
        <v>249958</v>
      </c>
      <c r="AD150">
        <f t="shared" si="6"/>
        <v>2.4678559999999998</v>
      </c>
    </row>
    <row r="151" spans="2:30" x14ac:dyDescent="0.2">
      <c r="B151" t="s">
        <v>270</v>
      </c>
      <c r="C151" t="s">
        <v>243</v>
      </c>
      <c r="D151">
        <v>1810</v>
      </c>
      <c r="E151">
        <v>80482</v>
      </c>
      <c r="F151">
        <v>79300</v>
      </c>
      <c r="G151">
        <v>79354</v>
      </c>
      <c r="H151">
        <v>80547</v>
      </c>
      <c r="I151">
        <v>79362</v>
      </c>
      <c r="J151">
        <v>79617</v>
      </c>
      <c r="K151">
        <v>79717</v>
      </c>
      <c r="L151">
        <v>80030</v>
      </c>
      <c r="M151">
        <v>79701</v>
      </c>
      <c r="N151">
        <v>79937</v>
      </c>
      <c r="O151">
        <f t="shared" si="5"/>
        <v>0.79804699999999995</v>
      </c>
      <c r="Q151" t="s">
        <v>290</v>
      </c>
      <c r="R151" t="s">
        <v>243</v>
      </c>
      <c r="S151">
        <v>16708</v>
      </c>
      <c r="T151">
        <v>256792</v>
      </c>
      <c r="U151">
        <v>257141</v>
      </c>
      <c r="V151">
        <v>257047</v>
      </c>
      <c r="W151">
        <v>256454</v>
      </c>
      <c r="X151">
        <v>257155</v>
      </c>
      <c r="Y151">
        <v>257176</v>
      </c>
      <c r="Z151">
        <v>257083</v>
      </c>
      <c r="AA151">
        <v>256002</v>
      </c>
      <c r="AB151">
        <v>256943</v>
      </c>
      <c r="AC151">
        <v>256303</v>
      </c>
      <c r="AD151">
        <f t="shared" si="6"/>
        <v>2.5680959999999997</v>
      </c>
    </row>
    <row r="152" spans="2:30" x14ac:dyDescent="0.2">
      <c r="B152" t="s">
        <v>270</v>
      </c>
      <c r="C152" t="s">
        <v>243</v>
      </c>
      <c r="D152">
        <v>1863</v>
      </c>
      <c r="E152">
        <v>87319</v>
      </c>
      <c r="F152">
        <v>84746</v>
      </c>
      <c r="G152">
        <v>84871</v>
      </c>
      <c r="H152">
        <v>84740</v>
      </c>
      <c r="I152">
        <v>84698</v>
      </c>
      <c r="J152">
        <v>84997</v>
      </c>
      <c r="K152">
        <v>86436</v>
      </c>
      <c r="L152">
        <v>85107</v>
      </c>
      <c r="M152">
        <v>85099</v>
      </c>
      <c r="N152">
        <v>86558</v>
      </c>
      <c r="O152">
        <f t="shared" si="5"/>
        <v>0.85457099999999997</v>
      </c>
      <c r="Q152" t="s">
        <v>290</v>
      </c>
      <c r="R152" t="s">
        <v>243</v>
      </c>
      <c r="S152">
        <v>15745</v>
      </c>
      <c r="T152">
        <v>247943</v>
      </c>
      <c r="U152">
        <v>248288</v>
      </c>
      <c r="V152">
        <v>247964</v>
      </c>
      <c r="W152">
        <v>247568</v>
      </c>
      <c r="X152">
        <v>248966</v>
      </c>
      <c r="Y152">
        <v>247824</v>
      </c>
      <c r="Z152">
        <v>246095</v>
      </c>
      <c r="AA152">
        <v>246058</v>
      </c>
      <c r="AB152">
        <v>248513</v>
      </c>
      <c r="AC152">
        <v>246791</v>
      </c>
      <c r="AD152">
        <f t="shared" si="6"/>
        <v>2.47601</v>
      </c>
    </row>
    <row r="153" spans="2:30" x14ac:dyDescent="0.2">
      <c r="B153" t="s">
        <v>270</v>
      </c>
      <c r="C153" t="s">
        <v>243</v>
      </c>
      <c r="D153">
        <v>1902</v>
      </c>
      <c r="E153">
        <v>86136</v>
      </c>
      <c r="F153">
        <v>84509</v>
      </c>
      <c r="G153">
        <v>84279</v>
      </c>
      <c r="H153">
        <v>85489</v>
      </c>
      <c r="I153">
        <v>84551</v>
      </c>
      <c r="J153">
        <v>84332</v>
      </c>
      <c r="K153">
        <v>91337</v>
      </c>
      <c r="L153">
        <v>94657</v>
      </c>
      <c r="M153">
        <v>94152</v>
      </c>
      <c r="N153">
        <v>99846</v>
      </c>
      <c r="O153">
        <f t="shared" si="5"/>
        <v>0.88928799999999997</v>
      </c>
      <c r="Q153" t="s">
        <v>290</v>
      </c>
      <c r="R153" t="s">
        <v>243</v>
      </c>
      <c r="S153">
        <v>19596</v>
      </c>
      <c r="T153">
        <v>182765</v>
      </c>
      <c r="U153">
        <v>182913</v>
      </c>
      <c r="V153">
        <v>180696</v>
      </c>
      <c r="W153">
        <v>181110</v>
      </c>
      <c r="X153">
        <v>183306</v>
      </c>
      <c r="Y153">
        <v>182492</v>
      </c>
      <c r="Z153">
        <v>180666</v>
      </c>
      <c r="AA153">
        <v>180727</v>
      </c>
      <c r="AB153">
        <v>186783</v>
      </c>
      <c r="AC153">
        <v>183985</v>
      </c>
      <c r="AD153">
        <f t="shared" si="6"/>
        <v>1.8254429999999999</v>
      </c>
    </row>
    <row r="154" spans="2:30" x14ac:dyDescent="0.2">
      <c r="B154" t="s">
        <v>270</v>
      </c>
      <c r="C154" t="s">
        <v>243</v>
      </c>
      <c r="D154">
        <v>1860</v>
      </c>
      <c r="E154">
        <v>84550</v>
      </c>
      <c r="F154">
        <v>84562</v>
      </c>
      <c r="G154">
        <v>84312</v>
      </c>
      <c r="H154">
        <v>84830</v>
      </c>
      <c r="I154">
        <v>97803</v>
      </c>
      <c r="J154">
        <v>85878</v>
      </c>
      <c r="K154">
        <v>85020</v>
      </c>
      <c r="L154">
        <v>85007</v>
      </c>
      <c r="M154">
        <v>84727</v>
      </c>
      <c r="N154">
        <v>85391</v>
      </c>
      <c r="O154">
        <f t="shared" si="5"/>
        <v>0.86207999999999996</v>
      </c>
      <c r="Q154" t="s">
        <v>290</v>
      </c>
      <c r="R154" t="s">
        <v>243</v>
      </c>
      <c r="S154">
        <v>15653</v>
      </c>
      <c r="T154">
        <v>179334</v>
      </c>
      <c r="U154">
        <v>178516</v>
      </c>
      <c r="V154">
        <v>181191</v>
      </c>
      <c r="W154">
        <v>179919</v>
      </c>
      <c r="X154">
        <v>183723</v>
      </c>
      <c r="Y154">
        <v>178571</v>
      </c>
      <c r="Z154">
        <v>177186</v>
      </c>
      <c r="AA154">
        <v>177643</v>
      </c>
      <c r="AB154">
        <v>178761</v>
      </c>
      <c r="AC154">
        <v>177189</v>
      </c>
      <c r="AD154">
        <f t="shared" si="6"/>
        <v>1.792033</v>
      </c>
    </row>
    <row r="155" spans="2:30" x14ac:dyDescent="0.2">
      <c r="B155" t="s">
        <v>270</v>
      </c>
      <c r="C155" t="s">
        <v>243</v>
      </c>
      <c r="D155">
        <v>2118</v>
      </c>
      <c r="E155">
        <v>85172</v>
      </c>
      <c r="F155">
        <v>85470</v>
      </c>
      <c r="G155">
        <v>84538</v>
      </c>
      <c r="H155">
        <v>85255</v>
      </c>
      <c r="I155">
        <v>84810</v>
      </c>
      <c r="J155">
        <v>84167</v>
      </c>
      <c r="K155">
        <v>84415</v>
      </c>
      <c r="L155">
        <v>84541</v>
      </c>
      <c r="M155">
        <v>84937</v>
      </c>
      <c r="N155">
        <v>85344</v>
      </c>
      <c r="O155">
        <f t="shared" si="5"/>
        <v>0.84864899999999999</v>
      </c>
      <c r="Q155" t="s">
        <v>290</v>
      </c>
      <c r="R155" t="s">
        <v>243</v>
      </c>
      <c r="S155">
        <v>15296</v>
      </c>
      <c r="T155">
        <v>173527</v>
      </c>
      <c r="U155">
        <v>173722</v>
      </c>
      <c r="V155">
        <v>173377</v>
      </c>
      <c r="W155">
        <v>172111</v>
      </c>
      <c r="X155">
        <v>172862</v>
      </c>
      <c r="Y155">
        <v>173283</v>
      </c>
      <c r="Z155">
        <v>173574</v>
      </c>
      <c r="AA155">
        <v>172982</v>
      </c>
      <c r="AB155">
        <v>173818</v>
      </c>
      <c r="AC155">
        <v>173586</v>
      </c>
      <c r="AD155">
        <f t="shared" si="6"/>
        <v>1.732842</v>
      </c>
    </row>
    <row r="156" spans="2:30" x14ac:dyDescent="0.2">
      <c r="B156" t="s">
        <v>270</v>
      </c>
      <c r="C156" t="s">
        <v>243</v>
      </c>
      <c r="D156">
        <v>1949</v>
      </c>
      <c r="E156">
        <v>86333</v>
      </c>
      <c r="F156">
        <v>83818</v>
      </c>
      <c r="G156">
        <v>83711</v>
      </c>
      <c r="H156">
        <v>83917</v>
      </c>
      <c r="I156">
        <v>84730</v>
      </c>
      <c r="J156">
        <v>83869</v>
      </c>
      <c r="K156">
        <v>85203</v>
      </c>
      <c r="L156">
        <v>84174</v>
      </c>
      <c r="M156">
        <v>83265</v>
      </c>
      <c r="N156">
        <v>84785</v>
      </c>
      <c r="O156">
        <f t="shared" si="5"/>
        <v>0.84380499999999992</v>
      </c>
      <c r="Q156" t="s">
        <v>290</v>
      </c>
      <c r="R156" t="s">
        <v>243</v>
      </c>
      <c r="S156">
        <v>15644</v>
      </c>
      <c r="T156">
        <v>178433</v>
      </c>
      <c r="U156">
        <v>178713</v>
      </c>
      <c r="V156">
        <v>178435</v>
      </c>
      <c r="W156">
        <v>176560</v>
      </c>
      <c r="X156">
        <v>179319</v>
      </c>
      <c r="Y156">
        <v>178900</v>
      </c>
      <c r="Z156">
        <v>178556</v>
      </c>
      <c r="AA156">
        <v>179251</v>
      </c>
      <c r="AB156">
        <v>178825</v>
      </c>
      <c r="AC156">
        <v>178752</v>
      </c>
      <c r="AD156">
        <f t="shared" si="6"/>
        <v>1.785744</v>
      </c>
    </row>
    <row r="157" spans="2:30" x14ac:dyDescent="0.2">
      <c r="B157" t="s">
        <v>270</v>
      </c>
      <c r="C157" t="s">
        <v>243</v>
      </c>
      <c r="D157">
        <v>1848</v>
      </c>
      <c r="E157">
        <v>86229</v>
      </c>
      <c r="F157">
        <v>85529</v>
      </c>
      <c r="G157">
        <v>85251</v>
      </c>
      <c r="H157">
        <v>85376</v>
      </c>
      <c r="I157">
        <v>86337</v>
      </c>
      <c r="J157">
        <v>84898</v>
      </c>
      <c r="K157">
        <v>87806</v>
      </c>
      <c r="L157">
        <v>85988</v>
      </c>
      <c r="M157">
        <v>85196</v>
      </c>
      <c r="N157">
        <v>86274</v>
      </c>
      <c r="O157">
        <f t="shared" si="5"/>
        <v>0.85888399999999998</v>
      </c>
      <c r="Q157" t="s">
        <v>290</v>
      </c>
      <c r="R157" t="s">
        <v>243</v>
      </c>
      <c r="S157">
        <v>16242</v>
      </c>
      <c r="T157">
        <v>181336</v>
      </c>
      <c r="U157">
        <v>179900</v>
      </c>
      <c r="V157">
        <v>180929</v>
      </c>
      <c r="W157">
        <v>180558</v>
      </c>
      <c r="X157">
        <v>180379</v>
      </c>
      <c r="Y157">
        <v>181120</v>
      </c>
      <c r="Z157">
        <v>182121</v>
      </c>
      <c r="AA157">
        <v>179483</v>
      </c>
      <c r="AB157">
        <v>180524</v>
      </c>
      <c r="AC157">
        <v>180770</v>
      </c>
      <c r="AD157">
        <f t="shared" si="6"/>
        <v>1.8071199999999998</v>
      </c>
    </row>
    <row r="158" spans="2:30" x14ac:dyDescent="0.2">
      <c r="B158" t="s">
        <v>270</v>
      </c>
      <c r="C158" t="s">
        <v>243</v>
      </c>
      <c r="D158">
        <v>1945</v>
      </c>
      <c r="E158">
        <v>86214</v>
      </c>
      <c r="F158">
        <v>85399</v>
      </c>
      <c r="G158">
        <v>84793</v>
      </c>
      <c r="H158">
        <v>84464</v>
      </c>
      <c r="I158">
        <v>86005</v>
      </c>
      <c r="J158">
        <v>85919</v>
      </c>
      <c r="K158">
        <v>84505</v>
      </c>
      <c r="L158">
        <v>85158</v>
      </c>
      <c r="M158">
        <v>84608</v>
      </c>
      <c r="N158">
        <v>83823</v>
      </c>
      <c r="O158">
        <f t="shared" si="5"/>
        <v>0.85088799999999998</v>
      </c>
      <c r="Q158" t="s">
        <v>290</v>
      </c>
      <c r="R158" t="s">
        <v>243</v>
      </c>
      <c r="S158">
        <v>15947</v>
      </c>
      <c r="T158">
        <v>182439</v>
      </c>
      <c r="U158">
        <v>182228</v>
      </c>
      <c r="V158">
        <v>184899</v>
      </c>
      <c r="W158">
        <v>182247</v>
      </c>
      <c r="X158">
        <v>184475</v>
      </c>
      <c r="Y158">
        <v>186903</v>
      </c>
      <c r="Z158">
        <v>187024</v>
      </c>
      <c r="AA158">
        <v>181939</v>
      </c>
      <c r="AB158">
        <v>183652</v>
      </c>
      <c r="AC158">
        <v>186777</v>
      </c>
      <c r="AD158">
        <f t="shared" si="6"/>
        <v>1.8425829999999999</v>
      </c>
    </row>
    <row r="159" spans="2:30" x14ac:dyDescent="0.2">
      <c r="B159" t="s">
        <v>270</v>
      </c>
      <c r="C159" t="s">
        <v>243</v>
      </c>
      <c r="D159">
        <v>1889</v>
      </c>
      <c r="E159">
        <v>84993</v>
      </c>
      <c r="F159">
        <v>87347</v>
      </c>
      <c r="G159">
        <v>85980</v>
      </c>
      <c r="H159">
        <v>86121</v>
      </c>
      <c r="I159">
        <v>85453</v>
      </c>
      <c r="J159">
        <v>84459</v>
      </c>
      <c r="K159">
        <v>84210</v>
      </c>
      <c r="L159">
        <v>85545</v>
      </c>
      <c r="M159">
        <v>84558</v>
      </c>
      <c r="N159">
        <v>84995</v>
      </c>
      <c r="O159">
        <f t="shared" si="5"/>
        <v>0.853661</v>
      </c>
      <c r="Q159" t="s">
        <v>290</v>
      </c>
      <c r="R159" t="s">
        <v>243</v>
      </c>
      <c r="S159">
        <v>15851</v>
      </c>
      <c r="T159">
        <v>184302</v>
      </c>
      <c r="U159">
        <v>179159</v>
      </c>
      <c r="V159">
        <v>179012</v>
      </c>
      <c r="W159">
        <v>181603</v>
      </c>
      <c r="X159">
        <v>180832</v>
      </c>
      <c r="Y159">
        <v>178715</v>
      </c>
      <c r="Z159">
        <v>181491</v>
      </c>
      <c r="AA159">
        <v>182753</v>
      </c>
      <c r="AB159">
        <v>183923</v>
      </c>
      <c r="AC159">
        <v>181119</v>
      </c>
      <c r="AD159">
        <f t="shared" si="6"/>
        <v>1.8129089999999999</v>
      </c>
    </row>
    <row r="160" spans="2:30" x14ac:dyDescent="0.2">
      <c r="B160" t="s">
        <v>270</v>
      </c>
      <c r="C160" t="s">
        <v>243</v>
      </c>
      <c r="D160">
        <v>1909</v>
      </c>
      <c r="E160">
        <v>85464</v>
      </c>
      <c r="F160">
        <v>85384</v>
      </c>
      <c r="G160">
        <v>85624</v>
      </c>
      <c r="H160">
        <v>84357</v>
      </c>
      <c r="I160">
        <v>85120</v>
      </c>
      <c r="J160">
        <v>84773</v>
      </c>
      <c r="K160">
        <v>85248</v>
      </c>
      <c r="L160">
        <v>85877</v>
      </c>
      <c r="M160">
        <v>85120</v>
      </c>
      <c r="N160">
        <v>86410</v>
      </c>
      <c r="O160">
        <f t="shared" si="5"/>
        <v>0.85337699999999994</v>
      </c>
      <c r="Q160" t="s">
        <v>290</v>
      </c>
      <c r="R160" t="s">
        <v>243</v>
      </c>
      <c r="S160">
        <v>15493</v>
      </c>
      <c r="T160">
        <v>178625</v>
      </c>
      <c r="U160">
        <v>178726</v>
      </c>
      <c r="V160">
        <v>180323</v>
      </c>
      <c r="W160">
        <v>178914</v>
      </c>
      <c r="X160">
        <v>177609</v>
      </c>
      <c r="Y160">
        <v>179066</v>
      </c>
      <c r="Z160">
        <v>179665</v>
      </c>
      <c r="AA160">
        <v>178624</v>
      </c>
      <c r="AB160">
        <v>178477</v>
      </c>
      <c r="AC160">
        <v>179285</v>
      </c>
      <c r="AD160">
        <f t="shared" si="6"/>
        <v>1.7893139999999998</v>
      </c>
    </row>
    <row r="161" spans="2:30" x14ac:dyDescent="0.2">
      <c r="B161" t="s">
        <v>270</v>
      </c>
      <c r="C161" t="s">
        <v>243</v>
      </c>
      <c r="D161">
        <v>2076</v>
      </c>
      <c r="E161">
        <v>85368</v>
      </c>
      <c r="F161">
        <v>85939</v>
      </c>
      <c r="G161">
        <v>85347</v>
      </c>
      <c r="H161">
        <v>85219</v>
      </c>
      <c r="I161">
        <v>85882</v>
      </c>
      <c r="J161">
        <v>84809</v>
      </c>
      <c r="K161">
        <v>84521</v>
      </c>
      <c r="L161">
        <v>89199</v>
      </c>
      <c r="M161">
        <v>85982</v>
      </c>
      <c r="N161">
        <v>85822</v>
      </c>
      <c r="O161">
        <f t="shared" ref="O161:O224" si="7">SUM(E161:N161)*0.000001</f>
        <v>0.85808799999999996</v>
      </c>
      <c r="Q161" t="s">
        <v>290</v>
      </c>
      <c r="R161" t="s">
        <v>243</v>
      </c>
      <c r="S161">
        <v>16753</v>
      </c>
      <c r="T161">
        <v>189764</v>
      </c>
      <c r="U161">
        <v>189993</v>
      </c>
      <c r="V161">
        <v>189108</v>
      </c>
      <c r="W161">
        <v>189355</v>
      </c>
      <c r="X161">
        <v>187957</v>
      </c>
      <c r="Y161">
        <v>187696</v>
      </c>
      <c r="Z161">
        <v>189198</v>
      </c>
      <c r="AA161">
        <v>188767</v>
      </c>
      <c r="AB161">
        <v>188313</v>
      </c>
      <c r="AC161">
        <v>188090</v>
      </c>
      <c r="AD161">
        <f t="shared" ref="AD161:AD218" si="8">SUM(T161:AC161)*0.000001</f>
        <v>1.8882409999999998</v>
      </c>
    </row>
    <row r="162" spans="2:30" x14ac:dyDescent="0.2">
      <c r="B162" t="s">
        <v>270</v>
      </c>
      <c r="C162" t="s">
        <v>243</v>
      </c>
      <c r="D162">
        <v>1999</v>
      </c>
      <c r="E162">
        <v>86393</v>
      </c>
      <c r="F162">
        <v>88449</v>
      </c>
      <c r="G162">
        <v>85411</v>
      </c>
      <c r="H162">
        <v>86046</v>
      </c>
      <c r="I162">
        <v>86030</v>
      </c>
      <c r="J162">
        <v>86165</v>
      </c>
      <c r="K162">
        <v>87341</v>
      </c>
      <c r="L162">
        <v>85463</v>
      </c>
      <c r="M162">
        <v>86800</v>
      </c>
      <c r="N162">
        <v>85495</v>
      </c>
      <c r="O162">
        <f t="shared" si="7"/>
        <v>0.86359299999999994</v>
      </c>
      <c r="Q162" t="s">
        <v>290</v>
      </c>
      <c r="R162" t="s">
        <v>243</v>
      </c>
      <c r="S162">
        <v>16138</v>
      </c>
      <c r="T162">
        <v>181922</v>
      </c>
      <c r="U162">
        <v>181459</v>
      </c>
      <c r="V162">
        <v>182091</v>
      </c>
      <c r="W162">
        <v>182178</v>
      </c>
      <c r="X162">
        <v>181270</v>
      </c>
      <c r="Y162">
        <v>181500</v>
      </c>
      <c r="Z162">
        <v>180780</v>
      </c>
      <c r="AA162">
        <v>181213</v>
      </c>
      <c r="AB162">
        <v>181087</v>
      </c>
      <c r="AC162">
        <v>181703</v>
      </c>
      <c r="AD162">
        <f t="shared" si="8"/>
        <v>1.8152029999999999</v>
      </c>
    </row>
    <row r="163" spans="2:30" x14ac:dyDescent="0.2">
      <c r="B163" t="s">
        <v>270</v>
      </c>
      <c r="C163" t="s">
        <v>243</v>
      </c>
      <c r="D163">
        <v>1966</v>
      </c>
      <c r="E163">
        <v>85325</v>
      </c>
      <c r="F163">
        <v>85697</v>
      </c>
      <c r="G163">
        <v>86431</v>
      </c>
      <c r="H163">
        <v>85171</v>
      </c>
      <c r="I163">
        <v>86358</v>
      </c>
      <c r="J163">
        <v>86635</v>
      </c>
      <c r="K163">
        <v>85093</v>
      </c>
      <c r="L163">
        <v>84866</v>
      </c>
      <c r="M163">
        <v>85757</v>
      </c>
      <c r="N163">
        <v>85095</v>
      </c>
      <c r="O163">
        <f t="shared" si="7"/>
        <v>0.85642799999999997</v>
      </c>
    </row>
    <row r="164" spans="2:30" x14ac:dyDescent="0.2">
      <c r="B164" t="s">
        <v>270</v>
      </c>
      <c r="C164" t="s">
        <v>243</v>
      </c>
      <c r="D164">
        <v>1924</v>
      </c>
      <c r="E164">
        <v>85405</v>
      </c>
      <c r="F164">
        <v>85406</v>
      </c>
      <c r="G164">
        <v>85977</v>
      </c>
      <c r="H164">
        <v>86134</v>
      </c>
      <c r="I164">
        <v>84705</v>
      </c>
      <c r="J164">
        <v>85608</v>
      </c>
      <c r="K164">
        <v>85329</v>
      </c>
      <c r="L164">
        <v>84871</v>
      </c>
      <c r="M164">
        <v>84981</v>
      </c>
      <c r="N164">
        <v>84198</v>
      </c>
      <c r="O164">
        <f t="shared" si="7"/>
        <v>0.85261399999999998</v>
      </c>
    </row>
    <row r="165" spans="2:30" x14ac:dyDescent="0.2">
      <c r="B165" t="s">
        <v>270</v>
      </c>
      <c r="C165" t="s">
        <v>243</v>
      </c>
      <c r="D165">
        <v>1834</v>
      </c>
      <c r="E165">
        <v>99949</v>
      </c>
      <c r="F165">
        <v>94764</v>
      </c>
      <c r="G165">
        <v>95911</v>
      </c>
      <c r="H165">
        <v>94664</v>
      </c>
      <c r="I165">
        <v>93886</v>
      </c>
      <c r="J165">
        <v>90184</v>
      </c>
      <c r="K165">
        <v>96692</v>
      </c>
      <c r="L165">
        <v>93691</v>
      </c>
      <c r="M165">
        <v>91058</v>
      </c>
      <c r="N165">
        <v>101061</v>
      </c>
      <c r="O165">
        <f t="shared" si="7"/>
        <v>0.95185999999999993</v>
      </c>
    </row>
    <row r="166" spans="2:30" x14ac:dyDescent="0.2">
      <c r="B166" t="s">
        <v>270</v>
      </c>
      <c r="C166" t="s">
        <v>243</v>
      </c>
      <c r="D166">
        <v>1818</v>
      </c>
      <c r="E166">
        <v>85477</v>
      </c>
      <c r="F166">
        <v>85637</v>
      </c>
      <c r="G166">
        <v>84441</v>
      </c>
      <c r="H166">
        <v>84034</v>
      </c>
      <c r="I166">
        <v>85764</v>
      </c>
      <c r="J166">
        <v>84533</v>
      </c>
      <c r="K166">
        <v>85531</v>
      </c>
      <c r="L166">
        <v>85276</v>
      </c>
      <c r="M166">
        <v>85440</v>
      </c>
      <c r="N166">
        <v>85150</v>
      </c>
      <c r="O166">
        <f t="shared" si="7"/>
        <v>0.85128300000000001</v>
      </c>
    </row>
    <row r="167" spans="2:30" x14ac:dyDescent="0.2">
      <c r="B167" t="s">
        <v>270</v>
      </c>
      <c r="C167" t="s">
        <v>243</v>
      </c>
      <c r="D167">
        <v>1864</v>
      </c>
      <c r="E167">
        <v>85278</v>
      </c>
      <c r="F167">
        <v>97815</v>
      </c>
      <c r="G167">
        <v>84761</v>
      </c>
      <c r="H167">
        <v>85116</v>
      </c>
      <c r="I167">
        <v>85236</v>
      </c>
      <c r="J167">
        <v>85784</v>
      </c>
      <c r="K167">
        <v>84854</v>
      </c>
      <c r="L167">
        <v>85650</v>
      </c>
      <c r="M167">
        <v>84414</v>
      </c>
      <c r="N167">
        <v>84913</v>
      </c>
      <c r="O167">
        <f t="shared" si="7"/>
        <v>0.86382099999999995</v>
      </c>
    </row>
    <row r="168" spans="2:30" x14ac:dyDescent="0.2">
      <c r="B168" t="s">
        <v>270</v>
      </c>
      <c r="C168" t="s">
        <v>243</v>
      </c>
      <c r="D168">
        <v>2002</v>
      </c>
      <c r="E168">
        <v>88448</v>
      </c>
      <c r="F168">
        <v>86872</v>
      </c>
      <c r="G168">
        <v>85927</v>
      </c>
      <c r="H168">
        <v>85248</v>
      </c>
      <c r="I168">
        <v>86707</v>
      </c>
      <c r="J168">
        <v>85053</v>
      </c>
      <c r="K168">
        <v>85939</v>
      </c>
      <c r="L168">
        <v>86481</v>
      </c>
      <c r="M168">
        <v>85655</v>
      </c>
      <c r="N168">
        <v>85357</v>
      </c>
      <c r="O168">
        <f t="shared" si="7"/>
        <v>0.86168699999999998</v>
      </c>
    </row>
    <row r="169" spans="2:30" x14ac:dyDescent="0.2">
      <c r="B169" t="s">
        <v>270</v>
      </c>
      <c r="C169" t="s">
        <v>243</v>
      </c>
      <c r="D169">
        <v>1926</v>
      </c>
      <c r="E169">
        <v>86253</v>
      </c>
      <c r="F169">
        <v>85682</v>
      </c>
      <c r="G169">
        <v>85173</v>
      </c>
      <c r="H169">
        <v>84914</v>
      </c>
      <c r="I169">
        <v>85043</v>
      </c>
      <c r="J169">
        <v>84984</v>
      </c>
      <c r="K169">
        <v>84971</v>
      </c>
      <c r="L169">
        <v>87458</v>
      </c>
      <c r="M169">
        <v>84515</v>
      </c>
      <c r="N169">
        <v>84132</v>
      </c>
      <c r="O169">
        <f t="shared" si="7"/>
        <v>0.85312499999999991</v>
      </c>
    </row>
    <row r="170" spans="2:30" x14ac:dyDescent="0.2">
      <c r="B170" t="s">
        <v>270</v>
      </c>
      <c r="C170" t="s">
        <v>243</v>
      </c>
      <c r="D170">
        <v>2015</v>
      </c>
      <c r="E170">
        <v>96656</v>
      </c>
      <c r="F170">
        <v>95230</v>
      </c>
      <c r="G170">
        <v>97367</v>
      </c>
      <c r="H170">
        <v>99798</v>
      </c>
      <c r="I170">
        <v>86055</v>
      </c>
      <c r="J170">
        <v>87124</v>
      </c>
      <c r="K170">
        <v>87251</v>
      </c>
      <c r="L170">
        <v>86149</v>
      </c>
      <c r="M170">
        <v>85789</v>
      </c>
      <c r="N170">
        <v>86300</v>
      </c>
      <c r="O170">
        <f t="shared" si="7"/>
        <v>0.90771899999999994</v>
      </c>
    </row>
    <row r="171" spans="2:30" x14ac:dyDescent="0.2">
      <c r="B171" t="s">
        <v>270</v>
      </c>
      <c r="C171" t="s">
        <v>243</v>
      </c>
      <c r="D171">
        <v>1823</v>
      </c>
      <c r="E171">
        <v>85105</v>
      </c>
      <c r="F171">
        <v>86681</v>
      </c>
      <c r="G171">
        <v>84297</v>
      </c>
      <c r="H171">
        <v>84595</v>
      </c>
      <c r="I171">
        <v>85457</v>
      </c>
      <c r="J171">
        <v>86596</v>
      </c>
      <c r="K171">
        <v>84042</v>
      </c>
      <c r="L171">
        <v>85683</v>
      </c>
      <c r="M171">
        <v>84511</v>
      </c>
      <c r="N171">
        <v>84510</v>
      </c>
      <c r="O171">
        <f t="shared" si="7"/>
        <v>0.85147699999999993</v>
      </c>
    </row>
    <row r="172" spans="2:30" x14ac:dyDescent="0.2">
      <c r="O172" s="1">
        <f>AVERAGE(O147:O171)</f>
        <v>0.85071715999999986</v>
      </c>
    </row>
    <row r="174" spans="2:30" x14ac:dyDescent="0.2">
      <c r="B174" t="s">
        <v>237</v>
      </c>
      <c r="C174" t="s">
        <v>238</v>
      </c>
      <c r="D174" t="s">
        <v>239</v>
      </c>
      <c r="E174" t="s">
        <v>240</v>
      </c>
      <c r="F174" t="s">
        <v>241</v>
      </c>
    </row>
    <row r="175" spans="2:30" x14ac:dyDescent="0.2">
      <c r="B175" t="s">
        <v>271</v>
      </c>
      <c r="C175" t="s">
        <v>243</v>
      </c>
      <c r="D175">
        <v>3509</v>
      </c>
      <c r="E175">
        <v>166533</v>
      </c>
      <c r="F175">
        <v>162780</v>
      </c>
      <c r="G175">
        <v>162328</v>
      </c>
      <c r="H175">
        <v>161834</v>
      </c>
      <c r="I175">
        <v>162376</v>
      </c>
      <c r="J175">
        <v>162034</v>
      </c>
      <c r="K175">
        <v>162338</v>
      </c>
      <c r="L175">
        <v>162766</v>
      </c>
      <c r="M175">
        <v>163927</v>
      </c>
      <c r="N175">
        <v>161813</v>
      </c>
      <c r="O175">
        <f t="shared" si="7"/>
        <v>1.6287289999999999</v>
      </c>
      <c r="Q175" t="s">
        <v>237</v>
      </c>
      <c r="R175" t="s">
        <v>238</v>
      </c>
      <c r="S175" t="s">
        <v>239</v>
      </c>
      <c r="T175" t="s">
        <v>240</v>
      </c>
      <c r="U175" t="s">
        <v>241</v>
      </c>
    </row>
    <row r="176" spans="2:30" x14ac:dyDescent="0.2">
      <c r="B176" t="s">
        <v>272</v>
      </c>
      <c r="C176" t="s">
        <v>243</v>
      </c>
      <c r="D176">
        <v>3563</v>
      </c>
      <c r="E176">
        <v>164564</v>
      </c>
      <c r="F176">
        <v>162159</v>
      </c>
      <c r="G176">
        <v>162104</v>
      </c>
      <c r="H176">
        <v>161982</v>
      </c>
      <c r="I176">
        <v>161640</v>
      </c>
      <c r="J176">
        <v>161399</v>
      </c>
      <c r="K176">
        <v>161657</v>
      </c>
      <c r="L176">
        <v>162473</v>
      </c>
      <c r="M176">
        <v>163499</v>
      </c>
      <c r="N176">
        <v>162432</v>
      </c>
      <c r="O176">
        <f t="shared" si="7"/>
        <v>1.6239089999999998</v>
      </c>
      <c r="Q176" t="s">
        <v>291</v>
      </c>
      <c r="R176" t="s">
        <v>243</v>
      </c>
      <c r="S176">
        <v>40360</v>
      </c>
      <c r="T176">
        <v>502451</v>
      </c>
      <c r="U176">
        <v>502430</v>
      </c>
      <c r="V176">
        <v>501440</v>
      </c>
      <c r="W176">
        <v>502604</v>
      </c>
      <c r="X176">
        <v>502163</v>
      </c>
      <c r="Y176">
        <v>500344</v>
      </c>
      <c r="Z176">
        <v>502176</v>
      </c>
      <c r="AA176">
        <v>500990</v>
      </c>
      <c r="AB176">
        <v>502278</v>
      </c>
      <c r="AC176">
        <v>501540</v>
      </c>
      <c r="AD176">
        <f t="shared" si="8"/>
        <v>5.0184160000000002</v>
      </c>
    </row>
    <row r="177" spans="2:30" x14ac:dyDescent="0.2">
      <c r="B177" t="s">
        <v>272</v>
      </c>
      <c r="C177" t="s">
        <v>243</v>
      </c>
      <c r="D177">
        <v>3551</v>
      </c>
      <c r="E177">
        <v>163280</v>
      </c>
      <c r="F177">
        <v>162370</v>
      </c>
      <c r="G177">
        <v>163209</v>
      </c>
      <c r="H177">
        <v>163017</v>
      </c>
      <c r="I177">
        <v>162441</v>
      </c>
      <c r="J177">
        <v>162335</v>
      </c>
      <c r="K177">
        <v>161920</v>
      </c>
      <c r="L177">
        <v>163464</v>
      </c>
      <c r="M177">
        <v>163746</v>
      </c>
      <c r="N177">
        <v>162594</v>
      </c>
      <c r="O177">
        <f t="shared" si="7"/>
        <v>1.6283759999999998</v>
      </c>
      <c r="Q177" t="s">
        <v>292</v>
      </c>
      <c r="R177" t="s">
        <v>243</v>
      </c>
      <c r="S177">
        <v>30457</v>
      </c>
      <c r="T177">
        <v>496835</v>
      </c>
      <c r="U177">
        <v>493786</v>
      </c>
      <c r="V177">
        <v>495508</v>
      </c>
      <c r="W177">
        <v>495074</v>
      </c>
      <c r="X177">
        <v>496172</v>
      </c>
      <c r="Y177">
        <v>495044</v>
      </c>
      <c r="Z177">
        <v>494573</v>
      </c>
      <c r="AA177">
        <v>491845</v>
      </c>
      <c r="AB177">
        <v>492760</v>
      </c>
      <c r="AC177">
        <v>494961</v>
      </c>
      <c r="AD177">
        <f t="shared" si="8"/>
        <v>4.9465579999999996</v>
      </c>
    </row>
    <row r="178" spans="2:30" x14ac:dyDescent="0.2">
      <c r="B178" t="s">
        <v>272</v>
      </c>
      <c r="C178" t="s">
        <v>243</v>
      </c>
      <c r="D178">
        <v>3530</v>
      </c>
      <c r="E178">
        <v>162905</v>
      </c>
      <c r="F178">
        <v>165578</v>
      </c>
      <c r="G178">
        <v>161417</v>
      </c>
      <c r="H178">
        <v>161867</v>
      </c>
      <c r="I178">
        <v>161234</v>
      </c>
      <c r="J178">
        <v>161180</v>
      </c>
      <c r="K178">
        <v>161445</v>
      </c>
      <c r="L178">
        <v>160939</v>
      </c>
      <c r="M178">
        <v>162127</v>
      </c>
      <c r="N178">
        <v>163955</v>
      </c>
      <c r="O178">
        <f t="shared" si="7"/>
        <v>1.622647</v>
      </c>
      <c r="Q178" t="s">
        <v>292</v>
      </c>
      <c r="R178" t="s">
        <v>243</v>
      </c>
      <c r="S178">
        <v>30995</v>
      </c>
      <c r="T178">
        <v>488237</v>
      </c>
      <c r="U178">
        <v>488595</v>
      </c>
      <c r="V178">
        <v>488211</v>
      </c>
      <c r="W178">
        <v>489207</v>
      </c>
      <c r="X178">
        <v>487553</v>
      </c>
      <c r="Y178">
        <v>491980</v>
      </c>
      <c r="Z178">
        <v>487902</v>
      </c>
      <c r="AA178">
        <v>486425</v>
      </c>
      <c r="AB178">
        <v>488670</v>
      </c>
      <c r="AC178">
        <v>489106</v>
      </c>
      <c r="AD178">
        <f t="shared" si="8"/>
        <v>4.8858860000000002</v>
      </c>
    </row>
    <row r="179" spans="2:30" x14ac:dyDescent="0.2">
      <c r="B179" t="s">
        <v>272</v>
      </c>
      <c r="C179" t="s">
        <v>243</v>
      </c>
      <c r="D179">
        <v>3501</v>
      </c>
      <c r="E179">
        <v>163700</v>
      </c>
      <c r="F179">
        <v>162978</v>
      </c>
      <c r="G179">
        <v>161981</v>
      </c>
      <c r="H179">
        <v>162662</v>
      </c>
      <c r="I179">
        <v>162328</v>
      </c>
      <c r="J179">
        <v>163506</v>
      </c>
      <c r="K179">
        <v>162532</v>
      </c>
      <c r="L179">
        <v>162359</v>
      </c>
      <c r="M179">
        <v>162953</v>
      </c>
      <c r="N179">
        <v>162421</v>
      </c>
      <c r="O179">
        <f t="shared" si="7"/>
        <v>1.6274199999999999</v>
      </c>
      <c r="Q179" t="s">
        <v>292</v>
      </c>
      <c r="R179" t="s">
        <v>243</v>
      </c>
      <c r="S179">
        <v>30345</v>
      </c>
      <c r="T179">
        <v>488930</v>
      </c>
      <c r="U179">
        <v>488274</v>
      </c>
      <c r="V179">
        <v>489024</v>
      </c>
      <c r="W179">
        <v>490158</v>
      </c>
      <c r="X179">
        <v>490295</v>
      </c>
      <c r="Y179">
        <v>490516</v>
      </c>
      <c r="Z179">
        <v>489964</v>
      </c>
      <c r="AA179">
        <v>489448</v>
      </c>
      <c r="AB179">
        <v>491447</v>
      </c>
      <c r="AC179">
        <v>489927</v>
      </c>
      <c r="AD179">
        <f t="shared" si="8"/>
        <v>4.897983</v>
      </c>
    </row>
    <row r="180" spans="2:30" x14ac:dyDescent="0.2">
      <c r="B180" t="s">
        <v>272</v>
      </c>
      <c r="C180" t="s">
        <v>243</v>
      </c>
      <c r="D180">
        <v>3934</v>
      </c>
      <c r="E180">
        <v>174501</v>
      </c>
      <c r="F180">
        <v>174938</v>
      </c>
      <c r="G180">
        <v>175482</v>
      </c>
      <c r="H180">
        <v>174171</v>
      </c>
      <c r="I180">
        <v>172530</v>
      </c>
      <c r="J180">
        <v>173645</v>
      </c>
      <c r="K180">
        <v>174083</v>
      </c>
      <c r="L180">
        <v>174112</v>
      </c>
      <c r="M180">
        <v>174347</v>
      </c>
      <c r="N180">
        <v>173480</v>
      </c>
      <c r="O180">
        <f t="shared" si="7"/>
        <v>1.7412889999999999</v>
      </c>
      <c r="Q180" t="s">
        <v>292</v>
      </c>
      <c r="R180" t="s">
        <v>243</v>
      </c>
      <c r="S180">
        <v>31466</v>
      </c>
      <c r="T180">
        <v>493239</v>
      </c>
      <c r="U180">
        <v>492732</v>
      </c>
      <c r="V180">
        <v>492833</v>
      </c>
      <c r="W180">
        <v>492784</v>
      </c>
      <c r="X180">
        <v>493890</v>
      </c>
      <c r="Y180">
        <v>493485</v>
      </c>
      <c r="Z180">
        <v>495007</v>
      </c>
      <c r="AA180">
        <v>491939</v>
      </c>
      <c r="AB180">
        <v>494980</v>
      </c>
      <c r="AC180">
        <v>492680</v>
      </c>
      <c r="AD180">
        <f t="shared" si="8"/>
        <v>4.9335689999999994</v>
      </c>
    </row>
    <row r="181" spans="2:30" x14ac:dyDescent="0.2">
      <c r="B181" t="s">
        <v>272</v>
      </c>
      <c r="C181" t="s">
        <v>243</v>
      </c>
      <c r="D181">
        <v>3777</v>
      </c>
      <c r="E181">
        <v>172761</v>
      </c>
      <c r="F181">
        <v>173372</v>
      </c>
      <c r="G181">
        <v>172854</v>
      </c>
      <c r="H181">
        <v>172856</v>
      </c>
      <c r="I181">
        <v>171862</v>
      </c>
      <c r="J181">
        <v>171734</v>
      </c>
      <c r="K181">
        <v>173874</v>
      </c>
      <c r="L181">
        <v>172751</v>
      </c>
      <c r="M181">
        <v>172613</v>
      </c>
      <c r="N181">
        <v>171866</v>
      </c>
      <c r="O181">
        <f t="shared" si="7"/>
        <v>1.7265429999999999</v>
      </c>
      <c r="Q181" t="s">
        <v>292</v>
      </c>
      <c r="R181" t="s">
        <v>243</v>
      </c>
      <c r="S181">
        <v>49803</v>
      </c>
      <c r="T181">
        <v>628653</v>
      </c>
      <c r="U181">
        <v>631429</v>
      </c>
      <c r="V181">
        <v>642474</v>
      </c>
      <c r="W181">
        <v>628506</v>
      </c>
      <c r="X181">
        <v>626236</v>
      </c>
      <c r="Y181">
        <v>623450</v>
      </c>
      <c r="Z181">
        <v>654878</v>
      </c>
      <c r="AA181">
        <v>629115</v>
      </c>
      <c r="AB181">
        <v>626607</v>
      </c>
      <c r="AC181">
        <v>630784</v>
      </c>
      <c r="AD181">
        <f t="shared" si="8"/>
        <v>6.3221319999999999</v>
      </c>
    </row>
    <row r="182" spans="2:30" x14ac:dyDescent="0.2">
      <c r="B182" t="s">
        <v>272</v>
      </c>
      <c r="C182" t="s">
        <v>243</v>
      </c>
      <c r="D182">
        <v>3691</v>
      </c>
      <c r="E182">
        <v>173900</v>
      </c>
      <c r="F182">
        <v>175154</v>
      </c>
      <c r="G182">
        <v>171376</v>
      </c>
      <c r="H182">
        <v>171410</v>
      </c>
      <c r="I182">
        <v>172758</v>
      </c>
      <c r="J182">
        <v>172839</v>
      </c>
      <c r="K182">
        <v>173373</v>
      </c>
      <c r="L182">
        <v>171725</v>
      </c>
      <c r="M182">
        <v>185223</v>
      </c>
      <c r="N182">
        <v>172288</v>
      </c>
      <c r="O182">
        <f t="shared" si="7"/>
        <v>1.740046</v>
      </c>
      <c r="Q182" t="s">
        <v>292</v>
      </c>
      <c r="R182" t="s">
        <v>243</v>
      </c>
      <c r="S182">
        <v>38940</v>
      </c>
      <c r="T182">
        <v>364791</v>
      </c>
      <c r="U182">
        <v>363833</v>
      </c>
      <c r="V182">
        <v>363227</v>
      </c>
      <c r="W182">
        <v>364044</v>
      </c>
      <c r="X182">
        <v>363369</v>
      </c>
      <c r="Y182">
        <v>362352</v>
      </c>
      <c r="Z182">
        <v>360857</v>
      </c>
      <c r="AA182">
        <v>363447</v>
      </c>
      <c r="AB182">
        <v>362022</v>
      </c>
      <c r="AC182">
        <v>363440</v>
      </c>
      <c r="AD182">
        <f t="shared" si="8"/>
        <v>3.6313819999999999</v>
      </c>
    </row>
    <row r="183" spans="2:30" x14ac:dyDescent="0.2">
      <c r="B183" t="s">
        <v>272</v>
      </c>
      <c r="C183" t="s">
        <v>243</v>
      </c>
      <c r="D183">
        <v>3661</v>
      </c>
      <c r="E183">
        <v>174383</v>
      </c>
      <c r="F183">
        <v>171324</v>
      </c>
      <c r="G183">
        <v>171509</v>
      </c>
      <c r="H183">
        <v>172302</v>
      </c>
      <c r="I183">
        <v>172996</v>
      </c>
      <c r="J183">
        <v>171471</v>
      </c>
      <c r="K183">
        <v>173592</v>
      </c>
      <c r="L183">
        <v>172088</v>
      </c>
      <c r="M183">
        <v>171028</v>
      </c>
      <c r="N183">
        <v>173651</v>
      </c>
      <c r="O183">
        <f t="shared" si="7"/>
        <v>1.7243439999999999</v>
      </c>
      <c r="Q183" t="s">
        <v>292</v>
      </c>
      <c r="R183" t="s">
        <v>243</v>
      </c>
      <c r="S183">
        <v>31730</v>
      </c>
      <c r="T183">
        <v>371283</v>
      </c>
      <c r="U183">
        <v>372909</v>
      </c>
      <c r="V183">
        <v>371854</v>
      </c>
      <c r="W183">
        <v>372297</v>
      </c>
      <c r="X183">
        <v>375133</v>
      </c>
      <c r="Y183">
        <v>372976</v>
      </c>
      <c r="Z183">
        <v>372376</v>
      </c>
      <c r="AA183">
        <v>370470</v>
      </c>
      <c r="AB183">
        <v>372458</v>
      </c>
      <c r="AC183">
        <v>372276</v>
      </c>
      <c r="AD183">
        <f t="shared" si="8"/>
        <v>3.7240319999999998</v>
      </c>
    </row>
    <row r="184" spans="2:30" x14ac:dyDescent="0.2">
      <c r="B184" t="s">
        <v>272</v>
      </c>
      <c r="C184" t="s">
        <v>243</v>
      </c>
      <c r="D184">
        <v>3730</v>
      </c>
      <c r="E184">
        <v>176678</v>
      </c>
      <c r="F184">
        <v>174190</v>
      </c>
      <c r="G184">
        <v>174182</v>
      </c>
      <c r="H184">
        <v>176821</v>
      </c>
      <c r="I184">
        <v>175149</v>
      </c>
      <c r="J184">
        <v>176342</v>
      </c>
      <c r="K184">
        <v>173393</v>
      </c>
      <c r="L184">
        <v>174629</v>
      </c>
      <c r="M184">
        <v>173722</v>
      </c>
      <c r="N184">
        <v>175079</v>
      </c>
      <c r="O184">
        <f t="shared" si="7"/>
        <v>1.7501849999999999</v>
      </c>
      <c r="Q184" t="s">
        <v>292</v>
      </c>
      <c r="R184" t="s">
        <v>243</v>
      </c>
      <c r="S184">
        <v>31555</v>
      </c>
      <c r="T184">
        <v>380280</v>
      </c>
      <c r="U184">
        <v>388773</v>
      </c>
      <c r="V184">
        <v>386410</v>
      </c>
      <c r="W184">
        <v>375788</v>
      </c>
      <c r="X184">
        <v>380909</v>
      </c>
      <c r="Y184">
        <v>379560</v>
      </c>
      <c r="Z184">
        <v>377539</v>
      </c>
      <c r="AA184">
        <v>375255</v>
      </c>
      <c r="AB184">
        <v>374674</v>
      </c>
      <c r="AC184">
        <v>378214</v>
      </c>
      <c r="AD184">
        <f t="shared" si="8"/>
        <v>3.7974019999999999</v>
      </c>
    </row>
    <row r="185" spans="2:30" x14ac:dyDescent="0.2">
      <c r="B185" t="s">
        <v>272</v>
      </c>
      <c r="C185" t="s">
        <v>243</v>
      </c>
      <c r="D185">
        <v>3827</v>
      </c>
      <c r="E185">
        <v>182553</v>
      </c>
      <c r="F185">
        <v>179988</v>
      </c>
      <c r="G185">
        <v>177136</v>
      </c>
      <c r="H185">
        <v>185204</v>
      </c>
      <c r="I185">
        <v>244221</v>
      </c>
      <c r="J185">
        <v>190205</v>
      </c>
      <c r="K185">
        <v>180533</v>
      </c>
      <c r="L185">
        <v>183270</v>
      </c>
      <c r="M185">
        <v>185359</v>
      </c>
      <c r="N185">
        <v>186352</v>
      </c>
      <c r="O185">
        <f t="shared" si="7"/>
        <v>1.8948209999999999</v>
      </c>
      <c r="Q185" t="s">
        <v>292</v>
      </c>
      <c r="R185" t="s">
        <v>243</v>
      </c>
      <c r="S185">
        <v>30986</v>
      </c>
      <c r="T185">
        <v>364371</v>
      </c>
      <c r="U185">
        <v>363657</v>
      </c>
      <c r="V185">
        <v>365692</v>
      </c>
      <c r="W185">
        <v>364103</v>
      </c>
      <c r="X185">
        <v>362147</v>
      </c>
      <c r="Y185">
        <v>362722</v>
      </c>
      <c r="Z185">
        <v>363858</v>
      </c>
      <c r="AA185">
        <v>363577</v>
      </c>
      <c r="AB185">
        <v>364967</v>
      </c>
      <c r="AC185">
        <v>364613</v>
      </c>
      <c r="AD185">
        <f t="shared" si="8"/>
        <v>3.639707</v>
      </c>
    </row>
    <row r="186" spans="2:30" x14ac:dyDescent="0.2">
      <c r="B186" t="s">
        <v>272</v>
      </c>
      <c r="C186" t="s">
        <v>243</v>
      </c>
      <c r="D186">
        <v>4052</v>
      </c>
      <c r="E186">
        <v>198684</v>
      </c>
      <c r="F186">
        <v>187825</v>
      </c>
      <c r="G186">
        <v>186520</v>
      </c>
      <c r="H186">
        <v>192410</v>
      </c>
      <c r="I186">
        <v>196515</v>
      </c>
      <c r="J186">
        <v>189716</v>
      </c>
      <c r="K186">
        <v>179462</v>
      </c>
      <c r="L186">
        <v>198132</v>
      </c>
      <c r="M186">
        <v>208423</v>
      </c>
      <c r="N186">
        <v>181231</v>
      </c>
      <c r="O186">
        <f t="shared" si="7"/>
        <v>1.9189179999999999</v>
      </c>
      <c r="Q186" t="s">
        <v>292</v>
      </c>
      <c r="R186" t="s">
        <v>243</v>
      </c>
      <c r="S186">
        <v>31948</v>
      </c>
      <c r="T186">
        <v>380365</v>
      </c>
      <c r="U186">
        <v>379593</v>
      </c>
      <c r="V186">
        <v>381215</v>
      </c>
      <c r="W186">
        <v>379454</v>
      </c>
      <c r="X186">
        <v>379583</v>
      </c>
      <c r="Y186">
        <v>377931</v>
      </c>
      <c r="Z186">
        <v>380185</v>
      </c>
      <c r="AA186">
        <v>381330</v>
      </c>
      <c r="AB186">
        <v>379103</v>
      </c>
      <c r="AC186">
        <v>379751</v>
      </c>
      <c r="AD186">
        <f t="shared" si="8"/>
        <v>3.7985099999999998</v>
      </c>
    </row>
    <row r="187" spans="2:30" x14ac:dyDescent="0.2">
      <c r="B187" t="s">
        <v>272</v>
      </c>
      <c r="C187" t="s">
        <v>243</v>
      </c>
      <c r="D187">
        <v>3732</v>
      </c>
      <c r="E187">
        <v>177568</v>
      </c>
      <c r="F187">
        <v>183088</v>
      </c>
      <c r="G187">
        <v>174488</v>
      </c>
      <c r="H187">
        <v>172718</v>
      </c>
      <c r="I187">
        <v>172585</v>
      </c>
      <c r="J187">
        <v>174801</v>
      </c>
      <c r="K187">
        <v>172869</v>
      </c>
      <c r="L187">
        <v>178783</v>
      </c>
      <c r="M187">
        <v>175764</v>
      </c>
      <c r="N187">
        <v>180418</v>
      </c>
      <c r="O187">
        <f t="shared" si="7"/>
        <v>1.7630819999999998</v>
      </c>
      <c r="Q187" t="s">
        <v>292</v>
      </c>
      <c r="R187" t="s">
        <v>243</v>
      </c>
      <c r="S187">
        <v>30616</v>
      </c>
      <c r="T187">
        <v>356241</v>
      </c>
      <c r="U187">
        <v>354015</v>
      </c>
      <c r="V187">
        <v>351999</v>
      </c>
      <c r="W187">
        <v>350538</v>
      </c>
      <c r="X187">
        <v>355774</v>
      </c>
      <c r="Y187">
        <v>352283</v>
      </c>
      <c r="Z187">
        <v>356271</v>
      </c>
      <c r="AA187">
        <v>356434</v>
      </c>
      <c r="AB187">
        <v>351897</v>
      </c>
      <c r="AC187">
        <v>353235</v>
      </c>
      <c r="AD187">
        <f t="shared" si="8"/>
        <v>3.5386869999999999</v>
      </c>
    </row>
    <row r="188" spans="2:30" x14ac:dyDescent="0.2">
      <c r="B188" t="s">
        <v>272</v>
      </c>
      <c r="C188" t="s">
        <v>243</v>
      </c>
      <c r="D188">
        <v>3671</v>
      </c>
      <c r="E188">
        <v>176310</v>
      </c>
      <c r="F188">
        <v>176549</v>
      </c>
      <c r="G188">
        <v>174778</v>
      </c>
      <c r="H188">
        <v>173148</v>
      </c>
      <c r="I188">
        <v>173809</v>
      </c>
      <c r="J188">
        <v>175972</v>
      </c>
      <c r="K188">
        <v>173420</v>
      </c>
      <c r="L188">
        <v>211335</v>
      </c>
      <c r="M188">
        <v>185396</v>
      </c>
      <c r="N188">
        <v>186119</v>
      </c>
      <c r="O188">
        <f t="shared" si="7"/>
        <v>1.8068359999999999</v>
      </c>
      <c r="Q188" t="s">
        <v>292</v>
      </c>
      <c r="R188" t="s">
        <v>243</v>
      </c>
      <c r="S188">
        <v>31033</v>
      </c>
      <c r="T188">
        <v>363570</v>
      </c>
      <c r="U188">
        <v>366447</v>
      </c>
      <c r="V188">
        <v>364450</v>
      </c>
      <c r="W188">
        <v>364043</v>
      </c>
      <c r="X188">
        <v>363575</v>
      </c>
      <c r="Y188">
        <v>363866</v>
      </c>
      <c r="Z188">
        <v>365681</v>
      </c>
      <c r="AA188">
        <v>364838</v>
      </c>
      <c r="AB188">
        <v>363110</v>
      </c>
      <c r="AC188">
        <v>362747</v>
      </c>
      <c r="AD188">
        <f t="shared" si="8"/>
        <v>3.6423269999999999</v>
      </c>
    </row>
    <row r="189" spans="2:30" x14ac:dyDescent="0.2">
      <c r="B189" t="s">
        <v>272</v>
      </c>
      <c r="C189" t="s">
        <v>243</v>
      </c>
      <c r="D189">
        <v>3713</v>
      </c>
      <c r="E189">
        <v>180785</v>
      </c>
      <c r="F189">
        <v>179238</v>
      </c>
      <c r="G189">
        <v>185094</v>
      </c>
      <c r="H189">
        <v>180604</v>
      </c>
      <c r="I189">
        <v>185078</v>
      </c>
      <c r="J189">
        <v>193509</v>
      </c>
      <c r="K189">
        <v>174834</v>
      </c>
      <c r="L189">
        <v>173604</v>
      </c>
      <c r="M189">
        <v>173082</v>
      </c>
      <c r="N189">
        <v>175301</v>
      </c>
      <c r="O189">
        <f t="shared" si="7"/>
        <v>1.801129</v>
      </c>
      <c r="Q189" t="s">
        <v>292</v>
      </c>
      <c r="R189" t="s">
        <v>243</v>
      </c>
      <c r="S189">
        <v>30629</v>
      </c>
      <c r="T189">
        <v>365315</v>
      </c>
      <c r="U189">
        <v>367431</v>
      </c>
      <c r="V189">
        <v>364854</v>
      </c>
      <c r="W189">
        <v>365550</v>
      </c>
      <c r="X189">
        <v>367134</v>
      </c>
      <c r="Y189">
        <v>364619</v>
      </c>
      <c r="Z189">
        <v>366663</v>
      </c>
      <c r="AA189">
        <v>367637</v>
      </c>
      <c r="AB189">
        <v>365141</v>
      </c>
      <c r="AC189">
        <v>365917</v>
      </c>
      <c r="AD189">
        <f t="shared" si="8"/>
        <v>3.6602609999999998</v>
      </c>
    </row>
    <row r="190" spans="2:30" x14ac:dyDescent="0.2">
      <c r="B190" t="s">
        <v>272</v>
      </c>
      <c r="C190" t="s">
        <v>243</v>
      </c>
      <c r="D190">
        <v>3973</v>
      </c>
      <c r="E190">
        <v>178704</v>
      </c>
      <c r="F190">
        <v>176037</v>
      </c>
      <c r="G190">
        <v>176810</v>
      </c>
      <c r="H190">
        <v>176059</v>
      </c>
      <c r="I190">
        <v>176108</v>
      </c>
      <c r="J190">
        <v>176656</v>
      </c>
      <c r="K190">
        <v>176108</v>
      </c>
      <c r="L190">
        <v>175848</v>
      </c>
      <c r="M190">
        <v>175812</v>
      </c>
      <c r="N190">
        <v>175551</v>
      </c>
      <c r="O190">
        <f t="shared" si="7"/>
        <v>1.763693</v>
      </c>
      <c r="Q190" t="s">
        <v>292</v>
      </c>
      <c r="R190" t="s">
        <v>243</v>
      </c>
      <c r="S190">
        <v>30734</v>
      </c>
      <c r="T190">
        <v>359368</v>
      </c>
      <c r="U190">
        <v>360889</v>
      </c>
      <c r="V190">
        <v>359584</v>
      </c>
      <c r="W190">
        <v>360842</v>
      </c>
      <c r="X190">
        <v>359868</v>
      </c>
      <c r="Y190">
        <v>361398</v>
      </c>
      <c r="Z190">
        <v>362260</v>
      </c>
      <c r="AA190">
        <v>361464</v>
      </c>
      <c r="AB190">
        <v>357604</v>
      </c>
      <c r="AC190">
        <v>360345</v>
      </c>
      <c r="AD190">
        <f t="shared" si="8"/>
        <v>3.6036219999999997</v>
      </c>
    </row>
    <row r="191" spans="2:30" x14ac:dyDescent="0.2">
      <c r="B191" t="s">
        <v>272</v>
      </c>
      <c r="C191" t="s">
        <v>243</v>
      </c>
      <c r="D191">
        <v>3874</v>
      </c>
      <c r="E191">
        <v>176919</v>
      </c>
      <c r="F191">
        <v>173277</v>
      </c>
      <c r="G191">
        <v>173321</v>
      </c>
      <c r="H191">
        <v>171291</v>
      </c>
      <c r="I191">
        <v>175036</v>
      </c>
      <c r="J191">
        <v>174703</v>
      </c>
      <c r="K191">
        <v>173040</v>
      </c>
      <c r="L191">
        <v>175507</v>
      </c>
      <c r="M191">
        <v>174904</v>
      </c>
      <c r="N191">
        <v>174201</v>
      </c>
      <c r="O191">
        <f t="shared" si="7"/>
        <v>1.7421989999999998</v>
      </c>
      <c r="Q191" t="s">
        <v>292</v>
      </c>
      <c r="R191" t="s">
        <v>243</v>
      </c>
      <c r="S191">
        <v>30688</v>
      </c>
      <c r="T191">
        <v>364096</v>
      </c>
      <c r="U191">
        <v>368766</v>
      </c>
      <c r="V191">
        <v>362884</v>
      </c>
      <c r="W191">
        <v>365524</v>
      </c>
      <c r="X191">
        <v>364492</v>
      </c>
      <c r="Y191">
        <v>364641</v>
      </c>
      <c r="Z191">
        <v>365652</v>
      </c>
      <c r="AA191">
        <v>364030</v>
      </c>
      <c r="AB191">
        <v>363190</v>
      </c>
      <c r="AC191">
        <v>363736</v>
      </c>
      <c r="AD191">
        <f t="shared" si="8"/>
        <v>3.647011</v>
      </c>
    </row>
    <row r="192" spans="2:30" x14ac:dyDescent="0.2">
      <c r="B192" t="s">
        <v>272</v>
      </c>
      <c r="C192" t="s">
        <v>243</v>
      </c>
      <c r="D192">
        <v>4099</v>
      </c>
      <c r="E192">
        <v>176043</v>
      </c>
      <c r="F192">
        <v>174322</v>
      </c>
      <c r="G192">
        <v>174539</v>
      </c>
      <c r="H192">
        <v>174960</v>
      </c>
      <c r="I192">
        <v>173640</v>
      </c>
      <c r="J192">
        <v>176492</v>
      </c>
      <c r="K192">
        <v>173338</v>
      </c>
      <c r="L192">
        <v>172488</v>
      </c>
      <c r="M192">
        <v>173315</v>
      </c>
      <c r="N192">
        <v>174026</v>
      </c>
      <c r="O192">
        <f t="shared" si="7"/>
        <v>1.743163</v>
      </c>
    </row>
    <row r="193" spans="2:30" x14ac:dyDescent="0.2">
      <c r="B193" t="s">
        <v>272</v>
      </c>
      <c r="C193" t="s">
        <v>243</v>
      </c>
      <c r="D193">
        <v>3853</v>
      </c>
      <c r="E193">
        <v>175812</v>
      </c>
      <c r="F193">
        <v>171848</v>
      </c>
      <c r="G193">
        <v>173918</v>
      </c>
      <c r="H193">
        <v>174082</v>
      </c>
      <c r="I193">
        <v>172171</v>
      </c>
      <c r="J193">
        <v>172267</v>
      </c>
      <c r="K193">
        <v>171272</v>
      </c>
      <c r="L193">
        <v>172621</v>
      </c>
      <c r="M193">
        <v>172241</v>
      </c>
      <c r="N193">
        <v>171691</v>
      </c>
      <c r="O193">
        <f t="shared" si="7"/>
        <v>1.7279229999999999</v>
      </c>
    </row>
    <row r="194" spans="2:30" x14ac:dyDescent="0.2">
      <c r="B194" t="s">
        <v>272</v>
      </c>
      <c r="C194" t="s">
        <v>243</v>
      </c>
      <c r="D194">
        <v>3676</v>
      </c>
      <c r="E194">
        <v>174358</v>
      </c>
      <c r="F194">
        <v>173318</v>
      </c>
      <c r="G194">
        <v>173846</v>
      </c>
      <c r="H194">
        <v>172977</v>
      </c>
      <c r="I194">
        <v>171223</v>
      </c>
      <c r="J194">
        <v>174104</v>
      </c>
      <c r="K194">
        <v>172299</v>
      </c>
      <c r="L194">
        <v>172395</v>
      </c>
      <c r="M194">
        <v>174089</v>
      </c>
      <c r="N194">
        <v>173449</v>
      </c>
      <c r="O194">
        <f t="shared" si="7"/>
        <v>1.7320579999999999</v>
      </c>
    </row>
    <row r="195" spans="2:30" x14ac:dyDescent="0.2">
      <c r="B195" t="s">
        <v>272</v>
      </c>
      <c r="C195" t="s">
        <v>243</v>
      </c>
      <c r="D195">
        <v>3807</v>
      </c>
      <c r="E195">
        <v>200832</v>
      </c>
      <c r="F195">
        <v>190802</v>
      </c>
      <c r="G195">
        <v>188242</v>
      </c>
      <c r="H195">
        <v>195101</v>
      </c>
      <c r="I195">
        <v>190329</v>
      </c>
      <c r="J195">
        <v>193057</v>
      </c>
      <c r="K195">
        <v>197362</v>
      </c>
      <c r="L195">
        <v>192902</v>
      </c>
      <c r="M195">
        <v>194097</v>
      </c>
      <c r="N195">
        <v>194437</v>
      </c>
      <c r="O195">
        <f t="shared" si="7"/>
        <v>1.9371609999999999</v>
      </c>
    </row>
    <row r="196" spans="2:30" x14ac:dyDescent="0.2">
      <c r="B196" t="s">
        <v>272</v>
      </c>
      <c r="C196" t="s">
        <v>243</v>
      </c>
      <c r="D196">
        <v>3588</v>
      </c>
      <c r="E196">
        <v>177404</v>
      </c>
      <c r="F196">
        <v>171644</v>
      </c>
      <c r="G196">
        <v>175366</v>
      </c>
      <c r="H196">
        <v>174128</v>
      </c>
      <c r="I196">
        <v>172786</v>
      </c>
      <c r="J196">
        <v>174730</v>
      </c>
      <c r="K196">
        <v>174237</v>
      </c>
      <c r="L196">
        <v>174684</v>
      </c>
      <c r="M196">
        <v>174042</v>
      </c>
      <c r="N196">
        <v>173449</v>
      </c>
      <c r="O196">
        <f t="shared" si="7"/>
        <v>1.74247</v>
      </c>
    </row>
    <row r="197" spans="2:30" x14ac:dyDescent="0.2">
      <c r="B197" t="s">
        <v>272</v>
      </c>
      <c r="C197" t="s">
        <v>243</v>
      </c>
      <c r="D197">
        <v>3614</v>
      </c>
      <c r="E197">
        <v>173964</v>
      </c>
      <c r="F197">
        <v>172616</v>
      </c>
      <c r="G197">
        <v>171522</v>
      </c>
      <c r="H197">
        <v>171650</v>
      </c>
      <c r="I197">
        <v>172517</v>
      </c>
      <c r="J197">
        <v>172088</v>
      </c>
      <c r="K197">
        <v>171981</v>
      </c>
      <c r="L197">
        <v>171805</v>
      </c>
      <c r="M197">
        <v>173779</v>
      </c>
      <c r="N197">
        <v>172065</v>
      </c>
      <c r="O197">
        <f t="shared" si="7"/>
        <v>1.7239869999999999</v>
      </c>
    </row>
    <row r="198" spans="2:30" x14ac:dyDescent="0.2">
      <c r="B198" t="s">
        <v>272</v>
      </c>
      <c r="C198" t="s">
        <v>243</v>
      </c>
      <c r="D198">
        <v>4471</v>
      </c>
      <c r="E198">
        <v>189428</v>
      </c>
      <c r="F198">
        <v>186366</v>
      </c>
      <c r="G198">
        <v>185645</v>
      </c>
      <c r="H198">
        <v>187459</v>
      </c>
      <c r="I198">
        <v>187475</v>
      </c>
      <c r="J198">
        <v>184891</v>
      </c>
      <c r="K198">
        <v>188985</v>
      </c>
      <c r="L198">
        <v>196531</v>
      </c>
      <c r="M198">
        <v>187172</v>
      </c>
      <c r="N198">
        <v>186344</v>
      </c>
      <c r="O198">
        <f t="shared" si="7"/>
        <v>1.880296</v>
      </c>
    </row>
    <row r="199" spans="2:30" x14ac:dyDescent="0.2">
      <c r="B199" t="s">
        <v>272</v>
      </c>
      <c r="C199" t="s">
        <v>243</v>
      </c>
      <c r="D199">
        <v>3672</v>
      </c>
      <c r="E199">
        <v>174617</v>
      </c>
      <c r="F199">
        <v>171942</v>
      </c>
      <c r="G199">
        <v>175270</v>
      </c>
      <c r="H199">
        <v>172226</v>
      </c>
      <c r="I199">
        <v>171661</v>
      </c>
      <c r="J199">
        <v>171784</v>
      </c>
      <c r="K199">
        <v>171077</v>
      </c>
      <c r="L199">
        <v>172820</v>
      </c>
      <c r="M199">
        <v>172691</v>
      </c>
      <c r="N199">
        <v>171074</v>
      </c>
      <c r="O199">
        <f t="shared" si="7"/>
        <v>1.7251619999999999</v>
      </c>
    </row>
    <row r="200" spans="2:30" x14ac:dyDescent="0.2">
      <c r="O200" s="1">
        <f>AVERAGE(O175:O199)</f>
        <v>1.7486554400000001</v>
      </c>
    </row>
    <row r="202" spans="2:30" x14ac:dyDescent="0.2">
      <c r="B202" t="s">
        <v>237</v>
      </c>
      <c r="C202" t="s">
        <v>238</v>
      </c>
      <c r="D202" t="s">
        <v>239</v>
      </c>
      <c r="E202" t="s">
        <v>240</v>
      </c>
      <c r="F202" t="s">
        <v>241</v>
      </c>
    </row>
    <row r="203" spans="2:30" x14ac:dyDescent="0.2">
      <c r="B203" t="s">
        <v>273</v>
      </c>
      <c r="C203" t="s">
        <v>243</v>
      </c>
      <c r="D203">
        <v>6811</v>
      </c>
      <c r="E203">
        <v>339891</v>
      </c>
      <c r="F203">
        <v>333239</v>
      </c>
      <c r="G203">
        <v>332327</v>
      </c>
      <c r="H203">
        <v>332774</v>
      </c>
      <c r="I203">
        <v>333810</v>
      </c>
      <c r="J203">
        <v>334120</v>
      </c>
      <c r="K203">
        <v>333575</v>
      </c>
      <c r="L203">
        <v>333493</v>
      </c>
      <c r="M203">
        <v>332259</v>
      </c>
      <c r="N203">
        <v>332563</v>
      </c>
      <c r="O203">
        <f t="shared" si="7"/>
        <v>3.3380509999999997</v>
      </c>
      <c r="Q203" t="s">
        <v>237</v>
      </c>
      <c r="R203" t="s">
        <v>238</v>
      </c>
      <c r="S203" t="s">
        <v>239</v>
      </c>
      <c r="T203" t="s">
        <v>240</v>
      </c>
      <c r="U203" t="s">
        <v>241</v>
      </c>
    </row>
    <row r="204" spans="2:30" x14ac:dyDescent="0.2">
      <c r="B204" t="s">
        <v>274</v>
      </c>
      <c r="C204" t="s">
        <v>243</v>
      </c>
      <c r="D204">
        <v>6979</v>
      </c>
      <c r="E204">
        <v>335739</v>
      </c>
      <c r="F204">
        <v>332333</v>
      </c>
      <c r="G204">
        <v>332181</v>
      </c>
      <c r="H204">
        <v>331506</v>
      </c>
      <c r="I204">
        <v>331852</v>
      </c>
      <c r="J204">
        <v>332413</v>
      </c>
      <c r="K204">
        <v>331391</v>
      </c>
      <c r="L204">
        <v>332193</v>
      </c>
      <c r="M204">
        <v>332446</v>
      </c>
      <c r="N204">
        <v>330930</v>
      </c>
      <c r="O204">
        <f t="shared" si="7"/>
        <v>3.3229839999999999</v>
      </c>
      <c r="Q204" t="s">
        <v>293</v>
      </c>
      <c r="R204" t="s">
        <v>243</v>
      </c>
      <c r="S204">
        <v>82275</v>
      </c>
      <c r="T204">
        <v>999202</v>
      </c>
      <c r="U204">
        <v>1003711</v>
      </c>
      <c r="V204">
        <v>1002810</v>
      </c>
      <c r="W204">
        <v>1000280</v>
      </c>
      <c r="X204">
        <v>1001785</v>
      </c>
      <c r="Y204">
        <v>1004141</v>
      </c>
      <c r="Z204">
        <v>1005086</v>
      </c>
      <c r="AA204">
        <v>1002456</v>
      </c>
      <c r="AB204">
        <v>1005000</v>
      </c>
      <c r="AC204">
        <v>1003617</v>
      </c>
      <c r="AD204">
        <f t="shared" si="8"/>
        <v>10.028088</v>
      </c>
    </row>
    <row r="205" spans="2:30" x14ac:dyDescent="0.2">
      <c r="B205" t="s">
        <v>274</v>
      </c>
      <c r="C205" t="s">
        <v>243</v>
      </c>
      <c r="D205">
        <v>6821</v>
      </c>
      <c r="E205">
        <v>334544</v>
      </c>
      <c r="F205">
        <v>330794</v>
      </c>
      <c r="G205">
        <v>330588</v>
      </c>
      <c r="H205">
        <v>332151</v>
      </c>
      <c r="I205">
        <v>332102</v>
      </c>
      <c r="J205">
        <v>331676</v>
      </c>
      <c r="K205">
        <v>333112</v>
      </c>
      <c r="L205">
        <v>331523</v>
      </c>
      <c r="M205">
        <v>331102</v>
      </c>
      <c r="N205">
        <v>331973</v>
      </c>
      <c r="O205">
        <f t="shared" si="7"/>
        <v>3.3195649999999999</v>
      </c>
      <c r="Q205" t="s">
        <v>294</v>
      </c>
      <c r="R205" t="s">
        <v>243</v>
      </c>
      <c r="S205">
        <v>59142</v>
      </c>
      <c r="T205">
        <v>1004586</v>
      </c>
      <c r="U205">
        <v>1002050</v>
      </c>
      <c r="V205">
        <v>1005455</v>
      </c>
      <c r="W205">
        <v>999348</v>
      </c>
      <c r="X205">
        <v>1001686</v>
      </c>
      <c r="Y205">
        <v>1001785</v>
      </c>
      <c r="Z205">
        <v>1004146</v>
      </c>
      <c r="AA205">
        <v>1000256</v>
      </c>
      <c r="AB205">
        <v>1001773</v>
      </c>
      <c r="AC205">
        <v>1003237</v>
      </c>
      <c r="AD205">
        <f t="shared" si="8"/>
        <v>10.024322</v>
      </c>
    </row>
    <row r="206" spans="2:30" x14ac:dyDescent="0.2">
      <c r="B206" t="s">
        <v>274</v>
      </c>
      <c r="C206" t="s">
        <v>243</v>
      </c>
      <c r="D206">
        <v>6931</v>
      </c>
      <c r="E206">
        <v>335479</v>
      </c>
      <c r="F206">
        <v>333883</v>
      </c>
      <c r="G206">
        <v>332808</v>
      </c>
      <c r="H206">
        <v>333734</v>
      </c>
      <c r="I206">
        <v>333610</v>
      </c>
      <c r="J206">
        <v>334257</v>
      </c>
      <c r="K206">
        <v>334039</v>
      </c>
      <c r="L206">
        <v>332741</v>
      </c>
      <c r="M206">
        <v>332309</v>
      </c>
      <c r="N206">
        <v>332553</v>
      </c>
      <c r="O206">
        <f t="shared" si="7"/>
        <v>3.335413</v>
      </c>
      <c r="Q206" t="s">
        <v>294</v>
      </c>
      <c r="R206" t="s">
        <v>243</v>
      </c>
      <c r="S206">
        <v>61547</v>
      </c>
      <c r="T206">
        <v>1034795</v>
      </c>
      <c r="U206">
        <v>1032751</v>
      </c>
      <c r="V206">
        <v>1033244</v>
      </c>
      <c r="W206">
        <v>1033714</v>
      </c>
      <c r="X206">
        <v>1031973</v>
      </c>
      <c r="Y206">
        <v>1032452</v>
      </c>
      <c r="Z206">
        <v>1029892</v>
      </c>
      <c r="AA206">
        <v>1039394</v>
      </c>
      <c r="AB206">
        <v>1035913</v>
      </c>
      <c r="AC206">
        <v>1033566</v>
      </c>
      <c r="AD206">
        <f t="shared" si="8"/>
        <v>10.337693999999999</v>
      </c>
    </row>
    <row r="207" spans="2:30" x14ac:dyDescent="0.2">
      <c r="B207" t="s">
        <v>274</v>
      </c>
      <c r="C207" t="s">
        <v>243</v>
      </c>
      <c r="D207">
        <v>6855</v>
      </c>
      <c r="E207">
        <v>338556</v>
      </c>
      <c r="F207">
        <v>329495</v>
      </c>
      <c r="G207">
        <v>333235</v>
      </c>
      <c r="H207">
        <v>331797</v>
      </c>
      <c r="I207">
        <v>330629</v>
      </c>
      <c r="J207">
        <v>332867</v>
      </c>
      <c r="K207">
        <v>333054</v>
      </c>
      <c r="L207">
        <v>330517</v>
      </c>
      <c r="M207">
        <v>331281</v>
      </c>
      <c r="N207">
        <v>331074</v>
      </c>
      <c r="O207">
        <f t="shared" si="7"/>
        <v>3.322505</v>
      </c>
      <c r="Q207" t="s">
        <v>294</v>
      </c>
      <c r="R207" t="s">
        <v>243</v>
      </c>
      <c r="S207">
        <v>59209</v>
      </c>
      <c r="T207">
        <v>994558</v>
      </c>
      <c r="U207">
        <v>992814</v>
      </c>
      <c r="V207">
        <v>995724</v>
      </c>
      <c r="W207">
        <v>995202</v>
      </c>
      <c r="X207">
        <v>994374</v>
      </c>
      <c r="Y207">
        <v>995581</v>
      </c>
      <c r="Z207">
        <v>993606</v>
      </c>
      <c r="AA207">
        <v>995559</v>
      </c>
      <c r="AB207">
        <v>997942</v>
      </c>
      <c r="AC207">
        <v>998367</v>
      </c>
      <c r="AD207">
        <f t="shared" si="8"/>
        <v>9.9537269999999989</v>
      </c>
    </row>
    <row r="208" spans="2:30" x14ac:dyDescent="0.2">
      <c r="B208" t="s">
        <v>274</v>
      </c>
      <c r="C208" t="s">
        <v>243</v>
      </c>
      <c r="D208">
        <v>15793</v>
      </c>
      <c r="E208">
        <v>371327</v>
      </c>
      <c r="F208">
        <v>358469</v>
      </c>
      <c r="G208">
        <v>356414</v>
      </c>
      <c r="H208">
        <v>362869</v>
      </c>
      <c r="I208">
        <v>356606</v>
      </c>
      <c r="J208">
        <v>363652</v>
      </c>
      <c r="K208">
        <v>356743</v>
      </c>
      <c r="L208">
        <v>360617</v>
      </c>
      <c r="M208">
        <v>363287</v>
      </c>
      <c r="N208">
        <v>361874</v>
      </c>
      <c r="O208">
        <f t="shared" si="7"/>
        <v>3.6118579999999998</v>
      </c>
      <c r="Q208" t="s">
        <v>294</v>
      </c>
      <c r="R208" t="s">
        <v>243</v>
      </c>
      <c r="S208">
        <v>59727</v>
      </c>
      <c r="T208">
        <v>1010778</v>
      </c>
      <c r="U208">
        <v>1012521</v>
      </c>
      <c r="V208">
        <v>1014615</v>
      </c>
      <c r="W208">
        <v>1011097</v>
      </c>
      <c r="X208">
        <v>1010143</v>
      </c>
      <c r="Y208">
        <v>1012069</v>
      </c>
      <c r="Z208">
        <v>1012961</v>
      </c>
      <c r="AA208">
        <v>1012286</v>
      </c>
      <c r="AB208">
        <v>1012191</v>
      </c>
      <c r="AC208">
        <v>1014155</v>
      </c>
      <c r="AD208">
        <f t="shared" si="8"/>
        <v>10.122816</v>
      </c>
    </row>
    <row r="209" spans="2:30" x14ac:dyDescent="0.2">
      <c r="B209" t="s">
        <v>274</v>
      </c>
      <c r="C209" t="s">
        <v>243</v>
      </c>
      <c r="D209">
        <v>7260</v>
      </c>
      <c r="E209">
        <v>380607</v>
      </c>
      <c r="F209">
        <v>376341</v>
      </c>
      <c r="G209">
        <v>370537</v>
      </c>
      <c r="H209">
        <v>359180</v>
      </c>
      <c r="I209">
        <v>423260</v>
      </c>
      <c r="J209">
        <v>387432</v>
      </c>
      <c r="K209">
        <v>373033</v>
      </c>
      <c r="L209">
        <v>373040</v>
      </c>
      <c r="M209">
        <v>370198</v>
      </c>
      <c r="N209">
        <v>363538</v>
      </c>
      <c r="O209">
        <f t="shared" si="7"/>
        <v>3.7771659999999998</v>
      </c>
      <c r="Q209" t="s">
        <v>294</v>
      </c>
      <c r="R209" t="s">
        <v>243</v>
      </c>
      <c r="S209">
        <v>77480</v>
      </c>
      <c r="T209">
        <v>746255</v>
      </c>
      <c r="U209">
        <v>743946</v>
      </c>
      <c r="V209">
        <v>742577</v>
      </c>
      <c r="W209">
        <v>741837</v>
      </c>
      <c r="X209">
        <v>743700</v>
      </c>
      <c r="Y209">
        <v>745222</v>
      </c>
      <c r="Z209">
        <v>746381</v>
      </c>
      <c r="AA209">
        <v>744074</v>
      </c>
      <c r="AB209">
        <v>746367</v>
      </c>
      <c r="AC209">
        <v>743980</v>
      </c>
      <c r="AD209">
        <f t="shared" si="8"/>
        <v>7.4443389999999994</v>
      </c>
    </row>
    <row r="210" spans="2:30" x14ac:dyDescent="0.2">
      <c r="B210" t="s">
        <v>274</v>
      </c>
      <c r="C210" t="s">
        <v>243</v>
      </c>
      <c r="D210">
        <v>7595</v>
      </c>
      <c r="E210">
        <v>386586</v>
      </c>
      <c r="F210">
        <v>357001</v>
      </c>
      <c r="G210">
        <v>360358</v>
      </c>
      <c r="H210">
        <v>356916</v>
      </c>
      <c r="I210">
        <v>366184</v>
      </c>
      <c r="J210">
        <v>356977</v>
      </c>
      <c r="K210">
        <v>357737</v>
      </c>
      <c r="L210">
        <v>355014</v>
      </c>
      <c r="M210">
        <v>355626</v>
      </c>
      <c r="N210">
        <v>355055</v>
      </c>
      <c r="O210">
        <f t="shared" si="7"/>
        <v>3.6074539999999997</v>
      </c>
      <c r="Q210" t="s">
        <v>294</v>
      </c>
      <c r="R210" t="s">
        <v>243</v>
      </c>
      <c r="S210">
        <v>59425</v>
      </c>
      <c r="T210">
        <v>741329</v>
      </c>
      <c r="U210">
        <v>738324</v>
      </c>
      <c r="V210">
        <v>742111</v>
      </c>
      <c r="W210">
        <v>736925</v>
      </c>
      <c r="X210">
        <v>739637</v>
      </c>
      <c r="Y210">
        <v>738658</v>
      </c>
      <c r="Z210">
        <v>737861</v>
      </c>
      <c r="AA210">
        <v>737833</v>
      </c>
      <c r="AB210">
        <v>740060</v>
      </c>
      <c r="AC210">
        <v>737045</v>
      </c>
      <c r="AD210">
        <f t="shared" si="8"/>
        <v>7.3897829999999995</v>
      </c>
    </row>
    <row r="211" spans="2:30" x14ac:dyDescent="0.2">
      <c r="B211" t="s">
        <v>274</v>
      </c>
      <c r="C211" t="s">
        <v>243</v>
      </c>
      <c r="D211">
        <v>7347</v>
      </c>
      <c r="E211">
        <v>360881</v>
      </c>
      <c r="F211">
        <v>357109</v>
      </c>
      <c r="G211">
        <v>357353</v>
      </c>
      <c r="H211">
        <v>353546</v>
      </c>
      <c r="I211">
        <v>354189</v>
      </c>
      <c r="J211">
        <v>355990</v>
      </c>
      <c r="K211">
        <v>360049</v>
      </c>
      <c r="L211">
        <v>354575</v>
      </c>
      <c r="M211">
        <v>354918</v>
      </c>
      <c r="N211">
        <v>355189</v>
      </c>
      <c r="O211">
        <f t="shared" si="7"/>
        <v>3.5637989999999999</v>
      </c>
      <c r="Q211" t="s">
        <v>294</v>
      </c>
      <c r="R211" t="s">
        <v>243</v>
      </c>
      <c r="S211">
        <v>61490</v>
      </c>
      <c r="T211">
        <v>767443</v>
      </c>
      <c r="U211">
        <v>766817</v>
      </c>
      <c r="V211">
        <v>767106</v>
      </c>
      <c r="W211">
        <v>763514</v>
      </c>
      <c r="X211">
        <v>764298</v>
      </c>
      <c r="Y211">
        <v>763841</v>
      </c>
      <c r="Z211">
        <v>763195</v>
      </c>
      <c r="AA211">
        <v>766250</v>
      </c>
      <c r="AB211">
        <v>763437</v>
      </c>
      <c r="AC211">
        <v>763711</v>
      </c>
      <c r="AD211">
        <f t="shared" si="8"/>
        <v>7.6496119999999994</v>
      </c>
    </row>
    <row r="212" spans="2:30" x14ac:dyDescent="0.2">
      <c r="B212" t="s">
        <v>274</v>
      </c>
      <c r="C212" t="s">
        <v>243</v>
      </c>
      <c r="D212">
        <v>11739</v>
      </c>
      <c r="E212">
        <v>367535</v>
      </c>
      <c r="F212">
        <v>365111</v>
      </c>
      <c r="G212">
        <v>361927</v>
      </c>
      <c r="H212">
        <v>370675</v>
      </c>
      <c r="I212">
        <v>380143</v>
      </c>
      <c r="J212">
        <v>357064</v>
      </c>
      <c r="K212">
        <v>355968</v>
      </c>
      <c r="L212">
        <v>351675</v>
      </c>
      <c r="M212">
        <v>353414</v>
      </c>
      <c r="N212">
        <v>359600</v>
      </c>
      <c r="O212">
        <f t="shared" si="7"/>
        <v>3.6231119999999999</v>
      </c>
      <c r="Q212" t="s">
        <v>294</v>
      </c>
      <c r="R212" t="s">
        <v>243</v>
      </c>
      <c r="S212">
        <v>60935</v>
      </c>
      <c r="T212">
        <v>758324</v>
      </c>
      <c r="U212">
        <v>755927</v>
      </c>
      <c r="V212">
        <v>758498</v>
      </c>
      <c r="W212">
        <v>753640</v>
      </c>
      <c r="X212">
        <v>755218</v>
      </c>
      <c r="Y212">
        <v>758658</v>
      </c>
      <c r="Z212">
        <v>759591</v>
      </c>
      <c r="AA212">
        <v>757673</v>
      </c>
      <c r="AB212">
        <v>757082</v>
      </c>
      <c r="AC212">
        <v>755557</v>
      </c>
      <c r="AD212">
        <f t="shared" si="8"/>
        <v>7.5701679999999998</v>
      </c>
    </row>
    <row r="213" spans="2:30" x14ac:dyDescent="0.2">
      <c r="B213" t="s">
        <v>274</v>
      </c>
      <c r="C213" t="s">
        <v>243</v>
      </c>
      <c r="D213">
        <v>7624</v>
      </c>
      <c r="E213">
        <v>386650</v>
      </c>
      <c r="F213">
        <v>372272</v>
      </c>
      <c r="G213">
        <v>366915</v>
      </c>
      <c r="H213">
        <v>368599</v>
      </c>
      <c r="I213">
        <v>371737</v>
      </c>
      <c r="J213">
        <v>375717</v>
      </c>
      <c r="K213">
        <v>365222</v>
      </c>
      <c r="L213">
        <v>385734</v>
      </c>
      <c r="M213">
        <v>372109</v>
      </c>
      <c r="N213">
        <v>426423</v>
      </c>
      <c r="O213">
        <f t="shared" si="7"/>
        <v>3.7913779999999999</v>
      </c>
      <c r="Q213" t="s">
        <v>294</v>
      </c>
      <c r="R213" t="s">
        <v>243</v>
      </c>
      <c r="S213">
        <v>59868</v>
      </c>
      <c r="T213">
        <v>739405</v>
      </c>
      <c r="U213">
        <v>738388</v>
      </c>
      <c r="V213">
        <v>744731</v>
      </c>
      <c r="W213">
        <v>741999</v>
      </c>
      <c r="X213">
        <v>740864</v>
      </c>
      <c r="Y213">
        <v>741919</v>
      </c>
      <c r="Z213">
        <v>740533</v>
      </c>
      <c r="AA213">
        <v>741664</v>
      </c>
      <c r="AB213">
        <v>741985</v>
      </c>
      <c r="AC213">
        <v>740505</v>
      </c>
      <c r="AD213">
        <f t="shared" si="8"/>
        <v>7.4119929999999998</v>
      </c>
    </row>
    <row r="214" spans="2:30" x14ac:dyDescent="0.2">
      <c r="B214" t="s">
        <v>274</v>
      </c>
      <c r="C214" t="s">
        <v>243</v>
      </c>
      <c r="D214">
        <v>7442</v>
      </c>
      <c r="E214">
        <v>412828</v>
      </c>
      <c r="F214">
        <v>376723</v>
      </c>
      <c r="G214">
        <v>400692</v>
      </c>
      <c r="H214">
        <v>391288</v>
      </c>
      <c r="I214">
        <v>374106</v>
      </c>
      <c r="J214">
        <v>383940</v>
      </c>
      <c r="K214">
        <v>383093</v>
      </c>
      <c r="L214">
        <v>377952</v>
      </c>
      <c r="M214">
        <v>377527</v>
      </c>
      <c r="N214">
        <v>384026</v>
      </c>
      <c r="O214">
        <f t="shared" si="7"/>
        <v>3.8621749999999997</v>
      </c>
      <c r="Q214" t="s">
        <v>294</v>
      </c>
      <c r="R214" t="s">
        <v>243</v>
      </c>
      <c r="S214">
        <v>58897</v>
      </c>
      <c r="T214">
        <v>736952</v>
      </c>
      <c r="U214">
        <v>737098</v>
      </c>
      <c r="V214">
        <v>737544</v>
      </c>
      <c r="W214">
        <v>737316</v>
      </c>
      <c r="X214">
        <v>736179</v>
      </c>
      <c r="Y214">
        <v>737117</v>
      </c>
      <c r="Z214">
        <v>734607</v>
      </c>
      <c r="AA214">
        <v>738475</v>
      </c>
      <c r="AB214">
        <v>736386</v>
      </c>
      <c r="AC214">
        <v>735792</v>
      </c>
      <c r="AD214">
        <f t="shared" si="8"/>
        <v>7.3674659999999994</v>
      </c>
    </row>
    <row r="215" spans="2:30" x14ac:dyDescent="0.2">
      <c r="B215" t="s">
        <v>274</v>
      </c>
      <c r="C215" t="s">
        <v>243</v>
      </c>
      <c r="D215">
        <v>7282</v>
      </c>
      <c r="E215">
        <v>365110</v>
      </c>
      <c r="F215">
        <v>420320</v>
      </c>
      <c r="G215">
        <v>363184</v>
      </c>
      <c r="H215">
        <v>357224</v>
      </c>
      <c r="I215">
        <v>366729</v>
      </c>
      <c r="J215">
        <v>366248</v>
      </c>
      <c r="K215">
        <v>357158</v>
      </c>
      <c r="L215">
        <v>358442</v>
      </c>
      <c r="M215">
        <v>363729</v>
      </c>
      <c r="N215">
        <v>365744</v>
      </c>
      <c r="O215">
        <f t="shared" si="7"/>
        <v>3.6838880000000001</v>
      </c>
      <c r="Q215" t="s">
        <v>294</v>
      </c>
      <c r="R215" t="s">
        <v>243</v>
      </c>
      <c r="S215">
        <v>59573</v>
      </c>
      <c r="T215">
        <v>740903</v>
      </c>
      <c r="U215">
        <v>738296</v>
      </c>
      <c r="V215">
        <v>739562</v>
      </c>
      <c r="W215">
        <v>739196</v>
      </c>
      <c r="X215">
        <v>740337</v>
      </c>
      <c r="Y215">
        <v>743509</v>
      </c>
      <c r="Z215">
        <v>741618</v>
      </c>
      <c r="AA215">
        <v>744986</v>
      </c>
      <c r="AB215">
        <v>744700</v>
      </c>
      <c r="AC215">
        <v>741868</v>
      </c>
      <c r="AD215">
        <f t="shared" si="8"/>
        <v>7.4149750000000001</v>
      </c>
    </row>
    <row r="216" spans="2:30" x14ac:dyDescent="0.2">
      <c r="B216" t="s">
        <v>274</v>
      </c>
      <c r="C216" t="s">
        <v>243</v>
      </c>
      <c r="D216">
        <v>7238</v>
      </c>
      <c r="E216">
        <v>359382</v>
      </c>
      <c r="F216">
        <v>353219</v>
      </c>
      <c r="G216">
        <v>374771</v>
      </c>
      <c r="H216">
        <v>353780</v>
      </c>
      <c r="I216">
        <v>354504</v>
      </c>
      <c r="J216">
        <v>353289</v>
      </c>
      <c r="K216">
        <v>350775</v>
      </c>
      <c r="L216">
        <v>359548</v>
      </c>
      <c r="M216">
        <v>362599</v>
      </c>
      <c r="N216">
        <v>351441</v>
      </c>
      <c r="O216">
        <f t="shared" si="7"/>
        <v>3.5733079999999999</v>
      </c>
      <c r="Q216" t="s">
        <v>294</v>
      </c>
      <c r="R216" t="s">
        <v>243</v>
      </c>
      <c r="S216">
        <v>60406</v>
      </c>
      <c r="T216">
        <v>752771</v>
      </c>
      <c r="U216">
        <v>753336</v>
      </c>
      <c r="V216">
        <v>753445</v>
      </c>
      <c r="W216">
        <v>754007</v>
      </c>
      <c r="X216">
        <v>754143</v>
      </c>
      <c r="Y216">
        <v>752899</v>
      </c>
      <c r="Z216">
        <v>753835</v>
      </c>
      <c r="AA216">
        <v>753584</v>
      </c>
      <c r="AB216">
        <v>753971</v>
      </c>
      <c r="AC216">
        <v>752727</v>
      </c>
      <c r="AD216">
        <f t="shared" si="8"/>
        <v>7.5347179999999998</v>
      </c>
    </row>
    <row r="217" spans="2:30" x14ac:dyDescent="0.2">
      <c r="B217" t="s">
        <v>274</v>
      </c>
      <c r="C217" t="s">
        <v>243</v>
      </c>
      <c r="D217">
        <v>7278</v>
      </c>
      <c r="E217">
        <v>357764</v>
      </c>
      <c r="F217">
        <v>379516</v>
      </c>
      <c r="G217">
        <v>367045</v>
      </c>
      <c r="H217">
        <v>398830</v>
      </c>
      <c r="I217">
        <v>367165</v>
      </c>
      <c r="J217">
        <v>361802</v>
      </c>
      <c r="K217">
        <v>386243</v>
      </c>
      <c r="L217">
        <v>365306</v>
      </c>
      <c r="M217">
        <v>374208</v>
      </c>
      <c r="N217">
        <v>360985</v>
      </c>
      <c r="O217">
        <f t="shared" si="7"/>
        <v>3.7188639999999999</v>
      </c>
      <c r="Q217" t="s">
        <v>294</v>
      </c>
      <c r="R217" t="s">
        <v>243</v>
      </c>
      <c r="S217">
        <v>61438</v>
      </c>
      <c r="T217">
        <v>757913</v>
      </c>
      <c r="U217">
        <v>757008</v>
      </c>
      <c r="V217">
        <v>756655</v>
      </c>
      <c r="W217">
        <v>755540</v>
      </c>
      <c r="X217">
        <v>757755</v>
      </c>
      <c r="Y217">
        <v>757822</v>
      </c>
      <c r="Z217">
        <v>755141</v>
      </c>
      <c r="AA217">
        <v>757272</v>
      </c>
      <c r="AB217">
        <v>756146</v>
      </c>
      <c r="AC217">
        <v>756489</v>
      </c>
      <c r="AD217">
        <f t="shared" si="8"/>
        <v>7.5677409999999998</v>
      </c>
    </row>
    <row r="218" spans="2:30" x14ac:dyDescent="0.2">
      <c r="B218" t="s">
        <v>274</v>
      </c>
      <c r="C218" t="s">
        <v>243</v>
      </c>
      <c r="D218">
        <v>7276</v>
      </c>
      <c r="E218">
        <v>356974</v>
      </c>
      <c r="F218">
        <v>353195</v>
      </c>
      <c r="G218">
        <v>356103</v>
      </c>
      <c r="H218">
        <v>353110</v>
      </c>
      <c r="I218">
        <v>354726</v>
      </c>
      <c r="J218">
        <v>354518</v>
      </c>
      <c r="K218">
        <v>356083</v>
      </c>
      <c r="L218">
        <v>353855</v>
      </c>
      <c r="M218">
        <v>351532</v>
      </c>
      <c r="N218">
        <v>355094</v>
      </c>
      <c r="O218">
        <f t="shared" si="7"/>
        <v>3.5451899999999998</v>
      </c>
      <c r="Q218" t="s">
        <v>294</v>
      </c>
      <c r="R218" t="s">
        <v>243</v>
      </c>
      <c r="S218">
        <v>60376</v>
      </c>
      <c r="T218">
        <v>752162</v>
      </c>
      <c r="U218">
        <v>753245</v>
      </c>
      <c r="V218">
        <v>755462</v>
      </c>
      <c r="W218">
        <v>751306</v>
      </c>
      <c r="X218">
        <v>755927</v>
      </c>
      <c r="Y218">
        <v>754096</v>
      </c>
      <c r="Z218">
        <v>753507</v>
      </c>
      <c r="AA218">
        <v>755542</v>
      </c>
      <c r="AB218">
        <v>750600</v>
      </c>
      <c r="AC218">
        <v>751965</v>
      </c>
      <c r="AD218">
        <f t="shared" si="8"/>
        <v>7.5338119999999993</v>
      </c>
    </row>
    <row r="219" spans="2:30" x14ac:dyDescent="0.2">
      <c r="B219" t="s">
        <v>274</v>
      </c>
      <c r="C219" t="s">
        <v>243</v>
      </c>
      <c r="D219">
        <v>7372</v>
      </c>
      <c r="E219">
        <v>356452</v>
      </c>
      <c r="F219">
        <v>354225</v>
      </c>
      <c r="G219">
        <v>354012</v>
      </c>
      <c r="H219">
        <v>353071</v>
      </c>
      <c r="I219">
        <v>352668</v>
      </c>
      <c r="J219">
        <v>351816</v>
      </c>
      <c r="K219">
        <v>354282</v>
      </c>
      <c r="L219">
        <v>353076</v>
      </c>
      <c r="M219">
        <v>354166</v>
      </c>
      <c r="N219">
        <v>352576</v>
      </c>
      <c r="O219">
        <f t="shared" si="7"/>
        <v>3.5363439999999997</v>
      </c>
    </row>
    <row r="220" spans="2:30" x14ac:dyDescent="0.2">
      <c r="B220" t="s">
        <v>274</v>
      </c>
      <c r="C220" t="s">
        <v>243</v>
      </c>
      <c r="D220">
        <v>7023</v>
      </c>
      <c r="E220">
        <v>358961</v>
      </c>
      <c r="F220">
        <v>354363</v>
      </c>
      <c r="G220">
        <v>353406</v>
      </c>
      <c r="H220">
        <v>353350</v>
      </c>
      <c r="I220">
        <v>353630</v>
      </c>
      <c r="J220">
        <v>358716</v>
      </c>
      <c r="K220">
        <v>367437</v>
      </c>
      <c r="L220">
        <v>366106</v>
      </c>
      <c r="M220">
        <v>364978</v>
      </c>
      <c r="N220">
        <v>395126</v>
      </c>
      <c r="O220">
        <f t="shared" si="7"/>
        <v>3.6260729999999999</v>
      </c>
    </row>
    <row r="221" spans="2:30" x14ac:dyDescent="0.2">
      <c r="B221" t="s">
        <v>274</v>
      </c>
      <c r="C221" t="s">
        <v>243</v>
      </c>
      <c r="D221">
        <v>7599</v>
      </c>
      <c r="E221">
        <v>375189</v>
      </c>
      <c r="F221">
        <v>366452</v>
      </c>
      <c r="G221">
        <v>362756</v>
      </c>
      <c r="H221">
        <v>364203</v>
      </c>
      <c r="I221">
        <v>367754</v>
      </c>
      <c r="J221">
        <v>404652</v>
      </c>
      <c r="K221">
        <v>409422</v>
      </c>
      <c r="L221">
        <v>411018</v>
      </c>
      <c r="M221">
        <v>404915</v>
      </c>
      <c r="N221">
        <v>403555</v>
      </c>
      <c r="O221">
        <f t="shared" si="7"/>
        <v>3.8699159999999999</v>
      </c>
    </row>
    <row r="222" spans="2:30" x14ac:dyDescent="0.2">
      <c r="B222" t="s">
        <v>274</v>
      </c>
      <c r="C222" t="s">
        <v>243</v>
      </c>
      <c r="D222">
        <v>7306</v>
      </c>
      <c r="E222">
        <v>365758</v>
      </c>
      <c r="F222">
        <v>372075</v>
      </c>
      <c r="G222">
        <v>370558</v>
      </c>
      <c r="H222">
        <v>373221</v>
      </c>
      <c r="I222">
        <v>365691</v>
      </c>
      <c r="J222">
        <v>363683</v>
      </c>
      <c r="K222">
        <v>363484</v>
      </c>
      <c r="L222">
        <v>365248</v>
      </c>
      <c r="M222">
        <v>364551</v>
      </c>
      <c r="N222">
        <v>365223</v>
      </c>
      <c r="O222">
        <f t="shared" si="7"/>
        <v>3.669492</v>
      </c>
    </row>
    <row r="223" spans="2:30" x14ac:dyDescent="0.2">
      <c r="B223" t="s">
        <v>274</v>
      </c>
      <c r="C223" t="s">
        <v>243</v>
      </c>
      <c r="D223">
        <v>7345</v>
      </c>
      <c r="E223">
        <v>370242</v>
      </c>
      <c r="F223">
        <v>365210</v>
      </c>
      <c r="G223">
        <v>366229</v>
      </c>
      <c r="H223">
        <v>367851</v>
      </c>
      <c r="I223">
        <v>365000</v>
      </c>
      <c r="J223">
        <v>363988</v>
      </c>
      <c r="K223">
        <v>364446</v>
      </c>
      <c r="L223">
        <v>362099</v>
      </c>
      <c r="M223">
        <v>365465</v>
      </c>
      <c r="N223">
        <v>366836</v>
      </c>
      <c r="O223">
        <f t="shared" si="7"/>
        <v>3.6573659999999997</v>
      </c>
    </row>
    <row r="224" spans="2:30" x14ac:dyDescent="0.2">
      <c r="B224" t="s">
        <v>274</v>
      </c>
      <c r="C224" t="s">
        <v>243</v>
      </c>
      <c r="D224">
        <v>7661</v>
      </c>
      <c r="E224">
        <v>369353</v>
      </c>
      <c r="F224">
        <v>365936</v>
      </c>
      <c r="G224">
        <v>364354</v>
      </c>
      <c r="H224">
        <v>365586</v>
      </c>
      <c r="I224">
        <v>371009</v>
      </c>
      <c r="J224">
        <v>379381</v>
      </c>
      <c r="K224">
        <v>367418</v>
      </c>
      <c r="L224">
        <v>365572</v>
      </c>
      <c r="M224">
        <v>368072</v>
      </c>
      <c r="N224">
        <v>366356</v>
      </c>
      <c r="O224">
        <f t="shared" si="7"/>
        <v>3.6830369999999997</v>
      </c>
    </row>
    <row r="225" spans="2:30" x14ac:dyDescent="0.2">
      <c r="B225" t="s">
        <v>274</v>
      </c>
      <c r="C225" t="s">
        <v>243</v>
      </c>
      <c r="D225">
        <v>7429</v>
      </c>
      <c r="E225">
        <v>371371</v>
      </c>
      <c r="F225">
        <v>368164</v>
      </c>
      <c r="G225">
        <v>364887</v>
      </c>
      <c r="H225">
        <v>365806</v>
      </c>
      <c r="I225">
        <v>365550</v>
      </c>
      <c r="J225">
        <v>364587</v>
      </c>
      <c r="K225">
        <v>364459</v>
      </c>
      <c r="L225">
        <v>366402</v>
      </c>
      <c r="M225">
        <v>366344</v>
      </c>
      <c r="N225">
        <v>369726</v>
      </c>
      <c r="O225">
        <f t="shared" ref="O225:O288" si="9">SUM(E225:N225)*0.000001</f>
        <v>3.6672959999999999</v>
      </c>
    </row>
    <row r="226" spans="2:30" x14ac:dyDescent="0.2">
      <c r="B226" t="s">
        <v>274</v>
      </c>
      <c r="C226" t="s">
        <v>243</v>
      </c>
      <c r="D226">
        <v>7173</v>
      </c>
      <c r="E226">
        <v>368507</v>
      </c>
      <c r="F226">
        <v>365806</v>
      </c>
      <c r="G226">
        <v>365550</v>
      </c>
      <c r="H226">
        <v>374995</v>
      </c>
      <c r="I226">
        <v>367621</v>
      </c>
      <c r="J226">
        <v>369040</v>
      </c>
      <c r="K226">
        <v>372081</v>
      </c>
      <c r="L226">
        <v>369397</v>
      </c>
      <c r="M226">
        <v>371409</v>
      </c>
      <c r="N226">
        <v>368035</v>
      </c>
      <c r="O226">
        <f t="shared" si="9"/>
        <v>3.6924409999999996</v>
      </c>
    </row>
    <row r="227" spans="2:30" x14ac:dyDescent="0.2">
      <c r="B227" t="s">
        <v>274</v>
      </c>
      <c r="C227" t="s">
        <v>243</v>
      </c>
      <c r="D227">
        <v>7264</v>
      </c>
      <c r="E227">
        <v>380660</v>
      </c>
      <c r="F227">
        <v>376299</v>
      </c>
      <c r="G227">
        <v>386031</v>
      </c>
      <c r="H227">
        <v>371466</v>
      </c>
      <c r="I227">
        <v>371427</v>
      </c>
      <c r="J227">
        <v>366257</v>
      </c>
      <c r="K227">
        <v>369720</v>
      </c>
      <c r="L227">
        <v>359582</v>
      </c>
      <c r="M227">
        <v>365308</v>
      </c>
      <c r="N227">
        <v>354263</v>
      </c>
      <c r="O227">
        <f t="shared" si="9"/>
        <v>3.7010129999999997</v>
      </c>
    </row>
    <row r="228" spans="2:30" x14ac:dyDescent="0.2">
      <c r="N228" s="1" t="s">
        <v>261</v>
      </c>
      <c r="O228" s="1">
        <f>AVERAGE(O203:O227)</f>
        <v>3.60398752</v>
      </c>
    </row>
    <row r="230" spans="2:30" x14ac:dyDescent="0.2">
      <c r="B230" t="s">
        <v>237</v>
      </c>
      <c r="C230" t="s">
        <v>238</v>
      </c>
      <c r="D230" t="s">
        <v>239</v>
      </c>
      <c r="E230" t="s">
        <v>240</v>
      </c>
      <c r="F230" t="s">
        <v>241</v>
      </c>
    </row>
    <row r="231" spans="2:30" x14ac:dyDescent="0.2">
      <c r="B231" t="s">
        <v>275</v>
      </c>
      <c r="C231" t="s">
        <v>243</v>
      </c>
      <c r="D231">
        <v>13321</v>
      </c>
      <c r="E231">
        <v>707191</v>
      </c>
      <c r="F231">
        <v>680858</v>
      </c>
      <c r="G231">
        <v>681670</v>
      </c>
      <c r="H231">
        <v>675797</v>
      </c>
      <c r="I231">
        <v>678210</v>
      </c>
      <c r="J231">
        <v>677912</v>
      </c>
      <c r="K231">
        <v>677200</v>
      </c>
      <c r="L231">
        <v>677837</v>
      </c>
      <c r="M231">
        <v>676685</v>
      </c>
      <c r="N231">
        <v>675736</v>
      </c>
      <c r="O231">
        <f t="shared" si="9"/>
        <v>6.8090959999999994</v>
      </c>
      <c r="Q231" t="s">
        <v>237</v>
      </c>
      <c r="R231" t="s">
        <v>238</v>
      </c>
      <c r="S231" t="s">
        <v>239</v>
      </c>
      <c r="T231" t="s">
        <v>240</v>
      </c>
      <c r="U231" t="s">
        <v>241</v>
      </c>
    </row>
    <row r="232" spans="2:30" x14ac:dyDescent="0.2">
      <c r="B232" t="s">
        <v>276</v>
      </c>
      <c r="C232" t="s">
        <v>243</v>
      </c>
      <c r="D232">
        <v>13192</v>
      </c>
      <c r="E232">
        <v>680968</v>
      </c>
      <c r="F232">
        <v>675956</v>
      </c>
      <c r="G232">
        <v>674663</v>
      </c>
      <c r="H232">
        <v>674254</v>
      </c>
      <c r="I232">
        <v>674741</v>
      </c>
      <c r="J232">
        <v>673249</v>
      </c>
      <c r="K232">
        <v>674355</v>
      </c>
      <c r="L232">
        <v>675522</v>
      </c>
      <c r="M232">
        <v>674919</v>
      </c>
      <c r="N232">
        <v>674614</v>
      </c>
      <c r="O232">
        <f t="shared" si="9"/>
        <v>6.753241</v>
      </c>
      <c r="Q232" t="s">
        <v>295</v>
      </c>
      <c r="R232" t="s">
        <v>243</v>
      </c>
      <c r="S232">
        <v>187402</v>
      </c>
      <c r="T232">
        <v>10491119</v>
      </c>
      <c r="U232">
        <v>33947836</v>
      </c>
      <c r="V232">
        <v>57694175</v>
      </c>
      <c r="W232">
        <v>80157715</v>
      </c>
      <c r="X232">
        <v>103309416</v>
      </c>
      <c r="Y232">
        <v>126441987</v>
      </c>
      <c r="Z232">
        <v>149816448</v>
      </c>
      <c r="AA232">
        <v>174946599</v>
      </c>
      <c r="AB232">
        <v>201061003</v>
      </c>
      <c r="AC232">
        <v>227985015</v>
      </c>
      <c r="AD232">
        <f t="shared" ref="AD232:AD288" si="10">SUM(T232:AC232)*0.000001</f>
        <v>1165.8513129999999</v>
      </c>
    </row>
    <row r="233" spans="2:30" x14ac:dyDescent="0.2">
      <c r="B233" t="s">
        <v>276</v>
      </c>
      <c r="C233" t="s">
        <v>243</v>
      </c>
      <c r="D233">
        <v>13300</v>
      </c>
      <c r="E233">
        <v>682591</v>
      </c>
      <c r="F233">
        <v>679633</v>
      </c>
      <c r="G233">
        <v>677855</v>
      </c>
      <c r="H233">
        <v>675462</v>
      </c>
      <c r="I233">
        <v>676338</v>
      </c>
      <c r="J233">
        <v>676541</v>
      </c>
      <c r="K233">
        <v>675332</v>
      </c>
      <c r="L233">
        <v>677607</v>
      </c>
      <c r="M233">
        <v>676993</v>
      </c>
      <c r="N233">
        <v>677372</v>
      </c>
      <c r="O233">
        <f t="shared" si="9"/>
        <v>6.7757239999999994</v>
      </c>
      <c r="Q233" t="s">
        <v>296</v>
      </c>
      <c r="R233" t="s">
        <v>243</v>
      </c>
      <c r="S233">
        <v>118692</v>
      </c>
      <c r="T233">
        <v>10306303</v>
      </c>
      <c r="U233">
        <v>33674182</v>
      </c>
      <c r="V233">
        <v>56754989</v>
      </c>
      <c r="W233">
        <v>79875489</v>
      </c>
      <c r="X233">
        <v>102985897</v>
      </c>
      <c r="Y233">
        <v>125988565</v>
      </c>
      <c r="Z233">
        <v>149223036</v>
      </c>
      <c r="AA233">
        <v>172910990</v>
      </c>
      <c r="AB233">
        <v>195957226</v>
      </c>
      <c r="AC233">
        <v>221060409</v>
      </c>
      <c r="AD233">
        <f t="shared" si="10"/>
        <v>1148.7370859999999</v>
      </c>
    </row>
    <row r="234" spans="2:30" x14ac:dyDescent="0.2">
      <c r="B234" t="s">
        <v>276</v>
      </c>
      <c r="C234" t="s">
        <v>243</v>
      </c>
      <c r="D234">
        <v>13167</v>
      </c>
      <c r="E234">
        <v>680417</v>
      </c>
      <c r="F234">
        <v>673500</v>
      </c>
      <c r="G234">
        <v>673001</v>
      </c>
      <c r="H234">
        <v>674832</v>
      </c>
      <c r="I234">
        <v>675532</v>
      </c>
      <c r="J234">
        <v>676862</v>
      </c>
      <c r="K234">
        <v>673902</v>
      </c>
      <c r="L234">
        <v>674005</v>
      </c>
      <c r="M234">
        <v>674824</v>
      </c>
      <c r="N234">
        <v>675183</v>
      </c>
      <c r="O234">
        <f t="shared" si="9"/>
        <v>6.7520579999999999</v>
      </c>
      <c r="Q234" t="s">
        <v>296</v>
      </c>
      <c r="R234" t="s">
        <v>243</v>
      </c>
      <c r="S234">
        <v>117718</v>
      </c>
      <c r="T234">
        <v>10366818</v>
      </c>
      <c r="U234">
        <v>33898237</v>
      </c>
      <c r="V234">
        <v>57142388</v>
      </c>
      <c r="W234">
        <v>80364589</v>
      </c>
      <c r="X234">
        <v>103574874</v>
      </c>
      <c r="Y234">
        <v>126829104</v>
      </c>
      <c r="Z234">
        <v>150053168</v>
      </c>
      <c r="AA234">
        <v>173459595</v>
      </c>
      <c r="AB234">
        <v>197375858</v>
      </c>
      <c r="AC234">
        <v>222467117</v>
      </c>
      <c r="AD234">
        <f t="shared" si="10"/>
        <v>1155.5317479999999</v>
      </c>
    </row>
    <row r="235" spans="2:30" x14ac:dyDescent="0.2">
      <c r="B235" t="s">
        <v>276</v>
      </c>
      <c r="C235" t="s">
        <v>243</v>
      </c>
      <c r="D235">
        <v>13218</v>
      </c>
      <c r="E235">
        <v>680766</v>
      </c>
      <c r="F235">
        <v>675015</v>
      </c>
      <c r="G235">
        <v>672487</v>
      </c>
      <c r="H235">
        <v>673671</v>
      </c>
      <c r="I235">
        <v>674679</v>
      </c>
      <c r="J235">
        <v>675400</v>
      </c>
      <c r="K235">
        <v>676894</v>
      </c>
      <c r="L235">
        <v>675787</v>
      </c>
      <c r="M235">
        <v>672578</v>
      </c>
      <c r="N235">
        <v>676629</v>
      </c>
      <c r="O235">
        <f t="shared" si="9"/>
        <v>6.7539059999999997</v>
      </c>
      <c r="Q235" t="s">
        <v>296</v>
      </c>
      <c r="R235" t="s">
        <v>243</v>
      </c>
      <c r="S235">
        <v>120195</v>
      </c>
      <c r="T235">
        <v>10476453</v>
      </c>
      <c r="U235">
        <v>34019029</v>
      </c>
      <c r="V235">
        <v>57184938</v>
      </c>
      <c r="W235">
        <v>80516800</v>
      </c>
      <c r="X235">
        <v>103620025</v>
      </c>
      <c r="Y235">
        <v>126909522</v>
      </c>
      <c r="Z235">
        <v>150143769</v>
      </c>
      <c r="AA235">
        <v>173421818</v>
      </c>
      <c r="AB235">
        <v>197282943</v>
      </c>
      <c r="AC235">
        <v>222924251</v>
      </c>
      <c r="AD235">
        <f t="shared" si="10"/>
        <v>1156.499548</v>
      </c>
    </row>
    <row r="236" spans="2:30" x14ac:dyDescent="0.2">
      <c r="B236" t="s">
        <v>276</v>
      </c>
      <c r="C236" t="s">
        <v>243</v>
      </c>
      <c r="D236">
        <v>14336</v>
      </c>
      <c r="E236">
        <v>747105</v>
      </c>
      <c r="F236">
        <v>729455</v>
      </c>
      <c r="G236">
        <v>717680</v>
      </c>
      <c r="H236">
        <v>723318</v>
      </c>
      <c r="I236">
        <v>720887</v>
      </c>
      <c r="J236">
        <v>721356</v>
      </c>
      <c r="K236">
        <v>719803</v>
      </c>
      <c r="L236">
        <v>721215</v>
      </c>
      <c r="M236">
        <v>744770</v>
      </c>
      <c r="N236">
        <v>719042</v>
      </c>
      <c r="O236">
        <f t="shared" si="9"/>
        <v>7.2646309999999996</v>
      </c>
      <c r="Q236" t="s">
        <v>296</v>
      </c>
      <c r="R236" t="s">
        <v>243</v>
      </c>
      <c r="S236">
        <v>132574</v>
      </c>
      <c r="T236">
        <v>10440530</v>
      </c>
      <c r="U236">
        <v>33782367</v>
      </c>
      <c r="V236">
        <v>56875650</v>
      </c>
      <c r="W236">
        <v>79987771</v>
      </c>
      <c r="X236">
        <v>103140612</v>
      </c>
      <c r="Y236">
        <v>126372079</v>
      </c>
      <c r="Z236">
        <v>149269392</v>
      </c>
      <c r="AA236">
        <v>173103404</v>
      </c>
      <c r="AB236">
        <v>198470642</v>
      </c>
      <c r="AC236">
        <v>226307022</v>
      </c>
      <c r="AD236">
        <f t="shared" si="10"/>
        <v>1157.7494689999999</v>
      </c>
    </row>
    <row r="237" spans="2:30" x14ac:dyDescent="0.2">
      <c r="B237" t="s">
        <v>276</v>
      </c>
      <c r="C237" t="s">
        <v>243</v>
      </c>
      <c r="D237">
        <v>13772</v>
      </c>
      <c r="E237">
        <v>730553</v>
      </c>
      <c r="F237">
        <v>716744</v>
      </c>
      <c r="G237">
        <v>716167</v>
      </c>
      <c r="H237">
        <v>719734</v>
      </c>
      <c r="I237">
        <v>728810</v>
      </c>
      <c r="J237">
        <v>721543</v>
      </c>
      <c r="K237">
        <v>723498</v>
      </c>
      <c r="L237">
        <v>718350</v>
      </c>
      <c r="M237">
        <v>719026</v>
      </c>
      <c r="N237">
        <v>718670</v>
      </c>
      <c r="O237">
        <f t="shared" si="9"/>
        <v>7.213095</v>
      </c>
      <c r="Q237" t="s">
        <v>296</v>
      </c>
      <c r="R237" t="s">
        <v>243</v>
      </c>
      <c r="S237">
        <v>166299</v>
      </c>
      <c r="T237">
        <v>1670512</v>
      </c>
      <c r="U237">
        <v>1665196</v>
      </c>
      <c r="V237">
        <v>1671287</v>
      </c>
      <c r="W237">
        <v>1671264</v>
      </c>
      <c r="X237">
        <v>1682362</v>
      </c>
      <c r="Y237">
        <v>1672301</v>
      </c>
      <c r="Z237">
        <v>1672910</v>
      </c>
      <c r="AA237">
        <v>1670405</v>
      </c>
      <c r="AB237">
        <v>1674708</v>
      </c>
      <c r="AC237">
        <v>1673745</v>
      </c>
      <c r="AD237">
        <f t="shared" si="10"/>
        <v>16.724689999999999</v>
      </c>
    </row>
    <row r="238" spans="2:30" x14ac:dyDescent="0.2">
      <c r="B238" t="s">
        <v>276</v>
      </c>
      <c r="C238" t="s">
        <v>243</v>
      </c>
      <c r="D238">
        <v>13932</v>
      </c>
      <c r="E238">
        <v>730588</v>
      </c>
      <c r="F238">
        <v>724202</v>
      </c>
      <c r="G238">
        <v>715479</v>
      </c>
      <c r="H238">
        <v>715734</v>
      </c>
      <c r="I238">
        <v>713439</v>
      </c>
      <c r="J238">
        <v>711457</v>
      </c>
      <c r="K238">
        <v>717062</v>
      </c>
      <c r="L238">
        <v>721945</v>
      </c>
      <c r="M238">
        <v>718837</v>
      </c>
      <c r="N238">
        <v>742342</v>
      </c>
      <c r="O238">
        <f t="shared" si="9"/>
        <v>7.2110849999999997</v>
      </c>
      <c r="Q238" t="s">
        <v>296</v>
      </c>
      <c r="R238" t="s">
        <v>243</v>
      </c>
      <c r="S238">
        <v>127112</v>
      </c>
      <c r="T238">
        <v>1708660</v>
      </c>
      <c r="U238">
        <v>1706820</v>
      </c>
      <c r="V238">
        <v>1707467</v>
      </c>
      <c r="W238">
        <v>1705964</v>
      </c>
      <c r="X238">
        <v>1708272</v>
      </c>
      <c r="Y238">
        <v>1705854</v>
      </c>
      <c r="Z238">
        <v>1707669</v>
      </c>
      <c r="AA238">
        <v>1706495</v>
      </c>
      <c r="AB238">
        <v>1707788</v>
      </c>
      <c r="AC238">
        <v>1716694</v>
      </c>
      <c r="AD238">
        <f t="shared" si="10"/>
        <v>17.081682999999998</v>
      </c>
    </row>
    <row r="239" spans="2:30" x14ac:dyDescent="0.2">
      <c r="B239" t="s">
        <v>276</v>
      </c>
      <c r="C239" t="s">
        <v>243</v>
      </c>
      <c r="D239">
        <v>14100</v>
      </c>
      <c r="E239">
        <v>757551</v>
      </c>
      <c r="F239">
        <v>733800</v>
      </c>
      <c r="G239">
        <v>747931</v>
      </c>
      <c r="H239">
        <v>736221</v>
      </c>
      <c r="I239">
        <v>725212</v>
      </c>
      <c r="J239">
        <v>725151</v>
      </c>
      <c r="K239">
        <v>739855</v>
      </c>
      <c r="L239">
        <v>743784</v>
      </c>
      <c r="M239">
        <v>742688</v>
      </c>
      <c r="N239">
        <v>754498</v>
      </c>
      <c r="O239">
        <f t="shared" si="9"/>
        <v>7.4066909999999995</v>
      </c>
      <c r="Q239" t="s">
        <v>296</v>
      </c>
      <c r="R239" t="s">
        <v>243</v>
      </c>
      <c r="S239">
        <v>119591</v>
      </c>
      <c r="T239">
        <v>1631334</v>
      </c>
      <c r="U239">
        <v>1631896</v>
      </c>
      <c r="V239">
        <v>1629708</v>
      </c>
      <c r="W239">
        <v>1630246</v>
      </c>
      <c r="X239">
        <v>1631009</v>
      </c>
      <c r="Y239">
        <v>1628842</v>
      </c>
      <c r="Z239">
        <v>1634037</v>
      </c>
      <c r="AA239">
        <v>1628291</v>
      </c>
      <c r="AB239">
        <v>1632394</v>
      </c>
      <c r="AC239">
        <v>1631229</v>
      </c>
      <c r="AD239">
        <f t="shared" si="10"/>
        <v>16.308986000000001</v>
      </c>
    </row>
    <row r="240" spans="2:30" x14ac:dyDescent="0.2">
      <c r="B240" t="s">
        <v>276</v>
      </c>
      <c r="C240" t="s">
        <v>243</v>
      </c>
      <c r="D240">
        <v>14152</v>
      </c>
      <c r="E240">
        <v>721458</v>
      </c>
      <c r="F240">
        <v>712918</v>
      </c>
      <c r="G240">
        <v>709679</v>
      </c>
      <c r="H240">
        <v>733239</v>
      </c>
      <c r="I240">
        <v>732155</v>
      </c>
      <c r="J240">
        <v>735063</v>
      </c>
      <c r="K240">
        <v>757296</v>
      </c>
      <c r="L240">
        <v>715223</v>
      </c>
      <c r="M240">
        <v>712905</v>
      </c>
      <c r="N240">
        <v>713182</v>
      </c>
      <c r="O240">
        <f t="shared" si="9"/>
        <v>7.2431179999999999</v>
      </c>
      <c r="Q240" t="s">
        <v>296</v>
      </c>
      <c r="R240" t="s">
        <v>243</v>
      </c>
      <c r="S240">
        <v>119475</v>
      </c>
      <c r="T240">
        <v>1637206</v>
      </c>
      <c r="U240">
        <v>1636875</v>
      </c>
      <c r="V240">
        <v>1636561</v>
      </c>
      <c r="W240">
        <v>1633574</v>
      </c>
      <c r="X240">
        <v>1634928</v>
      </c>
      <c r="Y240">
        <v>1638385</v>
      </c>
      <c r="Z240">
        <v>1636593</v>
      </c>
      <c r="AA240">
        <v>1635615</v>
      </c>
      <c r="AB240">
        <v>1633132</v>
      </c>
      <c r="AC240">
        <v>1634385</v>
      </c>
      <c r="AD240">
        <f t="shared" si="10"/>
        <v>16.357253999999998</v>
      </c>
    </row>
    <row r="241" spans="2:30" x14ac:dyDescent="0.2">
      <c r="B241" t="s">
        <v>276</v>
      </c>
      <c r="C241" t="s">
        <v>243</v>
      </c>
      <c r="D241">
        <v>14134</v>
      </c>
      <c r="E241">
        <v>728401</v>
      </c>
      <c r="F241">
        <v>712617</v>
      </c>
      <c r="G241">
        <v>732709</v>
      </c>
      <c r="H241">
        <v>732489</v>
      </c>
      <c r="I241">
        <v>714800</v>
      </c>
      <c r="J241">
        <v>706310</v>
      </c>
      <c r="K241">
        <v>704425</v>
      </c>
      <c r="L241">
        <v>720307</v>
      </c>
      <c r="M241">
        <v>735895</v>
      </c>
      <c r="N241">
        <v>761885</v>
      </c>
      <c r="O241">
        <f t="shared" si="9"/>
        <v>7.2498379999999996</v>
      </c>
      <c r="Q241" t="s">
        <v>296</v>
      </c>
      <c r="R241" t="s">
        <v>243</v>
      </c>
      <c r="S241">
        <v>117905</v>
      </c>
      <c r="T241">
        <v>1608845</v>
      </c>
      <c r="U241">
        <v>1608600</v>
      </c>
      <c r="V241">
        <v>1611875</v>
      </c>
      <c r="W241">
        <v>1609946</v>
      </c>
      <c r="X241">
        <v>1610227</v>
      </c>
      <c r="Y241">
        <v>1606278</v>
      </c>
      <c r="Z241">
        <v>1608808</v>
      </c>
      <c r="AA241">
        <v>1610105</v>
      </c>
      <c r="AB241">
        <v>1609773</v>
      </c>
      <c r="AC241">
        <v>1610610</v>
      </c>
      <c r="AD241">
        <f t="shared" si="10"/>
        <v>16.095067</v>
      </c>
    </row>
    <row r="242" spans="2:30" x14ac:dyDescent="0.2">
      <c r="B242" t="s">
        <v>276</v>
      </c>
      <c r="C242" t="s">
        <v>243</v>
      </c>
      <c r="D242">
        <v>14322</v>
      </c>
      <c r="E242">
        <v>727984</v>
      </c>
      <c r="F242">
        <v>714577</v>
      </c>
      <c r="G242">
        <v>711005</v>
      </c>
      <c r="H242">
        <v>709503</v>
      </c>
      <c r="I242">
        <v>709158</v>
      </c>
      <c r="J242">
        <v>719686</v>
      </c>
      <c r="K242">
        <v>705537</v>
      </c>
      <c r="L242">
        <v>709501</v>
      </c>
      <c r="M242">
        <v>708391</v>
      </c>
      <c r="N242">
        <v>707311</v>
      </c>
      <c r="O242">
        <f t="shared" si="9"/>
        <v>7.1226529999999997</v>
      </c>
      <c r="Q242" t="s">
        <v>296</v>
      </c>
      <c r="R242" t="s">
        <v>243</v>
      </c>
      <c r="S242">
        <v>119093</v>
      </c>
      <c r="T242">
        <v>1622729</v>
      </c>
      <c r="U242">
        <v>1620478</v>
      </c>
      <c r="V242">
        <v>1618774</v>
      </c>
      <c r="W242">
        <v>1619658</v>
      </c>
      <c r="X242">
        <v>1625571</v>
      </c>
      <c r="Y242">
        <v>1620342</v>
      </c>
      <c r="Z242">
        <v>1624933</v>
      </c>
      <c r="AA242">
        <v>1618612</v>
      </c>
      <c r="AB242">
        <v>1618189</v>
      </c>
      <c r="AC242">
        <v>1619182</v>
      </c>
      <c r="AD242">
        <f t="shared" si="10"/>
        <v>16.208468</v>
      </c>
    </row>
    <row r="243" spans="2:30" x14ac:dyDescent="0.2">
      <c r="B243" t="s">
        <v>276</v>
      </c>
      <c r="C243" t="s">
        <v>243</v>
      </c>
      <c r="D243">
        <v>13976</v>
      </c>
      <c r="E243">
        <v>717252</v>
      </c>
      <c r="F243">
        <v>704042</v>
      </c>
      <c r="G243">
        <v>709651</v>
      </c>
      <c r="H243">
        <v>707787</v>
      </c>
      <c r="I243">
        <v>700927</v>
      </c>
      <c r="J243">
        <v>703627</v>
      </c>
      <c r="K243">
        <v>702869</v>
      </c>
      <c r="L243">
        <v>701227</v>
      </c>
      <c r="M243">
        <v>700231</v>
      </c>
      <c r="N243">
        <v>706302</v>
      </c>
      <c r="O243">
        <f t="shared" si="9"/>
        <v>7.0539149999999999</v>
      </c>
      <c r="Q243" t="s">
        <v>296</v>
      </c>
      <c r="R243" t="s">
        <v>243</v>
      </c>
      <c r="S243">
        <v>124056</v>
      </c>
      <c r="T243">
        <v>1666394</v>
      </c>
      <c r="U243">
        <v>1670304</v>
      </c>
      <c r="V243">
        <v>1667993</v>
      </c>
      <c r="W243">
        <v>1668054</v>
      </c>
      <c r="X243">
        <v>1665289</v>
      </c>
      <c r="Y243">
        <v>1667408</v>
      </c>
      <c r="Z243">
        <v>1662247</v>
      </c>
      <c r="AA243">
        <v>1666775</v>
      </c>
      <c r="AB243">
        <v>1667483</v>
      </c>
      <c r="AC243">
        <v>1666886</v>
      </c>
      <c r="AD243">
        <f t="shared" si="10"/>
        <v>16.668832999999999</v>
      </c>
    </row>
    <row r="244" spans="2:30" x14ac:dyDescent="0.2">
      <c r="B244" t="s">
        <v>276</v>
      </c>
      <c r="C244" t="s">
        <v>243</v>
      </c>
      <c r="D244">
        <v>14224</v>
      </c>
      <c r="E244">
        <v>710211</v>
      </c>
      <c r="F244">
        <v>707252</v>
      </c>
      <c r="G244">
        <v>704010</v>
      </c>
      <c r="H244">
        <v>706566</v>
      </c>
      <c r="I244">
        <v>704698</v>
      </c>
      <c r="J244">
        <v>704244</v>
      </c>
      <c r="K244">
        <v>706666</v>
      </c>
      <c r="L244">
        <v>706904</v>
      </c>
      <c r="M244">
        <v>707537</v>
      </c>
      <c r="N244">
        <v>706442</v>
      </c>
      <c r="O244">
        <f t="shared" si="9"/>
        <v>7.0645299999999995</v>
      </c>
      <c r="Q244" t="s">
        <v>296</v>
      </c>
      <c r="R244" t="s">
        <v>243</v>
      </c>
      <c r="S244">
        <v>120296</v>
      </c>
      <c r="T244">
        <v>1620693</v>
      </c>
      <c r="U244">
        <v>1624952</v>
      </c>
      <c r="V244">
        <v>1626981</v>
      </c>
      <c r="W244">
        <v>1616300</v>
      </c>
      <c r="X244">
        <v>1626025</v>
      </c>
      <c r="Y244">
        <v>1613763</v>
      </c>
      <c r="Z244">
        <v>1626620</v>
      </c>
      <c r="AA244">
        <v>1613364</v>
      </c>
      <c r="AB244">
        <v>1613283</v>
      </c>
      <c r="AC244">
        <v>1613251</v>
      </c>
      <c r="AD244">
        <f t="shared" si="10"/>
        <v>16.195232000000001</v>
      </c>
    </row>
    <row r="245" spans="2:30" x14ac:dyDescent="0.2">
      <c r="B245" t="s">
        <v>276</v>
      </c>
      <c r="C245" t="s">
        <v>243</v>
      </c>
      <c r="D245">
        <v>14039</v>
      </c>
      <c r="E245">
        <v>717328</v>
      </c>
      <c r="F245">
        <v>712219</v>
      </c>
      <c r="G245">
        <v>709771</v>
      </c>
      <c r="H245">
        <v>709079</v>
      </c>
      <c r="I245">
        <v>707729</v>
      </c>
      <c r="J245">
        <v>712439</v>
      </c>
      <c r="K245">
        <v>708307</v>
      </c>
      <c r="L245">
        <v>710365</v>
      </c>
      <c r="M245">
        <v>705342</v>
      </c>
      <c r="N245">
        <v>710230</v>
      </c>
      <c r="O245">
        <f t="shared" si="9"/>
        <v>7.1028089999999997</v>
      </c>
      <c r="Q245" t="s">
        <v>296</v>
      </c>
      <c r="R245" t="s">
        <v>243</v>
      </c>
      <c r="S245">
        <v>122751</v>
      </c>
      <c r="T245">
        <v>1673578</v>
      </c>
      <c r="U245">
        <v>1664876</v>
      </c>
      <c r="V245">
        <v>1666602</v>
      </c>
      <c r="W245">
        <v>1668993</v>
      </c>
      <c r="X245">
        <v>1673707</v>
      </c>
      <c r="Y245">
        <v>1680637</v>
      </c>
      <c r="Z245">
        <v>1671155</v>
      </c>
      <c r="AA245">
        <v>1685779</v>
      </c>
      <c r="AB245">
        <v>1673723</v>
      </c>
      <c r="AC245">
        <v>1677740</v>
      </c>
      <c r="AD245">
        <f t="shared" si="10"/>
        <v>16.736789999999999</v>
      </c>
    </row>
    <row r="246" spans="2:30" x14ac:dyDescent="0.2">
      <c r="B246" t="s">
        <v>276</v>
      </c>
      <c r="C246" t="s">
        <v>243</v>
      </c>
      <c r="D246">
        <v>13805</v>
      </c>
      <c r="E246">
        <v>745275</v>
      </c>
      <c r="F246">
        <v>736961</v>
      </c>
      <c r="G246">
        <v>743392</v>
      </c>
      <c r="H246">
        <v>752514</v>
      </c>
      <c r="I246">
        <v>751457</v>
      </c>
      <c r="J246">
        <v>760817</v>
      </c>
      <c r="K246">
        <v>728335</v>
      </c>
      <c r="L246">
        <v>739502</v>
      </c>
      <c r="M246">
        <v>768566</v>
      </c>
      <c r="N246">
        <v>752681</v>
      </c>
      <c r="O246">
        <f t="shared" si="9"/>
        <v>7.4794999999999998</v>
      </c>
      <c r="Q246" t="s">
        <v>296</v>
      </c>
      <c r="R246" t="s">
        <v>243</v>
      </c>
      <c r="S246">
        <v>119350</v>
      </c>
      <c r="T246">
        <v>1622104</v>
      </c>
      <c r="U246">
        <v>1624139</v>
      </c>
      <c r="V246">
        <v>1621613</v>
      </c>
      <c r="W246">
        <v>1616333</v>
      </c>
      <c r="X246">
        <v>1619077</v>
      </c>
      <c r="Y246">
        <v>1618807</v>
      </c>
      <c r="Z246">
        <v>1622249</v>
      </c>
      <c r="AA246">
        <v>1622582</v>
      </c>
      <c r="AB246">
        <v>1621626</v>
      </c>
      <c r="AC246">
        <v>1623456</v>
      </c>
      <c r="AD246">
        <f t="shared" si="10"/>
        <v>16.211986</v>
      </c>
    </row>
    <row r="247" spans="2:30" x14ac:dyDescent="0.2">
      <c r="B247" t="s">
        <v>276</v>
      </c>
      <c r="C247" t="s">
        <v>243</v>
      </c>
      <c r="D247">
        <v>14346</v>
      </c>
      <c r="E247">
        <v>738926</v>
      </c>
      <c r="F247">
        <v>763814</v>
      </c>
      <c r="G247">
        <v>740650</v>
      </c>
      <c r="H247">
        <v>731030</v>
      </c>
      <c r="I247">
        <v>729128</v>
      </c>
      <c r="J247">
        <v>742965</v>
      </c>
      <c r="K247">
        <v>760500</v>
      </c>
      <c r="L247">
        <v>729961</v>
      </c>
      <c r="M247">
        <v>738875</v>
      </c>
      <c r="N247">
        <v>794705</v>
      </c>
      <c r="O247">
        <f t="shared" si="9"/>
        <v>7.4705539999999999</v>
      </c>
    </row>
    <row r="248" spans="2:30" x14ac:dyDescent="0.2">
      <c r="B248" t="s">
        <v>276</v>
      </c>
      <c r="C248" t="s">
        <v>243</v>
      </c>
      <c r="D248">
        <v>14169</v>
      </c>
      <c r="E248">
        <v>741891</v>
      </c>
      <c r="F248">
        <v>728063</v>
      </c>
      <c r="G248">
        <v>735300</v>
      </c>
      <c r="H248">
        <v>718647</v>
      </c>
      <c r="I248">
        <v>719507</v>
      </c>
      <c r="J248">
        <v>720279</v>
      </c>
      <c r="K248">
        <v>720145</v>
      </c>
      <c r="L248">
        <v>716775</v>
      </c>
      <c r="M248">
        <v>722038</v>
      </c>
      <c r="N248">
        <v>724537</v>
      </c>
      <c r="O248">
        <f t="shared" si="9"/>
        <v>7.2471819999999996</v>
      </c>
    </row>
    <row r="249" spans="2:30" x14ac:dyDescent="0.2">
      <c r="B249" t="s">
        <v>276</v>
      </c>
      <c r="C249" t="s">
        <v>243</v>
      </c>
      <c r="D249">
        <v>13996</v>
      </c>
      <c r="E249">
        <v>732884</v>
      </c>
      <c r="F249">
        <v>729031</v>
      </c>
      <c r="G249">
        <v>757100</v>
      </c>
      <c r="H249">
        <v>740948</v>
      </c>
      <c r="I249">
        <v>738708</v>
      </c>
      <c r="J249">
        <v>748147</v>
      </c>
      <c r="K249">
        <v>724137</v>
      </c>
      <c r="L249">
        <v>723816</v>
      </c>
      <c r="M249">
        <v>747831</v>
      </c>
      <c r="N249">
        <v>742014</v>
      </c>
      <c r="O249">
        <f t="shared" si="9"/>
        <v>7.3846159999999994</v>
      </c>
    </row>
    <row r="250" spans="2:30" x14ac:dyDescent="0.2">
      <c r="B250" t="s">
        <v>276</v>
      </c>
      <c r="C250" t="s">
        <v>243</v>
      </c>
      <c r="D250">
        <v>14077</v>
      </c>
      <c r="E250">
        <v>729491</v>
      </c>
      <c r="F250">
        <v>721126</v>
      </c>
      <c r="G250">
        <v>720941</v>
      </c>
      <c r="H250">
        <v>718189</v>
      </c>
      <c r="I250">
        <v>715713</v>
      </c>
      <c r="J250">
        <v>721963</v>
      </c>
      <c r="K250">
        <v>722423</v>
      </c>
      <c r="L250">
        <v>722160</v>
      </c>
      <c r="M250">
        <v>723538</v>
      </c>
      <c r="N250">
        <v>719722</v>
      </c>
      <c r="O250">
        <f t="shared" si="9"/>
        <v>7.2152659999999997</v>
      </c>
    </row>
    <row r="251" spans="2:30" x14ac:dyDescent="0.2">
      <c r="B251" t="s">
        <v>276</v>
      </c>
      <c r="C251" t="s">
        <v>243</v>
      </c>
      <c r="D251">
        <v>14814</v>
      </c>
      <c r="E251">
        <v>727502</v>
      </c>
      <c r="F251">
        <v>725674</v>
      </c>
      <c r="G251">
        <v>721036</v>
      </c>
      <c r="H251">
        <v>720946</v>
      </c>
      <c r="I251">
        <v>723871</v>
      </c>
      <c r="J251">
        <v>717371</v>
      </c>
      <c r="K251">
        <v>737943</v>
      </c>
      <c r="L251">
        <v>742159</v>
      </c>
      <c r="M251">
        <v>816922</v>
      </c>
      <c r="N251">
        <v>736879</v>
      </c>
      <c r="O251">
        <f t="shared" si="9"/>
        <v>7.3703029999999998</v>
      </c>
    </row>
    <row r="252" spans="2:30" x14ac:dyDescent="0.2">
      <c r="B252" t="s">
        <v>276</v>
      </c>
      <c r="C252" t="s">
        <v>243</v>
      </c>
      <c r="D252">
        <v>13921</v>
      </c>
      <c r="E252">
        <v>758139</v>
      </c>
      <c r="F252">
        <v>741856</v>
      </c>
      <c r="G252">
        <v>737307</v>
      </c>
      <c r="H252">
        <v>743862</v>
      </c>
      <c r="I252">
        <v>729165</v>
      </c>
      <c r="J252">
        <v>728459</v>
      </c>
      <c r="K252">
        <v>727518</v>
      </c>
      <c r="L252">
        <v>746217</v>
      </c>
      <c r="M252">
        <v>750133</v>
      </c>
      <c r="N252">
        <v>885974</v>
      </c>
      <c r="O252">
        <f t="shared" si="9"/>
        <v>7.5486299999999993</v>
      </c>
    </row>
    <row r="253" spans="2:30" x14ac:dyDescent="0.2">
      <c r="B253" t="s">
        <v>276</v>
      </c>
      <c r="C253" t="s">
        <v>243</v>
      </c>
      <c r="D253">
        <v>15626</v>
      </c>
      <c r="E253">
        <v>760502</v>
      </c>
      <c r="F253">
        <v>746049</v>
      </c>
      <c r="G253">
        <v>732279</v>
      </c>
      <c r="H253">
        <v>729518</v>
      </c>
      <c r="I253">
        <v>725403</v>
      </c>
      <c r="J253">
        <v>736596</v>
      </c>
      <c r="K253">
        <v>737422</v>
      </c>
      <c r="L253">
        <v>722246</v>
      </c>
      <c r="M253">
        <v>727074</v>
      </c>
      <c r="N253">
        <v>728929</v>
      </c>
      <c r="O253">
        <f t="shared" si="9"/>
        <v>7.3460179999999999</v>
      </c>
    </row>
    <row r="254" spans="2:30" x14ac:dyDescent="0.2">
      <c r="B254" t="s">
        <v>276</v>
      </c>
      <c r="C254" t="s">
        <v>243</v>
      </c>
      <c r="D254">
        <v>14603</v>
      </c>
      <c r="E254">
        <v>758397</v>
      </c>
      <c r="F254">
        <v>761711</v>
      </c>
      <c r="G254">
        <v>770830</v>
      </c>
      <c r="H254">
        <v>772193</v>
      </c>
      <c r="I254">
        <v>802179</v>
      </c>
      <c r="J254">
        <v>857218</v>
      </c>
      <c r="K254">
        <v>934451</v>
      </c>
      <c r="L254">
        <v>780898</v>
      </c>
      <c r="M254">
        <v>761146</v>
      </c>
      <c r="N254">
        <v>759704</v>
      </c>
      <c r="O254">
        <f t="shared" si="9"/>
        <v>7.9587269999999997</v>
      </c>
    </row>
    <row r="255" spans="2:30" x14ac:dyDescent="0.2">
      <c r="B255" t="s">
        <v>276</v>
      </c>
      <c r="C255" t="s">
        <v>243</v>
      </c>
      <c r="D255">
        <v>14333</v>
      </c>
      <c r="E255">
        <v>740884</v>
      </c>
      <c r="F255">
        <v>730274</v>
      </c>
      <c r="G255">
        <v>734895</v>
      </c>
      <c r="H255">
        <v>776401</v>
      </c>
      <c r="I255">
        <v>742439</v>
      </c>
      <c r="J255">
        <v>730870</v>
      </c>
      <c r="K255">
        <v>739423</v>
      </c>
      <c r="L255">
        <v>736419</v>
      </c>
      <c r="M255">
        <v>735317</v>
      </c>
      <c r="N255">
        <v>742877</v>
      </c>
      <c r="O255">
        <f t="shared" si="9"/>
        <v>7.4097989999999996</v>
      </c>
    </row>
    <row r="256" spans="2:30" x14ac:dyDescent="0.2">
      <c r="N256" s="1" t="s">
        <v>261</v>
      </c>
      <c r="O256" s="1">
        <f>AVERAGE(O231:O255)</f>
        <v>7.2082794000000003</v>
      </c>
    </row>
    <row r="258" spans="2:30" x14ac:dyDescent="0.2">
      <c r="B258" t="s">
        <v>237</v>
      </c>
      <c r="C258" t="s">
        <v>238</v>
      </c>
      <c r="D258" t="s">
        <v>239</v>
      </c>
      <c r="E258" t="s">
        <v>240</v>
      </c>
      <c r="F258" t="s">
        <v>241</v>
      </c>
    </row>
    <row r="259" spans="2:30" x14ac:dyDescent="0.2">
      <c r="B259" t="s">
        <v>279</v>
      </c>
      <c r="C259" t="s">
        <v>243</v>
      </c>
      <c r="D259">
        <v>25693</v>
      </c>
      <c r="E259">
        <v>1456138</v>
      </c>
      <c r="F259">
        <v>1399361</v>
      </c>
      <c r="G259">
        <v>1402779</v>
      </c>
      <c r="H259">
        <v>1400757</v>
      </c>
      <c r="I259">
        <v>1399238</v>
      </c>
      <c r="J259">
        <v>1397097</v>
      </c>
      <c r="K259">
        <v>1399821</v>
      </c>
      <c r="L259">
        <v>1399561</v>
      </c>
      <c r="M259">
        <v>1402631</v>
      </c>
      <c r="N259">
        <v>1400085</v>
      </c>
      <c r="O259">
        <f t="shared" si="9"/>
        <v>14.057468</v>
      </c>
      <c r="Q259" t="s">
        <v>237</v>
      </c>
      <c r="R259" t="s">
        <v>238</v>
      </c>
      <c r="S259" t="s">
        <v>239</v>
      </c>
      <c r="T259" t="s">
        <v>240</v>
      </c>
      <c r="U259" t="s">
        <v>241</v>
      </c>
    </row>
    <row r="260" spans="2:30" x14ac:dyDescent="0.2">
      <c r="B260" t="s">
        <v>280</v>
      </c>
      <c r="C260" t="s">
        <v>243</v>
      </c>
      <c r="D260">
        <v>25621</v>
      </c>
      <c r="E260">
        <v>1418539</v>
      </c>
      <c r="F260">
        <v>1408059</v>
      </c>
      <c r="G260">
        <v>1409333</v>
      </c>
      <c r="H260">
        <v>1407591</v>
      </c>
      <c r="I260">
        <v>1405792</v>
      </c>
      <c r="J260">
        <v>1406307</v>
      </c>
      <c r="K260">
        <v>1408758</v>
      </c>
      <c r="L260">
        <v>1407504</v>
      </c>
      <c r="M260">
        <v>1407143</v>
      </c>
      <c r="N260">
        <v>1410233</v>
      </c>
      <c r="O260">
        <f t="shared" si="9"/>
        <v>14.089259</v>
      </c>
      <c r="Q260" t="s">
        <v>277</v>
      </c>
      <c r="R260" t="s">
        <v>243</v>
      </c>
      <c r="S260">
        <v>353944</v>
      </c>
      <c r="T260">
        <v>35560140</v>
      </c>
      <c r="U260">
        <v>129620055</v>
      </c>
      <c r="V260">
        <v>223269371</v>
      </c>
      <c r="W260">
        <v>317197165</v>
      </c>
      <c r="X260">
        <v>418163875</v>
      </c>
      <c r="Y260">
        <v>530198140</v>
      </c>
      <c r="Z260">
        <v>646573554</v>
      </c>
      <c r="AA260">
        <v>763472993</v>
      </c>
      <c r="AB260">
        <v>929745924</v>
      </c>
      <c r="AC260">
        <v>1122995592</v>
      </c>
      <c r="AD260">
        <f t="shared" si="10"/>
        <v>5116.7968089999995</v>
      </c>
    </row>
    <row r="261" spans="2:30" x14ac:dyDescent="0.2">
      <c r="B261" t="s">
        <v>280</v>
      </c>
      <c r="C261" t="s">
        <v>243</v>
      </c>
      <c r="D261">
        <v>25633</v>
      </c>
      <c r="E261">
        <v>1413767</v>
      </c>
      <c r="F261">
        <v>1402524</v>
      </c>
      <c r="G261">
        <v>1405226</v>
      </c>
      <c r="H261">
        <v>1400251</v>
      </c>
      <c r="I261">
        <v>1404169</v>
      </c>
      <c r="J261">
        <v>1404965</v>
      </c>
      <c r="K261">
        <v>1402611</v>
      </c>
      <c r="L261">
        <v>1410248</v>
      </c>
      <c r="M261">
        <v>1402780</v>
      </c>
      <c r="N261">
        <v>1401442</v>
      </c>
      <c r="O261">
        <f t="shared" si="9"/>
        <v>14.047982999999999</v>
      </c>
      <c r="Q261" t="s">
        <v>278</v>
      </c>
      <c r="R261" t="s">
        <v>243</v>
      </c>
      <c r="S261">
        <v>228038</v>
      </c>
      <c r="T261">
        <v>35437123</v>
      </c>
      <c r="U261">
        <v>129659414</v>
      </c>
      <c r="V261">
        <v>223923264</v>
      </c>
      <c r="W261">
        <v>316926719</v>
      </c>
      <c r="X261">
        <v>413537140</v>
      </c>
      <c r="Y261">
        <v>519540779</v>
      </c>
      <c r="Z261">
        <v>631227658</v>
      </c>
      <c r="AA261">
        <v>737189418</v>
      </c>
      <c r="AB261">
        <v>908322512</v>
      </c>
      <c r="AC261">
        <v>1120497385</v>
      </c>
      <c r="AD261">
        <f t="shared" si="10"/>
        <v>5036.2614119999998</v>
      </c>
    </row>
    <row r="262" spans="2:30" x14ac:dyDescent="0.2">
      <c r="B262" t="s">
        <v>280</v>
      </c>
      <c r="C262" t="s">
        <v>243</v>
      </c>
      <c r="D262">
        <v>30965</v>
      </c>
      <c r="E262">
        <v>1409030</v>
      </c>
      <c r="F262">
        <v>1398128</v>
      </c>
      <c r="G262">
        <v>1399033</v>
      </c>
      <c r="H262">
        <v>1397866</v>
      </c>
      <c r="I262">
        <v>1398121</v>
      </c>
      <c r="J262">
        <v>1398993</v>
      </c>
      <c r="K262">
        <v>1397256</v>
      </c>
      <c r="L262">
        <v>1401260</v>
      </c>
      <c r="M262">
        <v>1400282</v>
      </c>
      <c r="N262">
        <v>1396925</v>
      </c>
      <c r="O262">
        <f t="shared" si="9"/>
        <v>13.996893999999999</v>
      </c>
      <c r="Q262" t="s">
        <v>278</v>
      </c>
      <c r="R262" t="s">
        <v>243</v>
      </c>
      <c r="S262">
        <v>234108</v>
      </c>
      <c r="T262">
        <v>35368098</v>
      </c>
      <c r="U262">
        <v>128999313</v>
      </c>
      <c r="V262">
        <v>221912247</v>
      </c>
      <c r="W262">
        <v>315845064</v>
      </c>
      <c r="X262">
        <v>415534717</v>
      </c>
      <c r="Y262">
        <v>522865358</v>
      </c>
      <c r="Z262">
        <v>634997061</v>
      </c>
      <c r="AA262">
        <v>732090593</v>
      </c>
      <c r="AB262">
        <v>904339536</v>
      </c>
      <c r="AC262">
        <v>1104931538</v>
      </c>
      <c r="AD262">
        <f t="shared" si="10"/>
        <v>5016.8835250000002</v>
      </c>
    </row>
    <row r="263" spans="2:30" x14ac:dyDescent="0.2">
      <c r="B263" t="s">
        <v>280</v>
      </c>
      <c r="C263" t="s">
        <v>243</v>
      </c>
      <c r="D263">
        <v>25697</v>
      </c>
      <c r="E263">
        <v>1409476</v>
      </c>
      <c r="F263">
        <v>1398346</v>
      </c>
      <c r="G263">
        <v>1399774</v>
      </c>
      <c r="H263">
        <v>1403480</v>
      </c>
      <c r="I263">
        <v>1402596</v>
      </c>
      <c r="J263">
        <v>1402556</v>
      </c>
      <c r="K263">
        <v>1405186</v>
      </c>
      <c r="L263">
        <v>1400195</v>
      </c>
      <c r="M263">
        <v>1401515</v>
      </c>
      <c r="N263">
        <v>1402938</v>
      </c>
      <c r="O263">
        <f t="shared" si="9"/>
        <v>14.026062</v>
      </c>
      <c r="Q263" t="s">
        <v>278</v>
      </c>
      <c r="R263" t="s">
        <v>243</v>
      </c>
      <c r="S263">
        <v>228549</v>
      </c>
      <c r="T263">
        <v>35539014</v>
      </c>
      <c r="U263">
        <v>129764973</v>
      </c>
      <c r="V263">
        <v>223471872</v>
      </c>
      <c r="W263">
        <v>317371003</v>
      </c>
      <c r="X263">
        <v>415183486</v>
      </c>
      <c r="Y263">
        <v>545498347</v>
      </c>
      <c r="Z263">
        <v>678516904</v>
      </c>
      <c r="AA263">
        <v>890252160</v>
      </c>
      <c r="AB263">
        <v>1016908317</v>
      </c>
      <c r="AC263">
        <v>1175623028</v>
      </c>
      <c r="AD263">
        <f t="shared" si="10"/>
        <v>5428.1291039999996</v>
      </c>
    </row>
    <row r="264" spans="2:30" x14ac:dyDescent="0.2">
      <c r="B264" t="s">
        <v>280</v>
      </c>
      <c r="C264" t="s">
        <v>243</v>
      </c>
      <c r="D264">
        <v>27964</v>
      </c>
      <c r="E264">
        <v>1565392</v>
      </c>
      <c r="F264">
        <v>1501295</v>
      </c>
      <c r="G264">
        <v>1543346</v>
      </c>
      <c r="H264">
        <v>1514804</v>
      </c>
      <c r="I264">
        <v>1566218</v>
      </c>
      <c r="J264">
        <v>1534522</v>
      </c>
      <c r="K264">
        <v>1514282</v>
      </c>
      <c r="L264">
        <v>1572864</v>
      </c>
      <c r="M264">
        <v>1523582</v>
      </c>
      <c r="N264">
        <v>1509846</v>
      </c>
      <c r="O264">
        <f t="shared" si="9"/>
        <v>15.346150999999999</v>
      </c>
      <c r="Q264" t="s">
        <v>278</v>
      </c>
      <c r="R264" t="s">
        <v>243</v>
      </c>
      <c r="S264">
        <v>227571</v>
      </c>
      <c r="T264">
        <v>35582379</v>
      </c>
      <c r="U264">
        <v>129757402</v>
      </c>
      <c r="V264">
        <v>222412070</v>
      </c>
      <c r="W264">
        <v>328204785</v>
      </c>
      <c r="X264">
        <v>449202911</v>
      </c>
      <c r="Y264">
        <v>574846661</v>
      </c>
      <c r="Z264">
        <v>690307403</v>
      </c>
      <c r="AA264">
        <v>785878273</v>
      </c>
      <c r="AB264">
        <v>956699914</v>
      </c>
      <c r="AC264">
        <v>1145422268</v>
      </c>
      <c r="AD264">
        <f t="shared" si="10"/>
        <v>5318.3140659999999</v>
      </c>
    </row>
    <row r="265" spans="2:30" x14ac:dyDescent="0.2">
      <c r="B265" t="s">
        <v>280</v>
      </c>
      <c r="C265" t="s">
        <v>243</v>
      </c>
      <c r="D265">
        <v>28977</v>
      </c>
      <c r="E265">
        <v>1591860</v>
      </c>
      <c r="F265">
        <v>1582461</v>
      </c>
      <c r="G265">
        <v>1495434</v>
      </c>
      <c r="H265">
        <v>1564584</v>
      </c>
      <c r="I265">
        <v>1565631</v>
      </c>
      <c r="J265">
        <v>1564072</v>
      </c>
      <c r="K265">
        <v>1546930</v>
      </c>
      <c r="L265">
        <v>1539997</v>
      </c>
      <c r="M265">
        <v>1532123</v>
      </c>
      <c r="N265">
        <v>1539882</v>
      </c>
      <c r="O265">
        <f t="shared" si="9"/>
        <v>15.522974</v>
      </c>
      <c r="Q265" t="s">
        <v>278</v>
      </c>
      <c r="R265" t="s">
        <v>243</v>
      </c>
      <c r="S265">
        <v>364051</v>
      </c>
      <c r="T265">
        <v>3452678</v>
      </c>
      <c r="U265">
        <v>3450481</v>
      </c>
      <c r="V265">
        <v>3453442</v>
      </c>
      <c r="W265">
        <v>3455970</v>
      </c>
      <c r="X265">
        <v>3449199</v>
      </c>
      <c r="Y265">
        <v>3447848</v>
      </c>
      <c r="Z265">
        <v>3447007</v>
      </c>
      <c r="AA265">
        <v>3448351</v>
      </c>
      <c r="AB265">
        <v>3451168</v>
      </c>
      <c r="AC265">
        <v>3447717</v>
      </c>
      <c r="AD265">
        <f t="shared" si="10"/>
        <v>34.503861000000001</v>
      </c>
    </row>
    <row r="266" spans="2:30" x14ac:dyDescent="0.2">
      <c r="B266" t="s">
        <v>280</v>
      </c>
      <c r="C266" t="s">
        <v>243</v>
      </c>
      <c r="D266">
        <v>28074</v>
      </c>
      <c r="E266">
        <v>1615926</v>
      </c>
      <c r="F266">
        <v>1609154</v>
      </c>
      <c r="G266">
        <v>1511546</v>
      </c>
      <c r="H266">
        <v>1562641</v>
      </c>
      <c r="I266">
        <v>1504922</v>
      </c>
      <c r="J266">
        <v>1602737</v>
      </c>
      <c r="K266">
        <v>1574333</v>
      </c>
      <c r="L266">
        <v>1568511</v>
      </c>
      <c r="M266">
        <v>1528035</v>
      </c>
      <c r="N266">
        <v>1591770</v>
      </c>
      <c r="O266">
        <f t="shared" si="9"/>
        <v>15.669575</v>
      </c>
      <c r="Q266" t="s">
        <v>278</v>
      </c>
      <c r="R266" t="s">
        <v>243</v>
      </c>
      <c r="S266">
        <v>235765</v>
      </c>
      <c r="T266">
        <v>3425420</v>
      </c>
      <c r="U266">
        <v>3425697</v>
      </c>
      <c r="V266">
        <v>3423021</v>
      </c>
      <c r="W266">
        <v>3422526</v>
      </c>
      <c r="X266">
        <v>3421352</v>
      </c>
      <c r="Y266">
        <v>3419096</v>
      </c>
      <c r="Z266">
        <v>3424996</v>
      </c>
      <c r="AA266">
        <v>3420915</v>
      </c>
      <c r="AB266">
        <v>3414961</v>
      </c>
      <c r="AC266">
        <v>3420144</v>
      </c>
      <c r="AD266">
        <f t="shared" si="10"/>
        <v>34.218128</v>
      </c>
    </row>
    <row r="267" spans="2:30" x14ac:dyDescent="0.2">
      <c r="B267" t="s">
        <v>280</v>
      </c>
      <c r="C267" t="s">
        <v>243</v>
      </c>
      <c r="D267">
        <v>27653</v>
      </c>
      <c r="E267">
        <v>1576959</v>
      </c>
      <c r="F267">
        <v>1558308</v>
      </c>
      <c r="G267">
        <v>1491402</v>
      </c>
      <c r="H267">
        <v>1574922</v>
      </c>
      <c r="I267">
        <v>1498088</v>
      </c>
      <c r="J267">
        <v>1481119</v>
      </c>
      <c r="K267">
        <v>1491299</v>
      </c>
      <c r="L267">
        <v>1510091</v>
      </c>
      <c r="M267">
        <v>1503085</v>
      </c>
      <c r="N267">
        <v>1477238</v>
      </c>
      <c r="O267">
        <f t="shared" si="9"/>
        <v>15.162510999999999</v>
      </c>
      <c r="Q267" t="s">
        <v>278</v>
      </c>
      <c r="R267" t="s">
        <v>243</v>
      </c>
      <c r="S267">
        <v>244183</v>
      </c>
      <c r="T267">
        <v>3590634</v>
      </c>
      <c r="U267">
        <v>3588745</v>
      </c>
      <c r="V267">
        <v>3585688</v>
      </c>
      <c r="W267">
        <v>3589086</v>
      </c>
      <c r="X267">
        <v>3591254</v>
      </c>
      <c r="Y267">
        <v>3593487</v>
      </c>
      <c r="Z267">
        <v>3591985</v>
      </c>
      <c r="AA267">
        <v>3586233</v>
      </c>
      <c r="AB267">
        <v>3597537</v>
      </c>
      <c r="AC267">
        <v>3592089</v>
      </c>
      <c r="AD267">
        <f t="shared" si="10"/>
        <v>35.906737999999997</v>
      </c>
    </row>
    <row r="268" spans="2:30" x14ac:dyDescent="0.2">
      <c r="B268" t="s">
        <v>280</v>
      </c>
      <c r="C268" t="s">
        <v>243</v>
      </c>
      <c r="D268">
        <v>27370</v>
      </c>
      <c r="E268">
        <v>1548357</v>
      </c>
      <c r="F268">
        <v>1559876</v>
      </c>
      <c r="G268">
        <v>1697015</v>
      </c>
      <c r="H268">
        <v>1593460</v>
      </c>
      <c r="I268">
        <v>1579220</v>
      </c>
      <c r="J268">
        <v>1662826</v>
      </c>
      <c r="K268">
        <v>1675730</v>
      </c>
      <c r="L268">
        <v>1588418</v>
      </c>
      <c r="M268">
        <v>1541964</v>
      </c>
      <c r="N268">
        <v>1543610</v>
      </c>
      <c r="O268">
        <f t="shared" si="9"/>
        <v>15.990475999999999</v>
      </c>
      <c r="Q268" t="s">
        <v>278</v>
      </c>
      <c r="R268" t="s">
        <v>243</v>
      </c>
      <c r="S268">
        <v>230365</v>
      </c>
      <c r="T268">
        <v>3431941</v>
      </c>
      <c r="U268">
        <v>3431880</v>
      </c>
      <c r="V268">
        <v>3436921</v>
      </c>
      <c r="W268">
        <v>3433229</v>
      </c>
      <c r="X268">
        <v>3432713</v>
      </c>
      <c r="Y268">
        <v>3430138</v>
      </c>
      <c r="Z268">
        <v>3434590</v>
      </c>
      <c r="AA268">
        <v>3436983</v>
      </c>
      <c r="AB268">
        <v>3432164</v>
      </c>
      <c r="AC268">
        <v>3436353</v>
      </c>
      <c r="AD268">
        <f t="shared" si="10"/>
        <v>34.336911999999998</v>
      </c>
    </row>
    <row r="269" spans="2:30" x14ac:dyDescent="0.2">
      <c r="B269" t="s">
        <v>280</v>
      </c>
      <c r="C269" t="s">
        <v>243</v>
      </c>
      <c r="D269">
        <v>27010</v>
      </c>
      <c r="E269">
        <v>1546239</v>
      </c>
      <c r="F269">
        <v>1526067</v>
      </c>
      <c r="G269">
        <v>1566620</v>
      </c>
      <c r="H269">
        <v>1564507</v>
      </c>
      <c r="I269">
        <v>1610921</v>
      </c>
      <c r="J269">
        <v>1586780</v>
      </c>
      <c r="K269">
        <v>1602806</v>
      </c>
      <c r="L269">
        <v>1568766</v>
      </c>
      <c r="M269">
        <v>1628802</v>
      </c>
      <c r="N269">
        <v>1622137</v>
      </c>
      <c r="O269">
        <f t="shared" si="9"/>
        <v>15.823644999999999</v>
      </c>
      <c r="Q269" t="s">
        <v>278</v>
      </c>
      <c r="R269" t="s">
        <v>243</v>
      </c>
      <c r="S269">
        <v>236253</v>
      </c>
      <c r="T269">
        <v>3508380</v>
      </c>
      <c r="U269">
        <v>3496367</v>
      </c>
      <c r="V269">
        <v>3497684</v>
      </c>
      <c r="W269">
        <v>3497889</v>
      </c>
      <c r="X269">
        <v>3504934</v>
      </c>
      <c r="Y269">
        <v>3495610</v>
      </c>
      <c r="Z269">
        <v>3494985</v>
      </c>
      <c r="AA269">
        <v>3501197</v>
      </c>
      <c r="AB269">
        <v>3495309</v>
      </c>
      <c r="AC269">
        <v>3499593</v>
      </c>
      <c r="AD269">
        <f t="shared" si="10"/>
        <v>34.991948000000001</v>
      </c>
    </row>
    <row r="270" spans="2:30" x14ac:dyDescent="0.2">
      <c r="B270" t="s">
        <v>280</v>
      </c>
      <c r="C270" t="s">
        <v>243</v>
      </c>
      <c r="D270">
        <v>29042</v>
      </c>
      <c r="E270">
        <v>1703504</v>
      </c>
      <c r="F270">
        <v>1647376</v>
      </c>
      <c r="G270">
        <v>1545669</v>
      </c>
      <c r="H270">
        <v>1654310</v>
      </c>
      <c r="I270">
        <v>1633573</v>
      </c>
      <c r="J270">
        <v>1526843</v>
      </c>
      <c r="K270">
        <v>1523951</v>
      </c>
      <c r="L270">
        <v>1532056</v>
      </c>
      <c r="M270">
        <v>1529881</v>
      </c>
      <c r="N270">
        <v>1535815</v>
      </c>
      <c r="O270">
        <f t="shared" si="9"/>
        <v>15.832977999999999</v>
      </c>
      <c r="Q270" t="s">
        <v>278</v>
      </c>
      <c r="R270" t="s">
        <v>243</v>
      </c>
      <c r="S270">
        <v>229541</v>
      </c>
      <c r="T270">
        <v>3394727</v>
      </c>
      <c r="U270">
        <v>3392220</v>
      </c>
      <c r="V270">
        <v>3395236</v>
      </c>
      <c r="W270">
        <v>3399162</v>
      </c>
      <c r="X270">
        <v>3392428</v>
      </c>
      <c r="Y270">
        <v>3395380</v>
      </c>
      <c r="Z270">
        <v>3396807</v>
      </c>
      <c r="AA270">
        <v>3394356</v>
      </c>
      <c r="AB270">
        <v>3394950</v>
      </c>
      <c r="AC270">
        <v>3392534</v>
      </c>
      <c r="AD270">
        <f t="shared" si="10"/>
        <v>33.947800000000001</v>
      </c>
    </row>
    <row r="271" spans="2:30" x14ac:dyDescent="0.2">
      <c r="B271" t="s">
        <v>280</v>
      </c>
      <c r="C271" t="s">
        <v>243</v>
      </c>
      <c r="D271">
        <v>27673</v>
      </c>
      <c r="E271">
        <v>1554831</v>
      </c>
      <c r="F271">
        <v>1624559</v>
      </c>
      <c r="G271">
        <v>1739100</v>
      </c>
      <c r="H271">
        <v>1747319</v>
      </c>
      <c r="I271">
        <v>1671941</v>
      </c>
      <c r="J271">
        <v>1667499</v>
      </c>
      <c r="K271">
        <v>1587657</v>
      </c>
      <c r="L271">
        <v>1661649</v>
      </c>
      <c r="M271">
        <v>1518421</v>
      </c>
      <c r="N271">
        <v>1562243</v>
      </c>
      <c r="O271">
        <f t="shared" si="9"/>
        <v>16.335218999999999</v>
      </c>
      <c r="Q271" t="s">
        <v>278</v>
      </c>
      <c r="R271" t="s">
        <v>243</v>
      </c>
      <c r="S271">
        <v>243172</v>
      </c>
      <c r="T271">
        <v>3504198</v>
      </c>
      <c r="U271">
        <v>3507464</v>
      </c>
      <c r="V271">
        <v>3501786</v>
      </c>
      <c r="W271">
        <v>3503551</v>
      </c>
      <c r="X271">
        <v>3499600</v>
      </c>
      <c r="Y271">
        <v>3502232</v>
      </c>
      <c r="Z271">
        <v>3509712</v>
      </c>
      <c r="AA271">
        <v>3505223</v>
      </c>
      <c r="AB271">
        <v>3503913</v>
      </c>
      <c r="AC271">
        <v>3506905</v>
      </c>
      <c r="AD271">
        <f t="shared" si="10"/>
        <v>35.044584</v>
      </c>
    </row>
    <row r="272" spans="2:30" x14ac:dyDescent="0.2">
      <c r="B272" t="s">
        <v>280</v>
      </c>
      <c r="C272" t="s">
        <v>243</v>
      </c>
      <c r="D272">
        <v>27518</v>
      </c>
      <c r="E272">
        <v>1544865</v>
      </c>
      <c r="F272">
        <v>1696037</v>
      </c>
      <c r="G272">
        <v>1699754</v>
      </c>
      <c r="H272">
        <v>1687360</v>
      </c>
      <c r="I272">
        <v>1697942</v>
      </c>
      <c r="J272">
        <v>1760581</v>
      </c>
      <c r="K272">
        <v>1669859</v>
      </c>
      <c r="L272">
        <v>1591161</v>
      </c>
      <c r="M272">
        <v>1567311</v>
      </c>
      <c r="N272">
        <v>1568992</v>
      </c>
      <c r="O272">
        <f t="shared" si="9"/>
        <v>16.483861999999998</v>
      </c>
      <c r="Q272" t="s">
        <v>278</v>
      </c>
      <c r="R272" t="s">
        <v>243</v>
      </c>
      <c r="S272">
        <v>231640</v>
      </c>
      <c r="T272">
        <v>3446274</v>
      </c>
      <c r="U272">
        <v>3437435</v>
      </c>
      <c r="V272">
        <v>3450624</v>
      </c>
      <c r="W272">
        <v>3435735</v>
      </c>
      <c r="X272">
        <v>3439319</v>
      </c>
      <c r="Y272">
        <v>3432243</v>
      </c>
      <c r="Z272">
        <v>3436323</v>
      </c>
      <c r="AA272">
        <v>3445498</v>
      </c>
      <c r="AB272">
        <v>3554393</v>
      </c>
      <c r="AC272">
        <v>3437253</v>
      </c>
      <c r="AD272">
        <f t="shared" si="10"/>
        <v>34.515096999999997</v>
      </c>
    </row>
    <row r="273" spans="2:30" x14ac:dyDescent="0.2">
      <c r="B273" t="s">
        <v>280</v>
      </c>
      <c r="C273" t="s">
        <v>243</v>
      </c>
      <c r="D273">
        <v>28012</v>
      </c>
      <c r="E273">
        <v>1562398</v>
      </c>
      <c r="F273">
        <v>1525654</v>
      </c>
      <c r="G273">
        <v>1539392</v>
      </c>
      <c r="H273">
        <v>1537239</v>
      </c>
      <c r="I273">
        <v>1539904</v>
      </c>
      <c r="J273">
        <v>1560627</v>
      </c>
      <c r="K273">
        <v>1670864</v>
      </c>
      <c r="L273">
        <v>1503953</v>
      </c>
      <c r="M273">
        <v>1542342</v>
      </c>
      <c r="N273">
        <v>1546142</v>
      </c>
      <c r="O273">
        <f t="shared" si="9"/>
        <v>15.528514999999999</v>
      </c>
      <c r="Q273" t="s">
        <v>278</v>
      </c>
      <c r="R273" t="s">
        <v>243</v>
      </c>
      <c r="S273">
        <v>234944</v>
      </c>
      <c r="T273">
        <v>3476796</v>
      </c>
      <c r="U273">
        <v>3476380</v>
      </c>
      <c r="V273">
        <v>3471925</v>
      </c>
      <c r="W273">
        <v>3473765</v>
      </c>
      <c r="X273">
        <v>3473326</v>
      </c>
      <c r="Y273">
        <v>3473087</v>
      </c>
      <c r="Z273">
        <v>3496712</v>
      </c>
      <c r="AA273">
        <v>3476661</v>
      </c>
      <c r="AB273">
        <v>3479479</v>
      </c>
      <c r="AC273">
        <v>3478619</v>
      </c>
      <c r="AD273">
        <f t="shared" si="10"/>
        <v>34.77675</v>
      </c>
    </row>
    <row r="274" spans="2:30" x14ac:dyDescent="0.2">
      <c r="B274" t="s">
        <v>280</v>
      </c>
      <c r="C274" t="s">
        <v>243</v>
      </c>
      <c r="D274">
        <v>27541</v>
      </c>
      <c r="E274">
        <v>1521447</v>
      </c>
      <c r="F274">
        <v>1492433</v>
      </c>
      <c r="G274">
        <v>1497887</v>
      </c>
      <c r="H274">
        <v>1491641</v>
      </c>
      <c r="I274">
        <v>1501389</v>
      </c>
      <c r="J274">
        <v>1506426</v>
      </c>
      <c r="K274">
        <v>1511709</v>
      </c>
      <c r="L274">
        <v>1503169</v>
      </c>
      <c r="M274">
        <v>1504506</v>
      </c>
      <c r="N274">
        <v>1494577</v>
      </c>
      <c r="O274">
        <f t="shared" si="9"/>
        <v>15.025183999999999</v>
      </c>
      <c r="Q274" t="s">
        <v>278</v>
      </c>
      <c r="R274" t="s">
        <v>243</v>
      </c>
      <c r="S274">
        <v>228474</v>
      </c>
      <c r="T274">
        <v>3356007</v>
      </c>
      <c r="U274">
        <v>3352569</v>
      </c>
      <c r="V274">
        <v>3356526</v>
      </c>
      <c r="W274">
        <v>3355714</v>
      </c>
      <c r="X274">
        <v>3352695</v>
      </c>
      <c r="Y274">
        <v>3359385</v>
      </c>
      <c r="Z274">
        <v>3348181</v>
      </c>
      <c r="AA274">
        <v>3351228</v>
      </c>
      <c r="AB274">
        <v>3354314</v>
      </c>
      <c r="AC274">
        <v>3352467</v>
      </c>
      <c r="AD274">
        <f t="shared" si="10"/>
        <v>33.539085999999998</v>
      </c>
    </row>
    <row r="275" spans="2:30" x14ac:dyDescent="0.2">
      <c r="B275" t="s">
        <v>280</v>
      </c>
      <c r="C275" t="s">
        <v>243</v>
      </c>
      <c r="D275">
        <v>26952</v>
      </c>
      <c r="E275">
        <v>1511563</v>
      </c>
      <c r="F275">
        <v>1504216</v>
      </c>
      <c r="G275">
        <v>1499406</v>
      </c>
      <c r="H275">
        <v>1506974</v>
      </c>
      <c r="I275">
        <v>1496988</v>
      </c>
      <c r="J275">
        <v>1503866</v>
      </c>
      <c r="K275">
        <v>1504845</v>
      </c>
      <c r="L275">
        <v>1505484</v>
      </c>
      <c r="M275">
        <v>1534584</v>
      </c>
      <c r="N275">
        <v>1506065</v>
      </c>
      <c r="O275">
        <f t="shared" si="9"/>
        <v>15.073990999999999</v>
      </c>
    </row>
    <row r="276" spans="2:30" x14ac:dyDescent="0.2">
      <c r="B276" t="s">
        <v>280</v>
      </c>
      <c r="C276" t="s">
        <v>243</v>
      </c>
      <c r="D276">
        <v>27842</v>
      </c>
      <c r="E276">
        <v>1520361</v>
      </c>
      <c r="F276">
        <v>1503909</v>
      </c>
      <c r="G276">
        <v>1516124</v>
      </c>
      <c r="H276">
        <v>1512400</v>
      </c>
      <c r="I276">
        <v>1509287</v>
      </c>
      <c r="J276">
        <v>1510087</v>
      </c>
      <c r="K276">
        <v>1515320</v>
      </c>
      <c r="L276">
        <v>1500770</v>
      </c>
      <c r="M276">
        <v>1493462</v>
      </c>
      <c r="N276">
        <v>1505589</v>
      </c>
      <c r="O276">
        <f t="shared" si="9"/>
        <v>15.087308999999999</v>
      </c>
    </row>
    <row r="277" spans="2:30" x14ac:dyDescent="0.2">
      <c r="B277" t="s">
        <v>280</v>
      </c>
      <c r="C277" t="s">
        <v>243</v>
      </c>
      <c r="D277">
        <v>27636</v>
      </c>
      <c r="E277">
        <v>1507678</v>
      </c>
      <c r="F277">
        <v>1521371</v>
      </c>
      <c r="G277">
        <v>1510155</v>
      </c>
      <c r="H277">
        <v>1496986</v>
      </c>
      <c r="I277">
        <v>1498985</v>
      </c>
      <c r="J277">
        <v>1499586</v>
      </c>
      <c r="K277">
        <v>1497614</v>
      </c>
      <c r="L277">
        <v>1515982</v>
      </c>
      <c r="M277">
        <v>1527395</v>
      </c>
      <c r="N277">
        <v>1511763</v>
      </c>
      <c r="O277">
        <f t="shared" si="9"/>
        <v>15.087515</v>
      </c>
    </row>
    <row r="278" spans="2:30" x14ac:dyDescent="0.2">
      <c r="B278" t="s">
        <v>280</v>
      </c>
      <c r="C278" t="s">
        <v>243</v>
      </c>
      <c r="D278">
        <v>27057</v>
      </c>
      <c r="E278">
        <v>1518801</v>
      </c>
      <c r="F278">
        <v>1520765</v>
      </c>
      <c r="G278">
        <v>1525799</v>
      </c>
      <c r="H278">
        <v>1511999</v>
      </c>
      <c r="I278">
        <v>1507108</v>
      </c>
      <c r="J278">
        <v>1510659</v>
      </c>
      <c r="K278">
        <v>1508138</v>
      </c>
      <c r="L278">
        <v>1510816</v>
      </c>
      <c r="M278">
        <v>1527348</v>
      </c>
      <c r="N278">
        <v>1520886</v>
      </c>
      <c r="O278">
        <f t="shared" si="9"/>
        <v>15.162319</v>
      </c>
    </row>
    <row r="279" spans="2:30" x14ac:dyDescent="0.2">
      <c r="B279" t="s">
        <v>280</v>
      </c>
      <c r="C279" t="s">
        <v>243</v>
      </c>
      <c r="D279">
        <v>27227</v>
      </c>
      <c r="E279">
        <v>1515828</v>
      </c>
      <c r="F279">
        <v>1507119</v>
      </c>
      <c r="G279">
        <v>1515171</v>
      </c>
      <c r="H279">
        <v>1499363</v>
      </c>
      <c r="I279">
        <v>1523075</v>
      </c>
      <c r="J279">
        <v>1535745</v>
      </c>
      <c r="K279">
        <v>1610846</v>
      </c>
      <c r="L279">
        <v>1514926</v>
      </c>
      <c r="M279">
        <v>1529724</v>
      </c>
      <c r="N279">
        <v>1588927</v>
      </c>
      <c r="O279">
        <f t="shared" si="9"/>
        <v>15.340724</v>
      </c>
    </row>
    <row r="280" spans="2:30" x14ac:dyDescent="0.2">
      <c r="B280" t="s">
        <v>280</v>
      </c>
      <c r="C280" t="s">
        <v>243</v>
      </c>
      <c r="D280">
        <v>27789</v>
      </c>
      <c r="E280">
        <v>1511694</v>
      </c>
      <c r="F280">
        <v>1500084</v>
      </c>
      <c r="G280">
        <v>1515667</v>
      </c>
      <c r="H280">
        <v>1504475</v>
      </c>
      <c r="I280">
        <v>1498541</v>
      </c>
      <c r="J280">
        <v>1491654</v>
      </c>
      <c r="K280">
        <v>1502664</v>
      </c>
      <c r="L280">
        <v>1535397</v>
      </c>
      <c r="M280">
        <v>1493512</v>
      </c>
      <c r="N280">
        <v>1498028</v>
      </c>
      <c r="O280">
        <f t="shared" si="9"/>
        <v>15.051715999999999</v>
      </c>
    </row>
    <row r="281" spans="2:30" x14ac:dyDescent="0.2">
      <c r="B281" t="s">
        <v>280</v>
      </c>
      <c r="C281" t="s">
        <v>243</v>
      </c>
      <c r="D281">
        <v>27683</v>
      </c>
      <c r="E281">
        <v>1549374</v>
      </c>
      <c r="F281">
        <v>1565500</v>
      </c>
      <c r="G281">
        <v>1489733</v>
      </c>
      <c r="H281">
        <v>1484018</v>
      </c>
      <c r="I281">
        <v>1498078</v>
      </c>
      <c r="J281">
        <v>1495530</v>
      </c>
      <c r="K281">
        <v>1511934</v>
      </c>
      <c r="L281">
        <v>1521897</v>
      </c>
      <c r="M281">
        <v>1512226</v>
      </c>
      <c r="N281">
        <v>1518894</v>
      </c>
      <c r="O281">
        <f t="shared" si="9"/>
        <v>15.147183999999999</v>
      </c>
    </row>
    <row r="282" spans="2:30" x14ac:dyDescent="0.2">
      <c r="B282" t="s">
        <v>280</v>
      </c>
      <c r="C282" t="s">
        <v>243</v>
      </c>
      <c r="D282">
        <v>27418</v>
      </c>
      <c r="E282">
        <v>1537942</v>
      </c>
      <c r="F282">
        <v>1541531</v>
      </c>
      <c r="G282">
        <v>1611366</v>
      </c>
      <c r="H282">
        <v>1573177</v>
      </c>
      <c r="I282">
        <v>1590662</v>
      </c>
      <c r="J282">
        <v>1597022</v>
      </c>
      <c r="K282">
        <v>1538131</v>
      </c>
      <c r="L282">
        <v>1532309</v>
      </c>
      <c r="M282">
        <v>1521725</v>
      </c>
      <c r="N282">
        <v>1536091</v>
      </c>
      <c r="O282">
        <f t="shared" si="9"/>
        <v>15.579955999999999</v>
      </c>
    </row>
    <row r="283" spans="2:30" x14ac:dyDescent="0.2">
      <c r="B283" t="s">
        <v>280</v>
      </c>
      <c r="C283" t="s">
        <v>243</v>
      </c>
      <c r="D283">
        <v>30099</v>
      </c>
      <c r="E283">
        <v>1557903</v>
      </c>
      <c r="F283">
        <v>1566384</v>
      </c>
      <c r="G283">
        <v>1554498</v>
      </c>
      <c r="H283">
        <v>1652852</v>
      </c>
      <c r="I283">
        <v>1624798</v>
      </c>
      <c r="J283">
        <v>1546075</v>
      </c>
      <c r="K283">
        <v>1542084</v>
      </c>
      <c r="L283">
        <v>1548098</v>
      </c>
      <c r="M283">
        <v>1550339</v>
      </c>
      <c r="N283">
        <v>1566737</v>
      </c>
      <c r="O283">
        <f t="shared" si="9"/>
        <v>15.709767999999999</v>
      </c>
    </row>
    <row r="284" spans="2:30" x14ac:dyDescent="0.2">
      <c r="N284" s="1" t="s">
        <v>261</v>
      </c>
      <c r="O284" s="1">
        <f>AVERAGE(O259:O283)</f>
        <v>15.207169520000001</v>
      </c>
    </row>
    <row r="285" spans="2:30" x14ac:dyDescent="0.2">
      <c r="B285" t="s">
        <v>237</v>
      </c>
      <c r="C285" t="s">
        <v>238</v>
      </c>
      <c r="D285" t="s">
        <v>239</v>
      </c>
      <c r="E285" t="s">
        <v>240</v>
      </c>
      <c r="F285" t="s">
        <v>241</v>
      </c>
    </row>
    <row r="286" spans="2:30" x14ac:dyDescent="0.2">
      <c r="B286" t="s">
        <v>281</v>
      </c>
      <c r="C286" t="s">
        <v>243</v>
      </c>
      <c r="D286">
        <v>49506</v>
      </c>
      <c r="E286">
        <v>3013384</v>
      </c>
      <c r="F286">
        <v>2912594</v>
      </c>
      <c r="G286">
        <v>2914782</v>
      </c>
      <c r="H286">
        <v>2910960</v>
      </c>
      <c r="I286">
        <v>2910907</v>
      </c>
      <c r="J286">
        <v>2911138</v>
      </c>
      <c r="K286">
        <v>2914146</v>
      </c>
      <c r="L286">
        <v>2906579</v>
      </c>
      <c r="M286">
        <v>2902100</v>
      </c>
      <c r="N286">
        <v>2909860</v>
      </c>
      <c r="O286">
        <f t="shared" si="9"/>
        <v>29.20645</v>
      </c>
      <c r="Q286" t="s">
        <v>237</v>
      </c>
      <c r="R286" t="s">
        <v>238</v>
      </c>
      <c r="S286" t="s">
        <v>239</v>
      </c>
      <c r="T286" t="s">
        <v>240</v>
      </c>
      <c r="U286" t="s">
        <v>241</v>
      </c>
    </row>
    <row r="287" spans="2:30" x14ac:dyDescent="0.2">
      <c r="B287" t="s">
        <v>282</v>
      </c>
      <c r="C287" t="s">
        <v>243</v>
      </c>
      <c r="D287">
        <v>49459</v>
      </c>
      <c r="E287">
        <v>2906639</v>
      </c>
      <c r="F287">
        <v>2880085</v>
      </c>
      <c r="G287">
        <v>2885046</v>
      </c>
      <c r="H287">
        <v>2882500</v>
      </c>
      <c r="I287">
        <v>2879830</v>
      </c>
      <c r="J287">
        <v>2887315</v>
      </c>
      <c r="K287">
        <v>2880482</v>
      </c>
      <c r="L287">
        <v>2886296</v>
      </c>
      <c r="M287">
        <v>2901359</v>
      </c>
      <c r="N287">
        <v>2890101</v>
      </c>
      <c r="O287">
        <f t="shared" si="9"/>
        <v>28.879652999999998</v>
      </c>
      <c r="Q287" t="s">
        <v>297</v>
      </c>
      <c r="R287" t="s">
        <v>243</v>
      </c>
      <c r="S287">
        <v>669353</v>
      </c>
      <c r="T287">
        <v>129086189</v>
      </c>
      <c r="U287">
        <v>560251523</v>
      </c>
      <c r="V287">
        <v>1023131011</v>
      </c>
      <c r="W287">
        <v>1553817851</v>
      </c>
      <c r="X287">
        <v>2214987455</v>
      </c>
      <c r="Y287">
        <v>2968761376</v>
      </c>
      <c r="Z287">
        <v>3686937369</v>
      </c>
      <c r="AA287">
        <v>4335203354</v>
      </c>
      <c r="AB287">
        <v>4976062406</v>
      </c>
      <c r="AC287">
        <v>5608506371</v>
      </c>
      <c r="AD287">
        <f t="shared" si="10"/>
        <v>27056.744905</v>
      </c>
    </row>
    <row r="288" spans="2:30" x14ac:dyDescent="0.2">
      <c r="B288" t="s">
        <v>282</v>
      </c>
      <c r="C288" t="s">
        <v>243</v>
      </c>
      <c r="D288">
        <v>50013</v>
      </c>
      <c r="E288">
        <v>2930788</v>
      </c>
      <c r="F288">
        <v>2906413</v>
      </c>
      <c r="G288">
        <v>2909934</v>
      </c>
      <c r="H288">
        <v>2939235</v>
      </c>
      <c r="I288">
        <v>2916300</v>
      </c>
      <c r="J288">
        <v>2901017</v>
      </c>
      <c r="K288">
        <v>2899158</v>
      </c>
      <c r="L288">
        <v>2907540</v>
      </c>
      <c r="M288">
        <v>2903174</v>
      </c>
      <c r="N288">
        <v>2907743</v>
      </c>
      <c r="O288">
        <f t="shared" si="9"/>
        <v>29.121302</v>
      </c>
      <c r="Q288" t="s">
        <v>298</v>
      </c>
      <c r="R288" t="s">
        <v>243</v>
      </c>
      <c r="S288">
        <v>433925</v>
      </c>
      <c r="T288">
        <v>130076542</v>
      </c>
      <c r="U288">
        <v>580152189</v>
      </c>
      <c r="V288">
        <v>1038588277</v>
      </c>
      <c r="W288">
        <v>1609278442</v>
      </c>
      <c r="X288">
        <v>2292028727</v>
      </c>
      <c r="Y288">
        <v>3034023611</v>
      </c>
      <c r="Z288">
        <v>3738148031</v>
      </c>
      <c r="AA288">
        <v>4393466090</v>
      </c>
      <c r="AB288">
        <v>5034181945</v>
      </c>
      <c r="AC288">
        <v>5713187062</v>
      </c>
      <c r="AD288">
        <f t="shared" si="10"/>
        <v>27563.130915999998</v>
      </c>
    </row>
    <row r="289" spans="2:30" x14ac:dyDescent="0.2">
      <c r="B289" t="s">
        <v>282</v>
      </c>
      <c r="C289" t="s">
        <v>243</v>
      </c>
      <c r="D289">
        <v>50530</v>
      </c>
      <c r="E289">
        <v>2929138</v>
      </c>
      <c r="F289">
        <v>2899261</v>
      </c>
      <c r="G289">
        <v>2904081</v>
      </c>
      <c r="H289">
        <v>2899398</v>
      </c>
      <c r="I289">
        <v>2916210</v>
      </c>
      <c r="J289">
        <v>2912421</v>
      </c>
      <c r="K289">
        <v>2907285</v>
      </c>
      <c r="L289">
        <v>2908699</v>
      </c>
      <c r="M289">
        <v>2911273</v>
      </c>
      <c r="N289">
        <v>2906520</v>
      </c>
      <c r="O289">
        <f t="shared" ref="O289:O300" si="11">SUM(E289:N289)*0.000001</f>
        <v>29.094286</v>
      </c>
      <c r="Q289" t="s">
        <v>298</v>
      </c>
      <c r="R289" t="s">
        <v>243</v>
      </c>
      <c r="S289">
        <v>673278</v>
      </c>
      <c r="T289">
        <v>7692087</v>
      </c>
      <c r="U289">
        <v>7672142</v>
      </c>
      <c r="V289">
        <v>7617809</v>
      </c>
      <c r="W289">
        <v>7686384</v>
      </c>
      <c r="X289">
        <v>7644675</v>
      </c>
      <c r="Y289">
        <v>7753455</v>
      </c>
      <c r="Z289">
        <v>7806597</v>
      </c>
      <c r="AA289">
        <v>7737642</v>
      </c>
      <c r="AB289">
        <v>7791250</v>
      </c>
      <c r="AC289">
        <v>7800303</v>
      </c>
      <c r="AD289">
        <f t="shared" ref="AD289:AD298" si="12">SUM(T289:AC289)*0.000001</f>
        <v>77.202343999999997</v>
      </c>
    </row>
    <row r="290" spans="2:30" x14ac:dyDescent="0.2">
      <c r="B290" t="s">
        <v>282</v>
      </c>
      <c r="C290" t="s">
        <v>243</v>
      </c>
      <c r="D290">
        <v>49673</v>
      </c>
      <c r="E290">
        <v>2917051</v>
      </c>
      <c r="F290">
        <v>2899561</v>
      </c>
      <c r="G290">
        <v>2899609</v>
      </c>
      <c r="H290">
        <v>2900336</v>
      </c>
      <c r="I290">
        <v>2901940</v>
      </c>
      <c r="J290">
        <v>2905021</v>
      </c>
      <c r="K290">
        <v>2895017</v>
      </c>
      <c r="L290">
        <v>2899370</v>
      </c>
      <c r="M290">
        <v>2897509</v>
      </c>
      <c r="N290">
        <v>2890813</v>
      </c>
      <c r="O290">
        <f t="shared" si="11"/>
        <v>29.006226999999999</v>
      </c>
      <c r="Q290" t="s">
        <v>298</v>
      </c>
      <c r="R290" t="s">
        <v>243</v>
      </c>
      <c r="S290">
        <v>463202</v>
      </c>
      <c r="T290">
        <v>8129728</v>
      </c>
      <c r="U290">
        <v>8084299</v>
      </c>
      <c r="V290">
        <v>8087476</v>
      </c>
      <c r="W290">
        <v>8085934</v>
      </c>
      <c r="X290">
        <v>8108735</v>
      </c>
      <c r="Y290">
        <v>8116451</v>
      </c>
      <c r="Z290">
        <v>8114902</v>
      </c>
      <c r="AA290">
        <v>8065922</v>
      </c>
      <c r="AB290">
        <v>8041769</v>
      </c>
      <c r="AC290">
        <v>8060851</v>
      </c>
      <c r="AD290">
        <f t="shared" si="12"/>
        <v>80.896067000000002</v>
      </c>
    </row>
    <row r="291" spans="2:30" x14ac:dyDescent="0.2">
      <c r="B291" t="s">
        <v>282</v>
      </c>
      <c r="C291" t="s">
        <v>243</v>
      </c>
      <c r="D291">
        <v>53143</v>
      </c>
      <c r="E291">
        <v>3162074</v>
      </c>
      <c r="F291">
        <v>3275204</v>
      </c>
      <c r="G291">
        <v>3218813</v>
      </c>
      <c r="H291">
        <v>3184124</v>
      </c>
      <c r="I291">
        <v>3295541</v>
      </c>
      <c r="J291">
        <v>3301736</v>
      </c>
      <c r="K291">
        <v>3471417</v>
      </c>
      <c r="L291">
        <v>3347774</v>
      </c>
      <c r="M291">
        <v>3144028</v>
      </c>
      <c r="N291">
        <v>3162603</v>
      </c>
      <c r="O291">
        <f t="shared" si="11"/>
        <v>32.563313999999998</v>
      </c>
      <c r="Q291" t="s">
        <v>298</v>
      </c>
      <c r="R291" t="s">
        <v>243</v>
      </c>
      <c r="S291">
        <v>446359</v>
      </c>
      <c r="T291">
        <v>7873293</v>
      </c>
      <c r="U291">
        <v>7876495</v>
      </c>
      <c r="V291">
        <v>7849900</v>
      </c>
      <c r="W291">
        <v>7854558</v>
      </c>
      <c r="X291">
        <v>7860672</v>
      </c>
      <c r="Y291">
        <v>7830230</v>
      </c>
      <c r="Z291">
        <v>7859287</v>
      </c>
      <c r="AA291">
        <v>7893755</v>
      </c>
      <c r="AB291">
        <v>7844125</v>
      </c>
      <c r="AC291">
        <v>7853413</v>
      </c>
      <c r="AD291">
        <f t="shared" si="12"/>
        <v>78.595727999999994</v>
      </c>
    </row>
    <row r="292" spans="2:30" x14ac:dyDescent="0.2">
      <c r="B292" t="s">
        <v>282</v>
      </c>
      <c r="C292" t="s">
        <v>243</v>
      </c>
      <c r="D292">
        <v>53090</v>
      </c>
      <c r="E292">
        <v>3368975</v>
      </c>
      <c r="F292">
        <v>3251611</v>
      </c>
      <c r="G292">
        <v>3154111</v>
      </c>
      <c r="H292">
        <v>3191485</v>
      </c>
      <c r="I292">
        <v>3259754</v>
      </c>
      <c r="J292">
        <v>3242870</v>
      </c>
      <c r="K292">
        <v>3220150</v>
      </c>
      <c r="L292">
        <v>3215092</v>
      </c>
      <c r="M292">
        <v>3221306</v>
      </c>
      <c r="N292">
        <v>3215206</v>
      </c>
      <c r="O292">
        <f t="shared" si="11"/>
        <v>32.340559999999996</v>
      </c>
      <c r="Q292" t="s">
        <v>298</v>
      </c>
      <c r="R292" t="s">
        <v>243</v>
      </c>
      <c r="S292">
        <v>452128</v>
      </c>
      <c r="T292">
        <v>7902535</v>
      </c>
      <c r="U292">
        <v>7919090</v>
      </c>
      <c r="V292">
        <v>7943739</v>
      </c>
      <c r="W292">
        <v>7921711</v>
      </c>
      <c r="X292">
        <v>7948767</v>
      </c>
      <c r="Y292">
        <v>7931566</v>
      </c>
      <c r="Z292">
        <v>7922753</v>
      </c>
      <c r="AA292">
        <v>7918841</v>
      </c>
      <c r="AB292">
        <v>7907255</v>
      </c>
      <c r="AC292">
        <v>7847220</v>
      </c>
      <c r="AD292">
        <f t="shared" si="12"/>
        <v>79.163477</v>
      </c>
    </row>
    <row r="293" spans="2:30" x14ac:dyDescent="0.2">
      <c r="B293" t="s">
        <v>282</v>
      </c>
      <c r="C293" t="s">
        <v>243</v>
      </c>
      <c r="D293">
        <v>53667</v>
      </c>
      <c r="E293">
        <v>3222595</v>
      </c>
      <c r="F293">
        <v>3162449</v>
      </c>
      <c r="G293">
        <v>3280461</v>
      </c>
      <c r="H293">
        <v>3174482</v>
      </c>
      <c r="I293">
        <v>3174038</v>
      </c>
      <c r="J293">
        <v>3177437</v>
      </c>
      <c r="K293">
        <v>3176345</v>
      </c>
      <c r="L293">
        <v>3173384</v>
      </c>
      <c r="M293">
        <v>3181278</v>
      </c>
      <c r="N293">
        <v>3185722</v>
      </c>
      <c r="O293">
        <f t="shared" si="11"/>
        <v>31.908190999999999</v>
      </c>
      <c r="Q293" t="s">
        <v>298</v>
      </c>
      <c r="R293" t="s">
        <v>243</v>
      </c>
      <c r="S293">
        <v>443730</v>
      </c>
      <c r="T293">
        <v>7863242</v>
      </c>
      <c r="U293">
        <v>7839462</v>
      </c>
      <c r="V293">
        <v>7858631</v>
      </c>
      <c r="W293">
        <v>7815063</v>
      </c>
      <c r="X293">
        <v>7865230</v>
      </c>
      <c r="Y293">
        <v>7837917</v>
      </c>
      <c r="Z293">
        <v>7865797</v>
      </c>
      <c r="AA293">
        <v>7817759</v>
      </c>
      <c r="AB293">
        <v>7753558</v>
      </c>
      <c r="AC293">
        <v>7868921</v>
      </c>
      <c r="AD293">
        <f t="shared" si="12"/>
        <v>78.38557999999999</v>
      </c>
    </row>
    <row r="294" spans="2:30" x14ac:dyDescent="0.2">
      <c r="B294" t="s">
        <v>282</v>
      </c>
      <c r="C294" t="s">
        <v>243</v>
      </c>
      <c r="D294">
        <v>53441</v>
      </c>
      <c r="E294">
        <v>3190214</v>
      </c>
      <c r="F294">
        <v>3202597</v>
      </c>
      <c r="G294">
        <v>3199415</v>
      </c>
      <c r="H294">
        <v>3188421</v>
      </c>
      <c r="I294">
        <v>3158713</v>
      </c>
      <c r="J294">
        <v>3165519</v>
      </c>
      <c r="K294">
        <v>3163217</v>
      </c>
      <c r="L294">
        <v>3205470</v>
      </c>
      <c r="M294">
        <v>3189534</v>
      </c>
      <c r="N294">
        <v>3163761</v>
      </c>
      <c r="O294">
        <f t="shared" si="11"/>
        <v>31.826860999999997</v>
      </c>
      <c r="Q294" t="s">
        <v>298</v>
      </c>
      <c r="R294" t="s">
        <v>243</v>
      </c>
      <c r="S294">
        <v>436785</v>
      </c>
      <c r="T294">
        <v>7758533</v>
      </c>
      <c r="U294">
        <v>7756111</v>
      </c>
      <c r="V294">
        <v>7805872</v>
      </c>
      <c r="W294">
        <v>7829188</v>
      </c>
      <c r="X294">
        <v>7797024</v>
      </c>
      <c r="Y294">
        <v>7719472</v>
      </c>
      <c r="Z294">
        <v>7762778</v>
      </c>
      <c r="AA294">
        <v>7753037</v>
      </c>
      <c r="AB294">
        <v>7744604</v>
      </c>
      <c r="AC294">
        <v>7756808</v>
      </c>
      <c r="AD294">
        <f t="shared" si="12"/>
        <v>77.683426999999995</v>
      </c>
    </row>
    <row r="295" spans="2:30" x14ac:dyDescent="0.2">
      <c r="B295" t="s">
        <v>282</v>
      </c>
      <c r="C295" t="s">
        <v>243</v>
      </c>
      <c r="D295">
        <v>53440</v>
      </c>
      <c r="E295">
        <v>3190524</v>
      </c>
      <c r="F295">
        <v>3203830</v>
      </c>
      <c r="G295">
        <v>3171731</v>
      </c>
      <c r="H295">
        <v>3172226</v>
      </c>
      <c r="I295">
        <v>3166558</v>
      </c>
      <c r="J295">
        <v>3239080</v>
      </c>
      <c r="K295">
        <v>3548044</v>
      </c>
      <c r="L295">
        <v>3305861</v>
      </c>
      <c r="M295">
        <v>3139658</v>
      </c>
      <c r="N295">
        <v>3148340</v>
      </c>
      <c r="O295">
        <f t="shared" si="11"/>
        <v>32.285851999999998</v>
      </c>
      <c r="Q295" t="s">
        <v>298</v>
      </c>
      <c r="R295" t="s">
        <v>243</v>
      </c>
      <c r="S295">
        <v>438772</v>
      </c>
      <c r="T295">
        <v>7813029</v>
      </c>
      <c r="U295">
        <v>7826253</v>
      </c>
      <c r="V295">
        <v>7783229</v>
      </c>
      <c r="W295">
        <v>7786125</v>
      </c>
      <c r="X295">
        <v>7788280</v>
      </c>
      <c r="Y295">
        <v>7811959</v>
      </c>
      <c r="Z295">
        <v>7826633</v>
      </c>
      <c r="AA295">
        <v>7758785</v>
      </c>
      <c r="AB295">
        <v>7817773</v>
      </c>
      <c r="AC295">
        <v>7811563</v>
      </c>
      <c r="AD295">
        <f t="shared" si="12"/>
        <v>78.023629</v>
      </c>
    </row>
    <row r="296" spans="2:30" x14ac:dyDescent="0.2">
      <c r="B296" t="s">
        <v>282</v>
      </c>
      <c r="C296" t="s">
        <v>243</v>
      </c>
      <c r="D296">
        <v>53427</v>
      </c>
      <c r="E296">
        <v>3176119</v>
      </c>
      <c r="F296">
        <v>3161158</v>
      </c>
      <c r="G296">
        <v>3165218</v>
      </c>
      <c r="H296">
        <v>3175208</v>
      </c>
      <c r="I296">
        <v>3152739</v>
      </c>
      <c r="J296">
        <v>3153423</v>
      </c>
      <c r="K296">
        <v>3151726</v>
      </c>
      <c r="L296">
        <v>3140252</v>
      </c>
      <c r="M296">
        <v>3225167</v>
      </c>
      <c r="N296">
        <v>3419903</v>
      </c>
      <c r="O296">
        <f t="shared" si="11"/>
        <v>31.920912999999999</v>
      </c>
      <c r="Q296" t="s">
        <v>298</v>
      </c>
      <c r="R296" t="s">
        <v>243</v>
      </c>
      <c r="S296">
        <v>427596</v>
      </c>
      <c r="T296">
        <v>7745223</v>
      </c>
      <c r="U296">
        <v>7707193</v>
      </c>
      <c r="V296">
        <v>7812354</v>
      </c>
      <c r="W296">
        <v>7757952</v>
      </c>
      <c r="X296">
        <v>7727511</v>
      </c>
      <c r="Y296">
        <v>7771292</v>
      </c>
      <c r="Z296">
        <v>7757056</v>
      </c>
      <c r="AA296">
        <v>7725285</v>
      </c>
      <c r="AB296">
        <v>7716782</v>
      </c>
      <c r="AC296">
        <v>7671681</v>
      </c>
      <c r="AD296">
        <f t="shared" si="12"/>
        <v>77.392328999999989</v>
      </c>
    </row>
    <row r="297" spans="2:30" x14ac:dyDescent="0.2">
      <c r="B297" t="s">
        <v>282</v>
      </c>
      <c r="C297" t="s">
        <v>243</v>
      </c>
      <c r="D297">
        <v>53988</v>
      </c>
      <c r="E297">
        <v>3365245</v>
      </c>
      <c r="F297">
        <v>3166909</v>
      </c>
      <c r="G297">
        <v>3161423</v>
      </c>
      <c r="H297">
        <v>3147870</v>
      </c>
      <c r="I297">
        <v>3273754</v>
      </c>
      <c r="J297">
        <v>3292961</v>
      </c>
      <c r="K297">
        <v>3241310</v>
      </c>
      <c r="L297">
        <v>3352999</v>
      </c>
      <c r="M297">
        <v>3305390</v>
      </c>
      <c r="N297">
        <v>3221419</v>
      </c>
      <c r="O297">
        <f t="shared" si="11"/>
        <v>32.52928</v>
      </c>
      <c r="Q297" t="s">
        <v>298</v>
      </c>
      <c r="R297" t="s">
        <v>243</v>
      </c>
      <c r="S297">
        <v>437581</v>
      </c>
      <c r="T297">
        <v>7800882</v>
      </c>
      <c r="U297">
        <v>7791154</v>
      </c>
      <c r="V297">
        <v>7725816</v>
      </c>
      <c r="W297">
        <v>7781491</v>
      </c>
      <c r="X297">
        <v>7764170</v>
      </c>
      <c r="Y297">
        <v>7743743</v>
      </c>
      <c r="Z297">
        <v>7780336</v>
      </c>
      <c r="AA297">
        <v>7765605</v>
      </c>
      <c r="AB297">
        <v>7751589</v>
      </c>
      <c r="AC297">
        <v>7762448</v>
      </c>
      <c r="AD297">
        <f t="shared" si="12"/>
        <v>77.667233999999993</v>
      </c>
    </row>
    <row r="298" spans="2:30" x14ac:dyDescent="0.2">
      <c r="B298" t="s">
        <v>282</v>
      </c>
      <c r="C298" t="s">
        <v>243</v>
      </c>
      <c r="D298">
        <v>65490</v>
      </c>
      <c r="E298">
        <v>3259766</v>
      </c>
      <c r="F298">
        <v>3363539</v>
      </c>
      <c r="G298">
        <v>3360310</v>
      </c>
      <c r="H298">
        <v>3284520</v>
      </c>
      <c r="I298">
        <v>3419435</v>
      </c>
      <c r="J298">
        <v>3297607</v>
      </c>
      <c r="K298">
        <v>3297175</v>
      </c>
      <c r="L298">
        <v>3370343</v>
      </c>
      <c r="M298">
        <v>3192171</v>
      </c>
      <c r="N298">
        <v>3233520</v>
      </c>
      <c r="O298">
        <f t="shared" si="11"/>
        <v>33.078386000000002</v>
      </c>
      <c r="Q298" t="s">
        <v>298</v>
      </c>
      <c r="R298" t="s">
        <v>243</v>
      </c>
      <c r="S298">
        <v>437600</v>
      </c>
      <c r="T298">
        <v>7735164</v>
      </c>
      <c r="U298">
        <v>7815811</v>
      </c>
      <c r="V298">
        <v>7807662</v>
      </c>
      <c r="W298">
        <v>7786737</v>
      </c>
      <c r="X298">
        <v>7762249</v>
      </c>
      <c r="Y298">
        <v>7860412</v>
      </c>
      <c r="Z298">
        <v>9311730</v>
      </c>
      <c r="AA298">
        <v>9364054</v>
      </c>
      <c r="AB298">
        <v>10251611</v>
      </c>
      <c r="AC298">
        <v>7724074</v>
      </c>
      <c r="AD298">
        <f t="shared" si="12"/>
        <v>83.419503999999989</v>
      </c>
    </row>
    <row r="299" spans="2:30" x14ac:dyDescent="0.2">
      <c r="B299" t="s">
        <v>282</v>
      </c>
      <c r="C299" t="s">
        <v>243</v>
      </c>
      <c r="D299">
        <v>53102</v>
      </c>
      <c r="E299">
        <v>3302460</v>
      </c>
      <c r="F299">
        <v>3217774</v>
      </c>
      <c r="G299">
        <v>3199388</v>
      </c>
      <c r="H299">
        <v>3273745</v>
      </c>
      <c r="I299">
        <v>3240425</v>
      </c>
      <c r="J299">
        <v>3405228</v>
      </c>
      <c r="K299">
        <v>3561899</v>
      </c>
      <c r="L299">
        <v>3215050</v>
      </c>
      <c r="M299">
        <v>3230433</v>
      </c>
      <c r="N299">
        <v>3459579</v>
      </c>
      <c r="O299">
        <f t="shared" si="11"/>
        <v>33.105981</v>
      </c>
    </row>
    <row r="300" spans="2:30" x14ac:dyDescent="0.2">
      <c r="B300" t="s">
        <v>282</v>
      </c>
      <c r="C300" t="s">
        <v>243</v>
      </c>
      <c r="D300">
        <v>54384</v>
      </c>
      <c r="E300">
        <v>3329075</v>
      </c>
      <c r="F300">
        <v>3227434</v>
      </c>
      <c r="G300">
        <v>3244079</v>
      </c>
      <c r="H300">
        <v>3245444</v>
      </c>
      <c r="I300">
        <v>3202880</v>
      </c>
      <c r="J300">
        <v>3156652</v>
      </c>
      <c r="K300">
        <v>3132004</v>
      </c>
      <c r="L300">
        <v>3128008</v>
      </c>
      <c r="M300">
        <v>3149011</v>
      </c>
      <c r="N300">
        <v>3146470</v>
      </c>
      <c r="O300">
        <f t="shared" si="11"/>
        <v>31.961057</v>
      </c>
    </row>
    <row r="301" spans="2:30" x14ac:dyDescent="0.2">
      <c r="N301" s="1" t="s">
        <v>261</v>
      </c>
      <c r="O301" s="1">
        <f>AVERAGE(O286:O300)</f>
        <v>31.255220866666662</v>
      </c>
    </row>
  </sheetData>
  <mergeCells count="6">
    <mergeCell ref="R1:W1"/>
    <mergeCell ref="A2:A27"/>
    <mergeCell ref="Q3:Q13"/>
    <mergeCell ref="AG4:AG14"/>
    <mergeCell ref="A31:A58"/>
    <mergeCell ref="B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00E1-BE60-804D-86E8-25A6B79BDBCA}">
  <dimension ref="A1:R36"/>
  <sheetViews>
    <sheetView workbookViewId="0">
      <selection activeCell="E29" sqref="E29"/>
    </sheetView>
  </sheetViews>
  <sheetFormatPr baseColWidth="10" defaultRowHeight="16" x14ac:dyDescent="0.2"/>
  <cols>
    <col min="1" max="1" width="4" style="23" bestFit="1" customWidth="1"/>
    <col min="2" max="2" width="12.1640625" style="23" bestFit="1" customWidth="1"/>
    <col min="3" max="8" width="13.33203125" style="23" bestFit="1" customWidth="1"/>
    <col min="9" max="11" width="10.83203125" style="23"/>
    <col min="12" max="12" width="4" style="23" bestFit="1" customWidth="1"/>
    <col min="13" max="13" width="11.33203125" style="23" bestFit="1" customWidth="1"/>
    <col min="14" max="14" width="11.6640625" style="23" bestFit="1" customWidth="1"/>
    <col min="15" max="15" width="9.1640625" style="23" bestFit="1" customWidth="1"/>
    <col min="16" max="16" width="11.6640625" style="23" bestFit="1" customWidth="1"/>
    <col min="17" max="17" width="9.1640625" style="23" bestFit="1" customWidth="1"/>
    <col min="18" max="18" width="11.6640625" style="23" bestFit="1" customWidth="1"/>
    <col min="19" max="16384" width="10.83203125" style="23"/>
  </cols>
  <sheetData>
    <row r="1" spans="1:18" x14ac:dyDescent="0.2">
      <c r="B1" s="25" t="s">
        <v>316</v>
      </c>
      <c r="C1" s="25" t="s">
        <v>317</v>
      </c>
      <c r="D1" s="25" t="s">
        <v>114</v>
      </c>
      <c r="E1" s="25" t="s">
        <v>317</v>
      </c>
      <c r="F1" s="25" t="s">
        <v>115</v>
      </c>
      <c r="G1" s="25" t="s">
        <v>317</v>
      </c>
    </row>
    <row r="2" spans="1:18" x14ac:dyDescent="0.2">
      <c r="A2" s="25" t="s">
        <v>173</v>
      </c>
      <c r="B2" s="23">
        <v>6.6709666666666598E-2</v>
      </c>
      <c r="D2" s="23">
        <v>0.137580095238095</v>
      </c>
      <c r="E2" s="23" t="s">
        <v>318</v>
      </c>
      <c r="F2" s="23">
        <v>3.3209599999999999E-2</v>
      </c>
      <c r="G2" s="23" t="s">
        <v>318</v>
      </c>
    </row>
    <row r="3" spans="1:18" x14ac:dyDescent="0.2">
      <c r="A3" s="25" t="s">
        <v>174</v>
      </c>
      <c r="B3" s="23">
        <v>0.104768919999999</v>
      </c>
      <c r="C3" s="23">
        <f>ROUNDUP(B3/B2,2)</f>
        <v>1.58</v>
      </c>
      <c r="D3" s="23">
        <v>0.24436693333333301</v>
      </c>
      <c r="E3" s="23">
        <f>ROUNDUP(D3/D2,2)</f>
        <v>1.78</v>
      </c>
      <c r="F3" s="23">
        <v>0.36800879999999903</v>
      </c>
      <c r="G3" s="23">
        <f>ROUNDUP(F3/F2,2)</f>
        <v>11.09</v>
      </c>
    </row>
    <row r="4" spans="1:18" x14ac:dyDescent="0.2">
      <c r="A4" s="25" t="s">
        <v>175</v>
      </c>
      <c r="B4" s="23">
        <v>0.20817835999999901</v>
      </c>
      <c r="C4" s="23">
        <f t="shared" ref="C4:C13" si="0">ROUNDUP(B4/B3,2)</f>
        <v>1.99</v>
      </c>
      <c r="D4" s="23">
        <v>0.49542073333333297</v>
      </c>
      <c r="E4" s="23">
        <f t="shared" ref="E4:E12" si="1">ROUNDUP(D4/D3,2)</f>
        <v>2.0299999999999998</v>
      </c>
      <c r="F4" s="23">
        <v>0.75904299999999902</v>
      </c>
      <c r="G4" s="23">
        <f t="shared" ref="G4:G12" si="2">ROUNDUP(F4/F3,2)</f>
        <v>2.0699999999999998</v>
      </c>
    </row>
    <row r="5" spans="1:18" x14ac:dyDescent="0.2">
      <c r="A5" s="25" t="s">
        <v>176</v>
      </c>
      <c r="B5" s="23">
        <v>0.41862903999999901</v>
      </c>
      <c r="C5" s="23">
        <f t="shared" si="0"/>
        <v>2.0199999999999996</v>
      </c>
      <c r="D5" s="23">
        <v>0.99384393333333299</v>
      </c>
      <c r="E5" s="23">
        <f t="shared" si="1"/>
        <v>2.0099999999999998</v>
      </c>
      <c r="F5" s="23">
        <v>1.5494205999999999</v>
      </c>
      <c r="G5" s="23">
        <f t="shared" si="2"/>
        <v>2.0499999999999998</v>
      </c>
      <c r="L5" s="28"/>
      <c r="M5" s="27" t="s">
        <v>316</v>
      </c>
      <c r="N5" s="27" t="s">
        <v>317</v>
      </c>
      <c r="O5" s="27" t="s">
        <v>114</v>
      </c>
      <c r="P5" s="27" t="s">
        <v>317</v>
      </c>
      <c r="Q5" s="27" t="s">
        <v>115</v>
      </c>
      <c r="R5" s="27" t="s">
        <v>317</v>
      </c>
    </row>
    <row r="6" spans="1:18" x14ac:dyDescent="0.2">
      <c r="A6" s="25" t="s">
        <v>177</v>
      </c>
      <c r="B6" s="23">
        <v>0.85071715999999997</v>
      </c>
      <c r="C6" s="23">
        <f t="shared" si="0"/>
        <v>2.0399999999999996</v>
      </c>
      <c r="D6" s="23">
        <v>2.0373173333333301</v>
      </c>
      <c r="E6" s="23">
        <f t="shared" si="1"/>
        <v>2.0499999999999998</v>
      </c>
      <c r="F6" s="23">
        <v>3.07197739999999</v>
      </c>
      <c r="G6" s="23">
        <f t="shared" si="2"/>
        <v>1.99</v>
      </c>
      <c r="L6" s="27" t="s">
        <v>173</v>
      </c>
      <c r="M6" s="26">
        <f>ROUNDUP(B2,3)</f>
        <v>6.7000000000000004E-2</v>
      </c>
      <c r="N6" s="26" t="s">
        <v>318</v>
      </c>
      <c r="O6" s="26">
        <f>ROUNDUP(D2,3)</f>
        <v>0.13800000000000001</v>
      </c>
      <c r="P6" s="26" t="s">
        <v>318</v>
      </c>
      <c r="Q6" s="26">
        <f>ROUNDUP(F2,3)</f>
        <v>3.4000000000000002E-2</v>
      </c>
      <c r="R6" s="26" t="s">
        <v>318</v>
      </c>
    </row>
    <row r="7" spans="1:18" x14ac:dyDescent="0.2">
      <c r="A7" s="25" t="s">
        <v>178</v>
      </c>
      <c r="B7" s="23">
        <v>1.7486554399999901</v>
      </c>
      <c r="C7" s="23">
        <f t="shared" si="0"/>
        <v>2.0599999999999996</v>
      </c>
      <c r="D7" s="23">
        <v>4.2304678124999997</v>
      </c>
      <c r="E7" s="23">
        <f t="shared" si="1"/>
        <v>2.0799999999999996</v>
      </c>
      <c r="F7" s="23">
        <v>11.184338909090901</v>
      </c>
      <c r="G7" s="23">
        <f t="shared" si="2"/>
        <v>3.65</v>
      </c>
      <c r="L7" s="27" t="s">
        <v>174</v>
      </c>
      <c r="M7" s="26">
        <f t="shared" ref="M7:M20" si="3">ROUNDUP(B3,3)</f>
        <v>0.105</v>
      </c>
      <c r="N7" s="26">
        <f>ROUNDUP(B3/B2,2)</f>
        <v>1.58</v>
      </c>
      <c r="O7" s="26">
        <f t="shared" ref="O7:O16" si="4">ROUNDUP(D3,3)</f>
        <v>0.245</v>
      </c>
      <c r="P7" s="26">
        <f>ROUNDUP(D3/D2,2)</f>
        <v>1.78</v>
      </c>
      <c r="Q7" s="26">
        <f t="shared" ref="Q7:Q16" si="5">ROUNDUP(F3,3)</f>
        <v>0.36899999999999999</v>
      </c>
      <c r="R7" s="26">
        <f>ROUNDUP(F3/F2,2)</f>
        <v>11.09</v>
      </c>
    </row>
    <row r="8" spans="1:18" x14ac:dyDescent="0.2">
      <c r="A8" s="25" t="s">
        <v>179</v>
      </c>
      <c r="B8" s="23">
        <v>3.60398752</v>
      </c>
      <c r="C8" s="23">
        <f t="shared" si="0"/>
        <v>2.0699999999999998</v>
      </c>
      <c r="D8" s="23">
        <v>8.3567502666666602</v>
      </c>
      <c r="E8" s="23">
        <f t="shared" si="1"/>
        <v>1.98</v>
      </c>
      <c r="F8" s="23">
        <v>13.9702491999999</v>
      </c>
      <c r="G8" s="23">
        <f t="shared" si="2"/>
        <v>1.25</v>
      </c>
      <c r="L8" s="27" t="s">
        <v>175</v>
      </c>
      <c r="M8" s="26">
        <f t="shared" si="3"/>
        <v>0.20899999999999999</v>
      </c>
      <c r="N8" s="26">
        <f t="shared" ref="N8:N20" si="6">ROUNDUP(B4/B3,2)</f>
        <v>1.99</v>
      </c>
      <c r="O8" s="26">
        <f t="shared" si="4"/>
        <v>0.496</v>
      </c>
      <c r="P8" s="26">
        <f t="shared" ref="P8:P16" si="7">ROUNDUP(D4/D3,2)</f>
        <v>2.0299999999999998</v>
      </c>
      <c r="Q8" s="26">
        <f t="shared" si="5"/>
        <v>0.76</v>
      </c>
      <c r="R8" s="26">
        <f t="shared" ref="R8:R16" si="8">ROUNDUP(F4/F3,2)</f>
        <v>2.0699999999999998</v>
      </c>
    </row>
    <row r="9" spans="1:18" x14ac:dyDescent="0.2">
      <c r="A9" s="25" t="s">
        <v>180</v>
      </c>
      <c r="B9" s="23">
        <v>7.2082794000000003</v>
      </c>
      <c r="C9" s="23">
        <f t="shared" si="0"/>
        <v>2.0099999999999998</v>
      </c>
      <c r="D9" s="23">
        <v>16.458898900000001</v>
      </c>
      <c r="E9" s="23">
        <f t="shared" si="1"/>
        <v>1.97</v>
      </c>
      <c r="F9" s="23">
        <v>29.454541166666601</v>
      </c>
      <c r="G9" s="23">
        <f t="shared" si="2"/>
        <v>2.11</v>
      </c>
      <c r="L9" s="27" t="s">
        <v>176</v>
      </c>
      <c r="M9" s="26">
        <f t="shared" si="3"/>
        <v>0.41899999999999998</v>
      </c>
      <c r="N9" s="26">
        <f t="shared" si="6"/>
        <v>2.0199999999999996</v>
      </c>
      <c r="O9" s="26">
        <f t="shared" si="4"/>
        <v>0.99399999999999999</v>
      </c>
      <c r="P9" s="26">
        <f t="shared" si="7"/>
        <v>2.0099999999999998</v>
      </c>
      <c r="Q9" s="26">
        <f t="shared" si="5"/>
        <v>1.5499999999999998</v>
      </c>
      <c r="R9" s="26">
        <f t="shared" si="8"/>
        <v>2.0499999999999998</v>
      </c>
    </row>
    <row r="10" spans="1:18" x14ac:dyDescent="0.2">
      <c r="A10" s="25" t="s">
        <v>181</v>
      </c>
      <c r="B10" s="23">
        <v>15.2071695199999</v>
      </c>
      <c r="C10" s="23">
        <f t="shared" si="0"/>
        <v>2.11</v>
      </c>
      <c r="D10" s="23">
        <v>34.578090399999901</v>
      </c>
      <c r="E10" s="23">
        <f t="shared" si="1"/>
        <v>2.11</v>
      </c>
      <c r="F10" s="23">
        <v>61.478242799999997</v>
      </c>
      <c r="G10" s="23">
        <f t="shared" si="2"/>
        <v>2.09</v>
      </c>
      <c r="L10" s="27" t="s">
        <v>177</v>
      </c>
      <c r="M10" s="26">
        <f t="shared" si="3"/>
        <v>0.85099999999999998</v>
      </c>
      <c r="N10" s="26">
        <f t="shared" si="6"/>
        <v>2.0399999999999996</v>
      </c>
      <c r="O10" s="26">
        <f t="shared" si="4"/>
        <v>2.0379999999999998</v>
      </c>
      <c r="P10" s="26">
        <f t="shared" si="7"/>
        <v>2.0499999999999998</v>
      </c>
      <c r="Q10" s="26">
        <f t="shared" si="5"/>
        <v>3.0720000000000001</v>
      </c>
      <c r="R10" s="26">
        <f t="shared" si="8"/>
        <v>1.99</v>
      </c>
    </row>
    <row r="11" spans="1:18" x14ac:dyDescent="0.2">
      <c r="A11" s="25" t="s">
        <v>204</v>
      </c>
      <c r="B11" s="23">
        <v>31.255220866666601</v>
      </c>
      <c r="C11" s="23">
        <f t="shared" si="0"/>
        <v>2.0599999999999996</v>
      </c>
      <c r="D11" s="23">
        <v>78.842931899999996</v>
      </c>
      <c r="E11" s="23">
        <f t="shared" si="1"/>
        <v>2.2899999999999996</v>
      </c>
      <c r="F11" s="23">
        <v>181.97814159999999</v>
      </c>
      <c r="G11" s="23">
        <f t="shared" si="2"/>
        <v>2.9699999999999998</v>
      </c>
      <c r="L11" s="27" t="s">
        <v>178</v>
      </c>
      <c r="M11" s="26">
        <f t="shared" si="3"/>
        <v>1.7489999999999999</v>
      </c>
      <c r="N11" s="26">
        <f t="shared" si="6"/>
        <v>2.0599999999999996</v>
      </c>
      <c r="O11" s="26">
        <f t="shared" si="4"/>
        <v>4.2310000000000008</v>
      </c>
      <c r="P11" s="26">
        <f t="shared" si="7"/>
        <v>2.0799999999999996</v>
      </c>
      <c r="Q11" s="26">
        <f t="shared" si="5"/>
        <v>11.184999999999999</v>
      </c>
      <c r="R11" s="26">
        <f t="shared" si="8"/>
        <v>3.65</v>
      </c>
    </row>
    <row r="12" spans="1:18" x14ac:dyDescent="0.2">
      <c r="A12" s="25" t="s">
        <v>205</v>
      </c>
      <c r="B12" s="23">
        <v>65.716723500000001</v>
      </c>
      <c r="C12" s="23">
        <f t="shared" si="0"/>
        <v>2.11</v>
      </c>
      <c r="D12" s="23">
        <v>1566.6803067000001</v>
      </c>
      <c r="E12" s="23">
        <f t="shared" si="1"/>
        <v>19.880000000000003</v>
      </c>
      <c r="F12" s="23">
        <v>1598.6521885714201</v>
      </c>
      <c r="G12" s="23">
        <f t="shared" si="2"/>
        <v>8.7899999999999991</v>
      </c>
      <c r="L12" s="27" t="s">
        <v>179</v>
      </c>
      <c r="M12" s="26">
        <f t="shared" si="3"/>
        <v>3.6040000000000001</v>
      </c>
      <c r="N12" s="26">
        <f t="shared" si="6"/>
        <v>2.0699999999999998</v>
      </c>
      <c r="O12" s="26">
        <f t="shared" si="4"/>
        <v>8.3569999999999993</v>
      </c>
      <c r="P12" s="26">
        <f t="shared" si="7"/>
        <v>1.98</v>
      </c>
      <c r="Q12" s="26">
        <f t="shared" si="5"/>
        <v>13.971</v>
      </c>
      <c r="R12" s="26">
        <f t="shared" si="8"/>
        <v>1.25</v>
      </c>
    </row>
    <row r="13" spans="1:18" x14ac:dyDescent="0.2">
      <c r="A13" s="25" t="s">
        <v>216</v>
      </c>
      <c r="B13" s="23">
        <v>144.5511836</v>
      </c>
      <c r="C13" s="23">
        <f t="shared" si="0"/>
        <v>2.1999999999999997</v>
      </c>
      <c r="D13" s="23" t="s">
        <v>313</v>
      </c>
      <c r="E13" s="23" t="s">
        <v>313</v>
      </c>
      <c r="F13" s="23" t="s">
        <v>313</v>
      </c>
      <c r="G13" s="23" t="s">
        <v>313</v>
      </c>
      <c r="L13" s="27" t="s">
        <v>180</v>
      </c>
      <c r="M13" s="26">
        <f t="shared" si="3"/>
        <v>7.2090000000000005</v>
      </c>
      <c r="N13" s="26">
        <f t="shared" si="6"/>
        <v>2.0099999999999998</v>
      </c>
      <c r="O13" s="26">
        <f t="shared" si="4"/>
        <v>16.459</v>
      </c>
      <c r="P13" s="26">
        <f t="shared" si="7"/>
        <v>1.97</v>
      </c>
      <c r="Q13" s="26">
        <f t="shared" si="5"/>
        <v>29.455000000000002</v>
      </c>
      <c r="R13" s="26">
        <f t="shared" si="8"/>
        <v>2.11</v>
      </c>
    </row>
    <row r="14" spans="1:18" x14ac:dyDescent="0.2">
      <c r="A14" s="25" t="s">
        <v>217</v>
      </c>
      <c r="B14" s="23">
        <v>312.5663366</v>
      </c>
      <c r="C14" s="23">
        <f>ROUNDUP(B14/B13,2)</f>
        <v>2.17</v>
      </c>
      <c r="D14" s="23" t="s">
        <v>313</v>
      </c>
      <c r="E14" s="23" t="s">
        <v>313</v>
      </c>
      <c r="F14" s="23" t="s">
        <v>313</v>
      </c>
      <c r="G14" s="23" t="s">
        <v>313</v>
      </c>
      <c r="L14" s="27" t="s">
        <v>181</v>
      </c>
      <c r="M14" s="26">
        <f t="shared" si="3"/>
        <v>15.208</v>
      </c>
      <c r="N14" s="26">
        <f t="shared" si="6"/>
        <v>2.11</v>
      </c>
      <c r="O14" s="26">
        <f t="shared" si="4"/>
        <v>34.579000000000001</v>
      </c>
      <c r="P14" s="26">
        <f t="shared" si="7"/>
        <v>2.11</v>
      </c>
      <c r="Q14" s="26">
        <f t="shared" si="5"/>
        <v>61.478999999999999</v>
      </c>
      <c r="R14" s="26">
        <f t="shared" si="8"/>
        <v>2.09</v>
      </c>
    </row>
    <row r="15" spans="1:18" x14ac:dyDescent="0.2">
      <c r="A15" s="25" t="s">
        <v>215</v>
      </c>
      <c r="B15" s="23">
        <v>699.04516799999999</v>
      </c>
      <c r="C15" s="23">
        <f t="shared" ref="C15:C16" si="9">ROUNDUP(B15/B14,2)</f>
        <v>2.2399999999999998</v>
      </c>
      <c r="D15" s="23" t="s">
        <v>313</v>
      </c>
      <c r="E15" s="23" t="s">
        <v>313</v>
      </c>
      <c r="F15" s="23" t="s">
        <v>313</v>
      </c>
      <c r="G15" s="23" t="s">
        <v>313</v>
      </c>
      <c r="L15" s="27" t="s">
        <v>204</v>
      </c>
      <c r="M15" s="26">
        <f t="shared" si="3"/>
        <v>31.256</v>
      </c>
      <c r="N15" s="26">
        <f t="shared" si="6"/>
        <v>2.0599999999999996</v>
      </c>
      <c r="O15" s="26">
        <f t="shared" si="4"/>
        <v>78.843000000000004</v>
      </c>
      <c r="P15" s="26">
        <f t="shared" si="7"/>
        <v>2.2899999999999996</v>
      </c>
      <c r="Q15" s="26">
        <f t="shared" si="5"/>
        <v>181.97900000000001</v>
      </c>
      <c r="R15" s="26">
        <f t="shared" si="8"/>
        <v>2.9699999999999998</v>
      </c>
    </row>
    <row r="16" spans="1:18" x14ac:dyDescent="0.2">
      <c r="A16" s="25" t="s">
        <v>214</v>
      </c>
      <c r="B16" s="23">
        <v>7731.7187249999997</v>
      </c>
      <c r="C16" s="23">
        <f t="shared" si="9"/>
        <v>11.07</v>
      </c>
      <c r="D16" s="23" t="s">
        <v>313</v>
      </c>
      <c r="E16" s="23" t="s">
        <v>313</v>
      </c>
      <c r="F16" s="23" t="s">
        <v>313</v>
      </c>
      <c r="G16" s="23" t="s">
        <v>313</v>
      </c>
      <c r="L16" s="27" t="s">
        <v>205</v>
      </c>
      <c r="M16" s="26">
        <f t="shared" si="3"/>
        <v>65.716999999999999</v>
      </c>
      <c r="N16" s="26">
        <f t="shared" si="6"/>
        <v>2.11</v>
      </c>
      <c r="O16" s="26">
        <f t="shared" si="4"/>
        <v>1566.681</v>
      </c>
      <c r="P16" s="26">
        <f t="shared" si="7"/>
        <v>19.880000000000003</v>
      </c>
      <c r="Q16" s="26">
        <f t="shared" si="5"/>
        <v>1598.653</v>
      </c>
      <c r="R16" s="26">
        <f t="shared" si="8"/>
        <v>8.7899999999999991</v>
      </c>
    </row>
    <row r="17" spans="2:18" x14ac:dyDescent="0.2">
      <c r="L17" s="27" t="s">
        <v>216</v>
      </c>
      <c r="M17" s="26">
        <f t="shared" si="3"/>
        <v>144.55199999999999</v>
      </c>
      <c r="N17" s="26">
        <f t="shared" si="6"/>
        <v>2.1999999999999997</v>
      </c>
      <c r="O17" s="26" t="s">
        <v>313</v>
      </c>
      <c r="P17" s="26" t="s">
        <v>313</v>
      </c>
      <c r="Q17" s="26" t="s">
        <v>313</v>
      </c>
      <c r="R17" s="26" t="s">
        <v>313</v>
      </c>
    </row>
    <row r="18" spans="2:18" x14ac:dyDescent="0.2">
      <c r="L18" s="27" t="s">
        <v>217</v>
      </c>
      <c r="M18" s="26">
        <f t="shared" si="3"/>
        <v>312.56699999999995</v>
      </c>
      <c r="N18" s="26">
        <f t="shared" si="6"/>
        <v>2.17</v>
      </c>
      <c r="O18" s="26" t="s">
        <v>313</v>
      </c>
      <c r="P18" s="26" t="s">
        <v>313</v>
      </c>
      <c r="Q18" s="26" t="s">
        <v>313</v>
      </c>
      <c r="R18" s="26" t="s">
        <v>313</v>
      </c>
    </row>
    <row r="19" spans="2:18" x14ac:dyDescent="0.2">
      <c r="L19" s="27" t="s">
        <v>215</v>
      </c>
      <c r="M19" s="26">
        <f t="shared" si="3"/>
        <v>699.04599999999994</v>
      </c>
      <c r="N19" s="26">
        <f t="shared" si="6"/>
        <v>2.2399999999999998</v>
      </c>
      <c r="O19" s="26" t="s">
        <v>313</v>
      </c>
      <c r="P19" s="26" t="s">
        <v>313</v>
      </c>
      <c r="Q19" s="26" t="s">
        <v>313</v>
      </c>
      <c r="R19" s="26" t="s">
        <v>313</v>
      </c>
    </row>
    <row r="20" spans="2:18" x14ac:dyDescent="0.2">
      <c r="L20" s="27" t="s">
        <v>214</v>
      </c>
      <c r="M20" s="26">
        <f t="shared" si="3"/>
        <v>7731.7190000000001</v>
      </c>
      <c r="N20" s="26">
        <f t="shared" si="6"/>
        <v>11.07</v>
      </c>
      <c r="O20" s="26" t="s">
        <v>313</v>
      </c>
      <c r="P20" s="26" t="s">
        <v>313</v>
      </c>
      <c r="Q20" s="26" t="s">
        <v>313</v>
      </c>
      <c r="R20" s="26" t="s">
        <v>313</v>
      </c>
    </row>
    <row r="24" spans="2:18" x14ac:dyDescent="0.2">
      <c r="L24" s="24"/>
    </row>
    <row r="25" spans="2:18" x14ac:dyDescent="0.2">
      <c r="L25" s="24"/>
    </row>
    <row r="27" spans="2:18" x14ac:dyDescent="0.2">
      <c r="C27" s="58" t="s">
        <v>321</v>
      </c>
      <c r="D27" s="58"/>
      <c r="E27" s="58" t="s">
        <v>305</v>
      </c>
      <c r="F27" s="59"/>
      <c r="G27" s="58" t="s">
        <v>306</v>
      </c>
      <c r="H27" s="58"/>
    </row>
    <row r="28" spans="2:18" x14ac:dyDescent="0.2">
      <c r="C28" s="25" t="s">
        <v>319</v>
      </c>
      <c r="D28" s="25" t="s">
        <v>320</v>
      </c>
      <c r="E28" s="25" t="s">
        <v>319</v>
      </c>
      <c r="F28" s="25" t="s">
        <v>320</v>
      </c>
      <c r="G28" s="25" t="s">
        <v>319</v>
      </c>
      <c r="H28" s="25" t="s">
        <v>320</v>
      </c>
    </row>
    <row r="29" spans="2:18" x14ac:dyDescent="0.2">
      <c r="B29" s="25" t="s">
        <v>173</v>
      </c>
      <c r="C29" s="23">
        <v>0</v>
      </c>
      <c r="D29" s="23">
        <v>61656</v>
      </c>
      <c r="E29" s="23">
        <v>48157</v>
      </c>
      <c r="F29" s="23">
        <v>61656</v>
      </c>
    </row>
    <row r="30" spans="2:18" x14ac:dyDescent="0.2">
      <c r="B30" s="25" t="s">
        <v>174</v>
      </c>
      <c r="C30" s="23">
        <v>0</v>
      </c>
      <c r="D30" s="23">
        <v>131009</v>
      </c>
      <c r="E30" s="23">
        <v>117440</v>
      </c>
      <c r="F30" s="23">
        <v>131009</v>
      </c>
    </row>
    <row r="31" spans="2:18" x14ac:dyDescent="0.2">
      <c r="B31" s="25" t="s">
        <v>175</v>
      </c>
      <c r="C31" s="23">
        <v>313608</v>
      </c>
      <c r="D31" s="23">
        <v>277423</v>
      </c>
      <c r="E31" s="23">
        <v>313608</v>
      </c>
      <c r="F31" s="23">
        <v>277423</v>
      </c>
    </row>
    <row r="32" spans="2:18" x14ac:dyDescent="0.2">
      <c r="B32" s="25" t="s">
        <v>176</v>
      </c>
      <c r="C32" s="23">
        <v>808284</v>
      </c>
      <c r="D32" s="23">
        <v>591943</v>
      </c>
      <c r="E32" s="23">
        <v>808284</v>
      </c>
      <c r="F32" s="23">
        <v>591943</v>
      </c>
    </row>
    <row r="33" spans="2:6" x14ac:dyDescent="0.2">
      <c r="B33" s="25" t="s">
        <v>177</v>
      </c>
      <c r="C33" s="23">
        <v>2087315</v>
      </c>
      <c r="D33" s="23">
        <v>1241081</v>
      </c>
      <c r="E33" s="23">
        <v>2087315</v>
      </c>
      <c r="F33" s="23">
        <v>1241081</v>
      </c>
    </row>
    <row r="34" spans="2:6" x14ac:dyDescent="0.2">
      <c r="B34" s="25" t="s">
        <v>178</v>
      </c>
      <c r="C34" s="23">
        <v>5474021</v>
      </c>
      <c r="D34" s="23">
        <v>2641192</v>
      </c>
      <c r="E34" s="23">
        <v>5474021</v>
      </c>
      <c r="F34" s="23">
        <v>2641192</v>
      </c>
    </row>
    <row r="35" spans="2:6" x14ac:dyDescent="0.2">
      <c r="B35" s="25" t="s">
        <v>179</v>
      </c>
      <c r="C35" s="23">
        <v>13902482</v>
      </c>
      <c r="D35" s="23">
        <v>5539453</v>
      </c>
      <c r="E35" s="23">
        <v>13902482</v>
      </c>
      <c r="F35" s="23">
        <v>5539453</v>
      </c>
    </row>
    <row r="36" spans="2:6" x14ac:dyDescent="0.2">
      <c r="B36" s="25" t="s">
        <v>180</v>
      </c>
      <c r="C36" s="23">
        <v>35758607</v>
      </c>
      <c r="D36" s="23">
        <v>11758974</v>
      </c>
      <c r="F36" s="23">
        <v>11758974</v>
      </c>
    </row>
  </sheetData>
  <mergeCells count="3">
    <mergeCell ref="C27:D27"/>
    <mergeCell ref="E27:F27"/>
    <mergeCell ref="G27:H27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A171-4C4E-8E4E-891B-3CBE3AF9600A}">
  <dimension ref="B1:AC121"/>
  <sheetViews>
    <sheetView topLeftCell="H23" workbookViewId="0">
      <selection activeCell="U74" sqref="U74"/>
    </sheetView>
  </sheetViews>
  <sheetFormatPr baseColWidth="10" defaultRowHeight="16" x14ac:dyDescent="0.2"/>
  <cols>
    <col min="2" max="2" width="13.1640625" bestFit="1" customWidth="1"/>
    <col min="3" max="3" width="10.6640625" bestFit="1" customWidth="1"/>
    <col min="4" max="4" width="15" bestFit="1" customWidth="1"/>
    <col min="5" max="5" width="11.6640625" bestFit="1" customWidth="1"/>
    <col min="6" max="6" width="12.83203125" bestFit="1" customWidth="1"/>
    <col min="7" max="7" width="16.6640625" bestFit="1" customWidth="1"/>
    <col min="12" max="12" width="14.33203125" bestFit="1" customWidth="1"/>
    <col min="13" max="13" width="10.6640625" bestFit="1" customWidth="1"/>
    <col min="14" max="14" width="15" bestFit="1" customWidth="1"/>
    <col min="15" max="15" width="11.6640625" bestFit="1" customWidth="1"/>
    <col min="16" max="16" width="12.83203125" bestFit="1" customWidth="1"/>
    <col min="17" max="17" width="16.6640625" bestFit="1" customWidth="1"/>
    <col min="23" max="23" width="16.33203125" bestFit="1" customWidth="1"/>
    <col min="24" max="24" width="10.6640625" bestFit="1" customWidth="1"/>
    <col min="25" max="25" width="15" bestFit="1" customWidth="1"/>
    <col min="26" max="26" width="11.6640625" bestFit="1" customWidth="1"/>
    <col min="27" max="27" width="12.83203125" bestFit="1" customWidth="1"/>
    <col min="28" max="28" width="16.6640625" bestFit="1" customWidth="1"/>
  </cols>
  <sheetData>
    <row r="1" spans="2:29" ht="24" x14ac:dyDescent="0.3">
      <c r="B1" s="60" t="s">
        <v>247</v>
      </c>
      <c r="C1" s="60"/>
      <c r="D1" s="60"/>
      <c r="E1" s="60"/>
      <c r="F1" s="60"/>
      <c r="G1" s="60"/>
      <c r="L1" s="60" t="s">
        <v>248</v>
      </c>
      <c r="M1" s="60"/>
      <c r="N1" s="60"/>
      <c r="O1" s="60"/>
      <c r="P1" s="60"/>
      <c r="Q1" s="60"/>
      <c r="W1" s="60" t="s">
        <v>251</v>
      </c>
      <c r="X1" s="60"/>
      <c r="Y1" s="60"/>
      <c r="Z1" s="60"/>
      <c r="AA1" s="60"/>
      <c r="AB1" s="60"/>
    </row>
    <row r="2" spans="2:29" x14ac:dyDescent="0.2">
      <c r="B2" t="s">
        <v>237</v>
      </c>
      <c r="C2" t="s">
        <v>238</v>
      </c>
      <c r="D2" t="s">
        <v>252</v>
      </c>
      <c r="E2" t="s">
        <v>253</v>
      </c>
      <c r="F2" t="s">
        <v>254</v>
      </c>
      <c r="G2" t="s">
        <v>255</v>
      </c>
      <c r="H2" t="s">
        <v>300</v>
      </c>
      <c r="L2" t="s">
        <v>237</v>
      </c>
      <c r="M2" t="s">
        <v>238</v>
      </c>
      <c r="N2" t="s">
        <v>252</v>
      </c>
      <c r="O2" t="s">
        <v>253</v>
      </c>
      <c r="P2" t="s">
        <v>254</v>
      </c>
      <c r="Q2" t="s">
        <v>255</v>
      </c>
      <c r="R2" t="s">
        <v>301</v>
      </c>
      <c r="W2" t="s">
        <v>237</v>
      </c>
      <c r="X2" t="s">
        <v>238</v>
      </c>
      <c r="Y2" t="s">
        <v>252</v>
      </c>
      <c r="Z2" t="s">
        <v>253</v>
      </c>
      <c r="AA2" t="s">
        <v>254</v>
      </c>
      <c r="AB2" t="s">
        <v>255</v>
      </c>
      <c r="AC2" t="s">
        <v>302</v>
      </c>
    </row>
    <row r="3" spans="2:29" x14ac:dyDescent="0.2">
      <c r="B3" t="s">
        <v>244</v>
      </c>
      <c r="C3" t="s">
        <v>256</v>
      </c>
      <c r="D3">
        <v>4388714</v>
      </c>
      <c r="E3">
        <v>5</v>
      </c>
      <c r="F3">
        <v>40</v>
      </c>
      <c r="G3">
        <v>85</v>
      </c>
      <c r="H3">
        <f>G3/E3</f>
        <v>17</v>
      </c>
      <c r="L3" t="s">
        <v>246</v>
      </c>
      <c r="M3" t="s">
        <v>256</v>
      </c>
      <c r="N3">
        <v>4027332</v>
      </c>
      <c r="O3">
        <v>5</v>
      </c>
      <c r="P3">
        <v>40</v>
      </c>
      <c r="Q3">
        <v>513</v>
      </c>
      <c r="R3">
        <f>Q3/O3</f>
        <v>102.6</v>
      </c>
      <c r="W3" t="s">
        <v>250</v>
      </c>
      <c r="X3" t="s">
        <v>256</v>
      </c>
      <c r="Y3">
        <v>5430537</v>
      </c>
      <c r="Z3">
        <v>20548</v>
      </c>
      <c r="AA3">
        <v>290000</v>
      </c>
      <c r="AB3">
        <v>1525678</v>
      </c>
      <c r="AC3">
        <f>AB3/Z3</f>
        <v>74.24946466809422</v>
      </c>
    </row>
    <row r="4" spans="2:29" x14ac:dyDescent="0.2">
      <c r="B4" t="s">
        <v>244</v>
      </c>
      <c r="C4" t="s">
        <v>256</v>
      </c>
      <c r="D4">
        <v>4418236</v>
      </c>
      <c r="E4">
        <v>17</v>
      </c>
      <c r="F4">
        <v>160</v>
      </c>
      <c r="G4">
        <v>300</v>
      </c>
      <c r="H4">
        <f t="shared" ref="H4:H66" si="0">G4/E4</f>
        <v>17.647058823529413</v>
      </c>
      <c r="L4" t="s">
        <v>246</v>
      </c>
      <c r="M4" t="s">
        <v>256</v>
      </c>
      <c r="N4">
        <v>2282634</v>
      </c>
      <c r="O4">
        <v>1</v>
      </c>
      <c r="P4">
        <v>0</v>
      </c>
      <c r="Q4">
        <v>21</v>
      </c>
      <c r="R4">
        <f t="shared" ref="R4:R64" si="1">Q4/O4</f>
        <v>21</v>
      </c>
      <c r="W4" t="s">
        <v>250</v>
      </c>
      <c r="X4" t="s">
        <v>256</v>
      </c>
      <c r="Y4">
        <v>5543617</v>
      </c>
      <c r="Z4">
        <v>27</v>
      </c>
      <c r="AA4">
        <v>390</v>
      </c>
      <c r="AB4">
        <v>2724</v>
      </c>
      <c r="AC4">
        <f t="shared" ref="AC4:AC50" si="2">AB4/Z4</f>
        <v>100.88888888888889</v>
      </c>
    </row>
    <row r="5" spans="2:29" x14ac:dyDescent="0.2">
      <c r="B5" t="s">
        <v>244</v>
      </c>
      <c r="C5" t="s">
        <v>256</v>
      </c>
      <c r="D5">
        <v>5680971</v>
      </c>
      <c r="E5">
        <v>419</v>
      </c>
      <c r="F5">
        <v>4920</v>
      </c>
      <c r="G5">
        <v>5562</v>
      </c>
      <c r="H5">
        <f t="shared" si="0"/>
        <v>13.274463007159904</v>
      </c>
      <c r="L5" t="s">
        <v>246</v>
      </c>
      <c r="M5" t="s">
        <v>256</v>
      </c>
      <c r="N5">
        <v>4161954</v>
      </c>
      <c r="O5">
        <v>18</v>
      </c>
      <c r="P5">
        <v>170</v>
      </c>
      <c r="Q5">
        <v>345</v>
      </c>
      <c r="R5">
        <f t="shared" si="1"/>
        <v>19.166666666666668</v>
      </c>
      <c r="W5" t="s">
        <v>250</v>
      </c>
      <c r="X5" t="s">
        <v>256</v>
      </c>
      <c r="Y5">
        <v>5909459</v>
      </c>
      <c r="Z5">
        <v>11080</v>
      </c>
      <c r="AA5">
        <v>205880</v>
      </c>
      <c r="AB5">
        <v>2055582</v>
      </c>
      <c r="AC5">
        <f t="shared" si="2"/>
        <v>185.52184115523465</v>
      </c>
    </row>
    <row r="6" spans="2:29" x14ac:dyDescent="0.2">
      <c r="B6" t="s">
        <v>244</v>
      </c>
      <c r="C6" t="s">
        <v>256</v>
      </c>
      <c r="D6">
        <v>4002335</v>
      </c>
      <c r="E6">
        <v>2</v>
      </c>
      <c r="F6">
        <v>10</v>
      </c>
      <c r="G6">
        <v>28</v>
      </c>
      <c r="H6">
        <f t="shared" si="0"/>
        <v>14</v>
      </c>
      <c r="L6" t="s">
        <v>246</v>
      </c>
      <c r="M6" t="s">
        <v>256</v>
      </c>
      <c r="N6">
        <v>5615385</v>
      </c>
      <c r="O6">
        <v>22122</v>
      </c>
      <c r="P6">
        <v>470720</v>
      </c>
      <c r="Q6">
        <v>3764192</v>
      </c>
      <c r="R6">
        <f t="shared" si="1"/>
        <v>170.15604375734563</v>
      </c>
      <c r="W6" t="s">
        <v>250</v>
      </c>
      <c r="X6" t="s">
        <v>256</v>
      </c>
      <c r="Y6">
        <v>4309566</v>
      </c>
      <c r="Z6">
        <v>14</v>
      </c>
      <c r="AA6">
        <v>140</v>
      </c>
      <c r="AB6">
        <v>2143</v>
      </c>
      <c r="AC6">
        <f t="shared" si="2"/>
        <v>153.07142857142858</v>
      </c>
    </row>
    <row r="7" spans="2:29" x14ac:dyDescent="0.2">
      <c r="B7" t="s">
        <v>244</v>
      </c>
      <c r="C7" t="s">
        <v>256</v>
      </c>
      <c r="D7">
        <v>5786205</v>
      </c>
      <c r="E7">
        <v>2</v>
      </c>
      <c r="F7">
        <v>10</v>
      </c>
      <c r="G7">
        <v>41</v>
      </c>
      <c r="H7">
        <f t="shared" si="0"/>
        <v>20.5</v>
      </c>
      <c r="L7" t="s">
        <v>246</v>
      </c>
      <c r="M7" t="s">
        <v>256</v>
      </c>
      <c r="N7">
        <v>4276469</v>
      </c>
      <c r="O7">
        <v>6</v>
      </c>
      <c r="P7">
        <v>50</v>
      </c>
      <c r="Q7">
        <v>1237</v>
      </c>
      <c r="R7">
        <f t="shared" si="1"/>
        <v>206.16666666666666</v>
      </c>
      <c r="W7" t="s">
        <v>250</v>
      </c>
      <c r="X7" t="s">
        <v>256</v>
      </c>
      <c r="Y7">
        <v>5940711</v>
      </c>
      <c r="Z7">
        <v>17248</v>
      </c>
      <c r="AA7">
        <v>374030</v>
      </c>
      <c r="AB7">
        <v>5351608</v>
      </c>
      <c r="AC7">
        <f t="shared" si="2"/>
        <v>310.27411873840447</v>
      </c>
    </row>
    <row r="8" spans="2:29" x14ac:dyDescent="0.2">
      <c r="B8" t="s">
        <v>244</v>
      </c>
      <c r="C8" t="s">
        <v>256</v>
      </c>
      <c r="D8">
        <v>4877314</v>
      </c>
      <c r="E8">
        <v>4</v>
      </c>
      <c r="F8">
        <v>30</v>
      </c>
      <c r="G8">
        <v>42</v>
      </c>
      <c r="H8">
        <f t="shared" si="0"/>
        <v>10.5</v>
      </c>
      <c r="L8" t="s">
        <v>246</v>
      </c>
      <c r="M8" t="s">
        <v>256</v>
      </c>
      <c r="N8">
        <v>4339986</v>
      </c>
      <c r="O8">
        <v>21</v>
      </c>
      <c r="P8">
        <v>220</v>
      </c>
      <c r="Q8">
        <v>4228</v>
      </c>
      <c r="R8">
        <f t="shared" si="1"/>
        <v>201.33333333333334</v>
      </c>
      <c r="W8" t="s">
        <v>250</v>
      </c>
      <c r="X8" t="s">
        <v>256</v>
      </c>
      <c r="Y8">
        <v>4173241</v>
      </c>
      <c r="Z8">
        <v>5</v>
      </c>
      <c r="AA8">
        <v>40</v>
      </c>
      <c r="AB8">
        <v>998</v>
      </c>
      <c r="AC8">
        <f t="shared" si="2"/>
        <v>199.6</v>
      </c>
    </row>
    <row r="9" spans="2:29" x14ac:dyDescent="0.2">
      <c r="B9" t="s">
        <v>244</v>
      </c>
      <c r="C9" t="s">
        <v>256</v>
      </c>
      <c r="D9">
        <v>3871742</v>
      </c>
      <c r="E9">
        <v>5</v>
      </c>
      <c r="F9">
        <v>40</v>
      </c>
      <c r="G9">
        <v>41</v>
      </c>
      <c r="H9">
        <f t="shared" si="0"/>
        <v>8.1999999999999993</v>
      </c>
      <c r="L9" t="s">
        <v>246</v>
      </c>
      <c r="M9" t="s">
        <v>256</v>
      </c>
      <c r="N9">
        <v>3865592</v>
      </c>
      <c r="O9">
        <v>8</v>
      </c>
      <c r="P9">
        <v>70</v>
      </c>
      <c r="Q9">
        <v>1356</v>
      </c>
      <c r="R9">
        <f t="shared" si="1"/>
        <v>169.5</v>
      </c>
      <c r="W9" t="s">
        <v>250</v>
      </c>
      <c r="X9" t="s">
        <v>256</v>
      </c>
      <c r="Y9">
        <v>4835252</v>
      </c>
      <c r="Z9">
        <v>10</v>
      </c>
      <c r="AA9">
        <v>150</v>
      </c>
      <c r="AB9">
        <v>3193</v>
      </c>
      <c r="AC9">
        <f t="shared" si="2"/>
        <v>319.3</v>
      </c>
    </row>
    <row r="10" spans="2:29" x14ac:dyDescent="0.2">
      <c r="B10" t="s">
        <v>244</v>
      </c>
      <c r="C10" t="s">
        <v>256</v>
      </c>
      <c r="D10">
        <v>5530111</v>
      </c>
      <c r="E10">
        <v>113</v>
      </c>
      <c r="F10">
        <v>1280</v>
      </c>
      <c r="G10">
        <v>1265</v>
      </c>
      <c r="H10">
        <f t="shared" si="0"/>
        <v>11.194690265486726</v>
      </c>
      <c r="L10" t="s">
        <v>246</v>
      </c>
      <c r="M10" t="s">
        <v>256</v>
      </c>
      <c r="N10">
        <v>4788124</v>
      </c>
      <c r="O10">
        <v>760</v>
      </c>
      <c r="P10">
        <v>10560</v>
      </c>
      <c r="Q10">
        <v>208298</v>
      </c>
      <c r="R10">
        <f t="shared" si="1"/>
        <v>274.07631578947371</v>
      </c>
      <c r="W10" t="s">
        <v>250</v>
      </c>
      <c r="X10" t="s">
        <v>256</v>
      </c>
      <c r="Y10">
        <v>4302972</v>
      </c>
      <c r="Z10">
        <v>15</v>
      </c>
      <c r="AA10">
        <v>140</v>
      </c>
      <c r="AB10">
        <v>3088</v>
      </c>
      <c r="AC10">
        <f t="shared" si="2"/>
        <v>205.86666666666667</v>
      </c>
    </row>
    <row r="11" spans="2:29" x14ac:dyDescent="0.2">
      <c r="B11" t="s">
        <v>244</v>
      </c>
      <c r="C11" t="s">
        <v>256</v>
      </c>
      <c r="D11">
        <v>5067127</v>
      </c>
      <c r="E11">
        <v>827</v>
      </c>
      <c r="F11">
        <v>11310</v>
      </c>
      <c r="G11">
        <v>7933</v>
      </c>
      <c r="H11">
        <f t="shared" si="0"/>
        <v>9.5925030229746078</v>
      </c>
      <c r="L11" t="s">
        <v>246</v>
      </c>
      <c r="M11" t="s">
        <v>256</v>
      </c>
      <c r="N11">
        <v>4639484</v>
      </c>
      <c r="O11">
        <v>508</v>
      </c>
      <c r="P11">
        <v>6450</v>
      </c>
      <c r="Q11">
        <v>160501</v>
      </c>
      <c r="R11">
        <f t="shared" si="1"/>
        <v>315.9468503937008</v>
      </c>
      <c r="W11" t="s">
        <v>250</v>
      </c>
      <c r="X11" t="s">
        <v>256</v>
      </c>
      <c r="Y11">
        <v>5054727</v>
      </c>
      <c r="Z11">
        <v>84</v>
      </c>
      <c r="AA11">
        <v>930</v>
      </c>
      <c r="AB11">
        <v>20185</v>
      </c>
      <c r="AC11">
        <f t="shared" si="2"/>
        <v>240.29761904761904</v>
      </c>
    </row>
    <row r="12" spans="2:29" x14ac:dyDescent="0.2">
      <c r="B12" t="s">
        <v>244</v>
      </c>
      <c r="C12" t="s">
        <v>256</v>
      </c>
      <c r="D12">
        <v>5769336</v>
      </c>
      <c r="E12">
        <v>2249</v>
      </c>
      <c r="F12">
        <v>30410</v>
      </c>
      <c r="G12">
        <v>26361</v>
      </c>
      <c r="H12">
        <f t="shared" si="0"/>
        <v>11.721209426411738</v>
      </c>
      <c r="L12" t="s">
        <v>246</v>
      </c>
      <c r="M12" t="s">
        <v>256</v>
      </c>
      <c r="N12">
        <v>4841846</v>
      </c>
      <c r="O12">
        <v>389</v>
      </c>
      <c r="P12">
        <v>4110</v>
      </c>
      <c r="Q12">
        <v>119676</v>
      </c>
      <c r="R12">
        <f t="shared" si="1"/>
        <v>307.65038560411313</v>
      </c>
      <c r="W12" t="s">
        <v>250</v>
      </c>
      <c r="X12" t="s">
        <v>256</v>
      </c>
      <c r="Y12">
        <v>4071601</v>
      </c>
      <c r="Z12">
        <v>5</v>
      </c>
      <c r="AA12">
        <v>40</v>
      </c>
      <c r="AB12">
        <v>1036</v>
      </c>
      <c r="AC12">
        <f t="shared" si="2"/>
        <v>207.2</v>
      </c>
    </row>
    <row r="13" spans="2:29" x14ac:dyDescent="0.2">
      <c r="B13" t="s">
        <v>244</v>
      </c>
      <c r="C13" t="s">
        <v>256</v>
      </c>
      <c r="D13">
        <v>4652130</v>
      </c>
      <c r="E13">
        <v>2</v>
      </c>
      <c r="F13">
        <v>10</v>
      </c>
      <c r="G13">
        <v>57</v>
      </c>
      <c r="H13">
        <f t="shared" si="0"/>
        <v>28.5</v>
      </c>
      <c r="L13" t="s">
        <v>246</v>
      </c>
      <c r="M13" t="s">
        <v>256</v>
      </c>
      <c r="N13">
        <v>4169896</v>
      </c>
      <c r="O13">
        <v>4</v>
      </c>
      <c r="P13">
        <v>40</v>
      </c>
      <c r="Q13">
        <v>1078</v>
      </c>
      <c r="R13">
        <f t="shared" si="1"/>
        <v>269.5</v>
      </c>
      <c r="W13" t="s">
        <v>250</v>
      </c>
      <c r="X13" t="s">
        <v>256</v>
      </c>
      <c r="Y13">
        <v>4563695</v>
      </c>
      <c r="Z13">
        <v>166</v>
      </c>
      <c r="AA13">
        <v>1930</v>
      </c>
      <c r="AB13">
        <v>44448</v>
      </c>
      <c r="AC13">
        <f t="shared" si="2"/>
        <v>267.75903614457832</v>
      </c>
    </row>
    <row r="14" spans="2:29" x14ac:dyDescent="0.2">
      <c r="B14" t="s">
        <v>244</v>
      </c>
      <c r="C14" t="s">
        <v>256</v>
      </c>
      <c r="D14">
        <v>6000727</v>
      </c>
      <c r="E14">
        <v>20483</v>
      </c>
      <c r="F14">
        <v>307810</v>
      </c>
      <c r="G14">
        <v>712636</v>
      </c>
      <c r="H14">
        <f t="shared" si="0"/>
        <v>34.791583264170285</v>
      </c>
      <c r="L14" t="s">
        <v>246</v>
      </c>
      <c r="M14" t="s">
        <v>256</v>
      </c>
      <c r="N14">
        <v>4245846</v>
      </c>
      <c r="O14">
        <v>7</v>
      </c>
      <c r="P14">
        <v>60</v>
      </c>
      <c r="Q14">
        <v>2073</v>
      </c>
      <c r="R14">
        <f t="shared" si="1"/>
        <v>296.14285714285717</v>
      </c>
      <c r="W14" t="s">
        <v>250</v>
      </c>
      <c r="X14" t="s">
        <v>256</v>
      </c>
      <c r="Y14">
        <v>4810375</v>
      </c>
      <c r="Z14">
        <v>67</v>
      </c>
      <c r="AA14">
        <v>700</v>
      </c>
      <c r="AB14">
        <v>16224</v>
      </c>
      <c r="AC14">
        <f t="shared" si="2"/>
        <v>242.14925373134329</v>
      </c>
    </row>
    <row r="15" spans="2:29" x14ac:dyDescent="0.2">
      <c r="B15" t="s">
        <v>244</v>
      </c>
      <c r="C15" t="s">
        <v>256</v>
      </c>
      <c r="D15">
        <v>4615412</v>
      </c>
      <c r="E15">
        <v>40</v>
      </c>
      <c r="F15">
        <v>450</v>
      </c>
      <c r="G15">
        <v>1247</v>
      </c>
      <c r="H15">
        <f t="shared" si="0"/>
        <v>31.175000000000001</v>
      </c>
      <c r="L15" t="s">
        <v>246</v>
      </c>
      <c r="M15" t="s">
        <v>256</v>
      </c>
      <c r="N15">
        <v>4608514</v>
      </c>
      <c r="O15">
        <v>77</v>
      </c>
      <c r="P15">
        <v>860</v>
      </c>
      <c r="Q15">
        <v>24296</v>
      </c>
      <c r="R15">
        <f t="shared" si="1"/>
        <v>315.53246753246754</v>
      </c>
      <c r="W15" t="s">
        <v>250</v>
      </c>
      <c r="X15" t="s">
        <v>256</v>
      </c>
      <c r="Y15">
        <v>5463090</v>
      </c>
      <c r="Z15">
        <v>1483</v>
      </c>
      <c r="AA15">
        <v>24640</v>
      </c>
      <c r="AB15">
        <v>457393</v>
      </c>
      <c r="AC15">
        <f t="shared" si="2"/>
        <v>308.42414025623737</v>
      </c>
    </row>
    <row r="16" spans="2:29" x14ac:dyDescent="0.2">
      <c r="B16" t="s">
        <v>244</v>
      </c>
      <c r="C16" t="s">
        <v>256</v>
      </c>
      <c r="D16">
        <v>5353829</v>
      </c>
      <c r="E16">
        <v>1591</v>
      </c>
      <c r="F16">
        <v>19520</v>
      </c>
      <c r="G16">
        <v>68052</v>
      </c>
      <c r="H16">
        <f t="shared" si="0"/>
        <v>42.773098680075421</v>
      </c>
      <c r="L16" t="s">
        <v>246</v>
      </c>
      <c r="M16" t="s">
        <v>256</v>
      </c>
      <c r="N16">
        <v>5717290</v>
      </c>
      <c r="O16">
        <v>1721</v>
      </c>
      <c r="P16">
        <v>25070</v>
      </c>
      <c r="Q16">
        <v>632147</v>
      </c>
      <c r="R16">
        <f t="shared" si="1"/>
        <v>367.31377106333525</v>
      </c>
      <c r="W16" t="s">
        <v>250</v>
      </c>
      <c r="X16" t="s">
        <v>256</v>
      </c>
      <c r="Y16">
        <v>5556675</v>
      </c>
      <c r="Z16">
        <v>31</v>
      </c>
      <c r="AA16">
        <v>440</v>
      </c>
      <c r="AB16">
        <v>8973</v>
      </c>
      <c r="AC16">
        <f t="shared" si="2"/>
        <v>289.45161290322579</v>
      </c>
    </row>
    <row r="17" spans="2:29" x14ac:dyDescent="0.2">
      <c r="B17" t="s">
        <v>244</v>
      </c>
      <c r="C17" t="s">
        <v>256</v>
      </c>
      <c r="D17">
        <v>4382317</v>
      </c>
      <c r="E17">
        <v>13</v>
      </c>
      <c r="F17">
        <v>120</v>
      </c>
      <c r="G17">
        <v>515</v>
      </c>
      <c r="H17">
        <f t="shared" si="0"/>
        <v>39.615384615384613</v>
      </c>
      <c r="L17" t="s">
        <v>246</v>
      </c>
      <c r="M17" t="s">
        <v>256</v>
      </c>
      <c r="N17">
        <v>3916985</v>
      </c>
      <c r="O17">
        <v>5</v>
      </c>
      <c r="P17">
        <v>40</v>
      </c>
      <c r="Q17">
        <v>1556</v>
      </c>
      <c r="R17">
        <f t="shared" si="1"/>
        <v>311.2</v>
      </c>
      <c r="W17" t="s">
        <v>250</v>
      </c>
      <c r="X17" t="s">
        <v>256</v>
      </c>
      <c r="Y17">
        <v>4441145</v>
      </c>
      <c r="Z17">
        <v>16</v>
      </c>
      <c r="AA17">
        <v>150</v>
      </c>
      <c r="AB17">
        <v>3403</v>
      </c>
      <c r="AC17">
        <f t="shared" si="2"/>
        <v>212.6875</v>
      </c>
    </row>
    <row r="18" spans="2:29" x14ac:dyDescent="0.2">
      <c r="B18" t="s">
        <v>244</v>
      </c>
      <c r="C18" t="s">
        <v>256</v>
      </c>
      <c r="D18">
        <v>5146485</v>
      </c>
      <c r="E18">
        <v>119</v>
      </c>
      <c r="F18">
        <v>1480</v>
      </c>
      <c r="G18">
        <v>5120</v>
      </c>
      <c r="H18">
        <f t="shared" si="0"/>
        <v>43.025210084033617</v>
      </c>
      <c r="L18" t="s">
        <v>246</v>
      </c>
      <c r="M18" t="s">
        <v>256</v>
      </c>
      <c r="N18">
        <v>5052634</v>
      </c>
      <c r="O18">
        <v>2075</v>
      </c>
      <c r="P18">
        <v>28980</v>
      </c>
      <c r="Q18">
        <v>32263</v>
      </c>
      <c r="R18">
        <f t="shared" si="1"/>
        <v>15.54843373493976</v>
      </c>
      <c r="W18" t="s">
        <v>250</v>
      </c>
      <c r="X18" t="s">
        <v>256</v>
      </c>
      <c r="Y18">
        <v>4531504</v>
      </c>
      <c r="Z18">
        <v>5</v>
      </c>
      <c r="AA18">
        <v>40</v>
      </c>
      <c r="AB18">
        <v>1101</v>
      </c>
      <c r="AC18">
        <f t="shared" si="2"/>
        <v>220.2</v>
      </c>
    </row>
    <row r="19" spans="2:29" x14ac:dyDescent="0.2">
      <c r="B19" t="s">
        <v>244</v>
      </c>
      <c r="C19" t="s">
        <v>256</v>
      </c>
      <c r="D19">
        <v>4388714</v>
      </c>
      <c r="E19">
        <v>5</v>
      </c>
      <c r="F19">
        <v>40</v>
      </c>
      <c r="G19">
        <v>164</v>
      </c>
      <c r="H19">
        <f t="shared" si="0"/>
        <v>32.799999999999997</v>
      </c>
      <c r="L19" t="s">
        <v>246</v>
      </c>
      <c r="M19" t="s">
        <v>256</v>
      </c>
      <c r="N19">
        <v>4074788</v>
      </c>
      <c r="O19">
        <v>4</v>
      </c>
      <c r="P19">
        <v>30</v>
      </c>
      <c r="Q19">
        <v>74</v>
      </c>
      <c r="R19">
        <f t="shared" si="1"/>
        <v>18.5</v>
      </c>
      <c r="W19" t="s">
        <v>250</v>
      </c>
      <c r="X19" t="s">
        <v>256</v>
      </c>
      <c r="Y19">
        <v>5302733</v>
      </c>
      <c r="Z19">
        <v>1710</v>
      </c>
      <c r="AA19">
        <v>28520</v>
      </c>
      <c r="AB19">
        <v>63731</v>
      </c>
      <c r="AC19">
        <f t="shared" si="2"/>
        <v>37.269590643274853</v>
      </c>
    </row>
    <row r="20" spans="2:29" x14ac:dyDescent="0.2">
      <c r="B20" t="s">
        <v>244</v>
      </c>
      <c r="C20" t="s">
        <v>256</v>
      </c>
      <c r="D20">
        <v>4418236</v>
      </c>
      <c r="E20">
        <v>17</v>
      </c>
      <c r="F20">
        <v>160</v>
      </c>
      <c r="G20">
        <v>451</v>
      </c>
      <c r="H20">
        <f t="shared" si="0"/>
        <v>26.529411764705884</v>
      </c>
      <c r="L20" t="s">
        <v>246</v>
      </c>
      <c r="M20" t="s">
        <v>256</v>
      </c>
      <c r="N20">
        <v>4793008</v>
      </c>
      <c r="O20">
        <v>52</v>
      </c>
      <c r="P20">
        <v>550</v>
      </c>
      <c r="Q20">
        <v>282</v>
      </c>
      <c r="R20">
        <f t="shared" si="1"/>
        <v>5.4230769230769234</v>
      </c>
      <c r="W20" t="s">
        <v>250</v>
      </c>
      <c r="X20" t="s">
        <v>256</v>
      </c>
      <c r="Y20">
        <v>5199798</v>
      </c>
      <c r="Z20">
        <v>451</v>
      </c>
      <c r="AA20">
        <v>5440</v>
      </c>
      <c r="AB20">
        <v>16095</v>
      </c>
      <c r="AC20">
        <f t="shared" si="2"/>
        <v>35.687361419068736</v>
      </c>
    </row>
    <row r="21" spans="2:29" x14ac:dyDescent="0.2">
      <c r="B21" t="s">
        <v>244</v>
      </c>
      <c r="C21" t="s">
        <v>256</v>
      </c>
      <c r="D21">
        <v>5680971</v>
      </c>
      <c r="E21">
        <v>419</v>
      </c>
      <c r="F21">
        <v>4920</v>
      </c>
      <c r="G21">
        <v>5835</v>
      </c>
      <c r="H21">
        <f t="shared" si="0"/>
        <v>13.926014319809068</v>
      </c>
      <c r="L21" t="s">
        <v>246</v>
      </c>
      <c r="M21" t="s">
        <v>256</v>
      </c>
      <c r="N21">
        <v>4834249</v>
      </c>
      <c r="O21">
        <v>104</v>
      </c>
      <c r="P21">
        <v>1630</v>
      </c>
      <c r="Q21">
        <v>836</v>
      </c>
      <c r="R21">
        <f t="shared" si="1"/>
        <v>8.0384615384615383</v>
      </c>
      <c r="W21" t="s">
        <v>250</v>
      </c>
      <c r="X21" t="s">
        <v>256</v>
      </c>
      <c r="Y21">
        <v>3862924</v>
      </c>
      <c r="Z21">
        <v>12</v>
      </c>
      <c r="AA21">
        <v>110</v>
      </c>
      <c r="AB21">
        <v>256</v>
      </c>
      <c r="AC21">
        <f t="shared" si="2"/>
        <v>21.333333333333332</v>
      </c>
    </row>
    <row r="22" spans="2:29" x14ac:dyDescent="0.2">
      <c r="B22" t="s">
        <v>244</v>
      </c>
      <c r="C22" t="s">
        <v>256</v>
      </c>
      <c r="D22">
        <v>4002335</v>
      </c>
      <c r="E22">
        <v>2</v>
      </c>
      <c r="F22">
        <v>10</v>
      </c>
      <c r="G22">
        <v>13</v>
      </c>
      <c r="H22">
        <f t="shared" si="0"/>
        <v>6.5</v>
      </c>
      <c r="L22" t="s">
        <v>246</v>
      </c>
      <c r="M22" t="s">
        <v>256</v>
      </c>
      <c r="N22">
        <v>5875918</v>
      </c>
      <c r="O22">
        <v>14768</v>
      </c>
      <c r="P22">
        <v>213600</v>
      </c>
      <c r="Q22">
        <v>484632</v>
      </c>
      <c r="R22">
        <f t="shared" si="1"/>
        <v>32.816359696641385</v>
      </c>
      <c r="W22" t="s">
        <v>250</v>
      </c>
      <c r="X22" t="s">
        <v>256</v>
      </c>
      <c r="Y22">
        <v>4040807</v>
      </c>
      <c r="Z22">
        <v>11</v>
      </c>
      <c r="AA22">
        <v>100</v>
      </c>
      <c r="AB22">
        <v>250</v>
      </c>
      <c r="AC22">
        <f t="shared" si="2"/>
        <v>22.727272727272727</v>
      </c>
    </row>
    <row r="23" spans="2:29" x14ac:dyDescent="0.2">
      <c r="B23" t="s">
        <v>244</v>
      </c>
      <c r="C23" t="s">
        <v>256</v>
      </c>
      <c r="D23">
        <v>5786205</v>
      </c>
      <c r="E23">
        <v>2</v>
      </c>
      <c r="F23">
        <v>10</v>
      </c>
      <c r="G23">
        <v>24</v>
      </c>
      <c r="H23">
        <f t="shared" si="0"/>
        <v>12</v>
      </c>
      <c r="L23" t="s">
        <v>246</v>
      </c>
      <c r="M23" t="s">
        <v>256</v>
      </c>
      <c r="N23">
        <v>5648076</v>
      </c>
      <c r="O23">
        <v>48</v>
      </c>
      <c r="P23">
        <v>520</v>
      </c>
      <c r="Q23">
        <v>1632</v>
      </c>
      <c r="R23">
        <f t="shared" si="1"/>
        <v>34</v>
      </c>
      <c r="W23" t="s">
        <v>250</v>
      </c>
      <c r="X23" t="s">
        <v>256</v>
      </c>
      <c r="Y23">
        <v>4782344</v>
      </c>
      <c r="Z23">
        <v>318</v>
      </c>
      <c r="AA23">
        <v>3830</v>
      </c>
      <c r="AB23">
        <v>12842</v>
      </c>
      <c r="AC23">
        <f t="shared" si="2"/>
        <v>40.383647798742139</v>
      </c>
    </row>
    <row r="24" spans="2:29" x14ac:dyDescent="0.2">
      <c r="B24" t="s">
        <v>244</v>
      </c>
      <c r="C24" t="s">
        <v>256</v>
      </c>
      <c r="D24">
        <v>4877314</v>
      </c>
      <c r="E24">
        <v>4</v>
      </c>
      <c r="F24">
        <v>30</v>
      </c>
      <c r="G24">
        <v>51</v>
      </c>
      <c r="H24">
        <f t="shared" si="0"/>
        <v>12.75</v>
      </c>
      <c r="L24" t="s">
        <v>246</v>
      </c>
      <c r="M24" t="s">
        <v>256</v>
      </c>
      <c r="N24">
        <v>3880321</v>
      </c>
      <c r="O24">
        <v>4</v>
      </c>
      <c r="P24">
        <v>30</v>
      </c>
      <c r="Q24">
        <v>40</v>
      </c>
      <c r="R24">
        <f t="shared" si="1"/>
        <v>10</v>
      </c>
      <c r="W24" t="s">
        <v>250</v>
      </c>
      <c r="X24" t="s">
        <v>256</v>
      </c>
      <c r="Y24">
        <v>4297399</v>
      </c>
      <c r="Z24">
        <v>8</v>
      </c>
      <c r="AA24">
        <v>70</v>
      </c>
      <c r="AB24">
        <v>341</v>
      </c>
      <c r="AC24">
        <f t="shared" si="2"/>
        <v>42.625</v>
      </c>
    </row>
    <row r="25" spans="2:29" x14ac:dyDescent="0.2">
      <c r="B25" t="s">
        <v>244</v>
      </c>
      <c r="C25" t="s">
        <v>256</v>
      </c>
      <c r="D25">
        <v>3871742</v>
      </c>
      <c r="E25">
        <v>5</v>
      </c>
      <c r="F25">
        <v>40</v>
      </c>
      <c r="G25">
        <v>38</v>
      </c>
      <c r="H25">
        <f t="shared" si="0"/>
        <v>7.6</v>
      </c>
      <c r="L25" t="s">
        <v>246</v>
      </c>
      <c r="M25" t="s">
        <v>256</v>
      </c>
      <c r="N25">
        <v>5044935</v>
      </c>
      <c r="O25">
        <v>1018</v>
      </c>
      <c r="P25">
        <v>13570</v>
      </c>
      <c r="Q25">
        <v>8148</v>
      </c>
      <c r="R25">
        <f t="shared" si="1"/>
        <v>8.0039292730844789</v>
      </c>
      <c r="W25" t="s">
        <v>250</v>
      </c>
      <c r="X25" t="s">
        <v>256</v>
      </c>
      <c r="Y25">
        <v>5537304</v>
      </c>
      <c r="Z25">
        <v>27</v>
      </c>
      <c r="AA25">
        <v>430</v>
      </c>
      <c r="AB25">
        <v>1492</v>
      </c>
      <c r="AC25">
        <f t="shared" si="2"/>
        <v>55.25925925925926</v>
      </c>
    </row>
    <row r="26" spans="2:29" x14ac:dyDescent="0.2">
      <c r="B26" t="s">
        <v>244</v>
      </c>
      <c r="C26" t="s">
        <v>256</v>
      </c>
      <c r="D26">
        <v>5530111</v>
      </c>
      <c r="E26">
        <v>113</v>
      </c>
      <c r="F26">
        <v>1280</v>
      </c>
      <c r="G26">
        <v>1260</v>
      </c>
      <c r="H26">
        <f t="shared" si="0"/>
        <v>11.150442477876107</v>
      </c>
      <c r="L26" t="s">
        <v>246</v>
      </c>
      <c r="M26" t="s">
        <v>256</v>
      </c>
      <c r="N26">
        <v>5105799</v>
      </c>
      <c r="O26">
        <v>1556</v>
      </c>
      <c r="P26">
        <v>18080</v>
      </c>
      <c r="Q26">
        <v>13285</v>
      </c>
      <c r="R26">
        <f t="shared" si="1"/>
        <v>8.5379177377892024</v>
      </c>
      <c r="W26" t="s">
        <v>250</v>
      </c>
      <c r="X26" t="s">
        <v>256</v>
      </c>
      <c r="Y26">
        <v>5270872</v>
      </c>
      <c r="Z26">
        <v>755</v>
      </c>
      <c r="AA26">
        <v>9400</v>
      </c>
      <c r="AB26">
        <v>30568</v>
      </c>
      <c r="AC26">
        <f t="shared" si="2"/>
        <v>40.487417218543044</v>
      </c>
    </row>
    <row r="27" spans="2:29" x14ac:dyDescent="0.2">
      <c r="B27" t="s">
        <v>244</v>
      </c>
      <c r="C27" t="s">
        <v>256</v>
      </c>
      <c r="D27">
        <v>5067127</v>
      </c>
      <c r="E27">
        <v>827</v>
      </c>
      <c r="F27">
        <v>11310</v>
      </c>
      <c r="G27">
        <v>7754</v>
      </c>
      <c r="H27">
        <f t="shared" si="0"/>
        <v>9.3760580411124543</v>
      </c>
      <c r="L27" t="s">
        <v>246</v>
      </c>
      <c r="M27" t="s">
        <v>256</v>
      </c>
      <c r="N27">
        <v>4086707</v>
      </c>
      <c r="O27">
        <v>4</v>
      </c>
      <c r="P27">
        <v>30</v>
      </c>
      <c r="Q27">
        <v>28</v>
      </c>
      <c r="R27">
        <f t="shared" si="1"/>
        <v>7</v>
      </c>
      <c r="W27" t="s">
        <v>250</v>
      </c>
      <c r="X27" t="s">
        <v>256</v>
      </c>
      <c r="Y27">
        <v>4573011</v>
      </c>
      <c r="Z27">
        <v>20</v>
      </c>
      <c r="AA27">
        <v>190</v>
      </c>
      <c r="AB27">
        <v>573</v>
      </c>
      <c r="AC27">
        <f t="shared" si="2"/>
        <v>28.65</v>
      </c>
    </row>
    <row r="28" spans="2:29" x14ac:dyDescent="0.2">
      <c r="B28" t="s">
        <v>244</v>
      </c>
      <c r="C28" t="s">
        <v>256</v>
      </c>
      <c r="D28">
        <v>5769336</v>
      </c>
      <c r="E28">
        <v>2249</v>
      </c>
      <c r="F28">
        <v>30410</v>
      </c>
      <c r="G28">
        <v>25542</v>
      </c>
      <c r="H28">
        <f t="shared" si="0"/>
        <v>11.357047576700756</v>
      </c>
      <c r="L28" t="s">
        <v>246</v>
      </c>
      <c r="M28" t="s">
        <v>256</v>
      </c>
      <c r="N28">
        <v>4382405</v>
      </c>
      <c r="O28">
        <v>6</v>
      </c>
      <c r="P28">
        <v>50</v>
      </c>
      <c r="Q28">
        <v>42</v>
      </c>
      <c r="R28">
        <f t="shared" si="1"/>
        <v>7</v>
      </c>
      <c r="W28" t="s">
        <v>250</v>
      </c>
      <c r="X28" t="s">
        <v>256</v>
      </c>
      <c r="Y28">
        <v>5637068</v>
      </c>
      <c r="Z28">
        <v>89</v>
      </c>
      <c r="AA28">
        <v>1310</v>
      </c>
      <c r="AB28">
        <v>4266</v>
      </c>
      <c r="AC28">
        <f t="shared" si="2"/>
        <v>47.932584269662918</v>
      </c>
    </row>
    <row r="29" spans="2:29" x14ac:dyDescent="0.2">
      <c r="B29" t="s">
        <v>244</v>
      </c>
      <c r="C29" t="s">
        <v>256</v>
      </c>
      <c r="D29">
        <v>4652130</v>
      </c>
      <c r="E29">
        <v>2</v>
      </c>
      <c r="F29">
        <v>10</v>
      </c>
      <c r="G29">
        <v>50</v>
      </c>
      <c r="H29">
        <f t="shared" si="0"/>
        <v>25</v>
      </c>
      <c r="L29" t="s">
        <v>246</v>
      </c>
      <c r="M29" t="s">
        <v>256</v>
      </c>
      <c r="N29">
        <v>4746324</v>
      </c>
      <c r="O29">
        <v>81</v>
      </c>
      <c r="P29">
        <v>830</v>
      </c>
      <c r="Q29">
        <v>386</v>
      </c>
      <c r="R29">
        <f t="shared" si="1"/>
        <v>4.7654320987654319</v>
      </c>
      <c r="W29" t="s">
        <v>250</v>
      </c>
      <c r="X29" t="s">
        <v>256</v>
      </c>
      <c r="Y29">
        <v>5826343</v>
      </c>
      <c r="Z29">
        <v>47</v>
      </c>
      <c r="AA29">
        <v>600</v>
      </c>
      <c r="AB29">
        <v>2413</v>
      </c>
      <c r="AC29">
        <f t="shared" si="2"/>
        <v>51.340425531914896</v>
      </c>
    </row>
    <row r="30" spans="2:29" x14ac:dyDescent="0.2">
      <c r="B30" t="s">
        <v>244</v>
      </c>
      <c r="C30" t="s">
        <v>256</v>
      </c>
      <c r="D30">
        <v>6000727</v>
      </c>
      <c r="E30">
        <v>20483</v>
      </c>
      <c r="F30">
        <v>307810</v>
      </c>
      <c r="G30">
        <v>701353</v>
      </c>
      <c r="H30">
        <f t="shared" si="0"/>
        <v>34.240736220280233</v>
      </c>
      <c r="L30" t="s">
        <v>246</v>
      </c>
      <c r="M30" t="s">
        <v>256</v>
      </c>
      <c r="N30">
        <v>4681831</v>
      </c>
      <c r="O30">
        <v>75</v>
      </c>
      <c r="P30">
        <v>910</v>
      </c>
      <c r="Q30">
        <v>384</v>
      </c>
      <c r="R30">
        <f t="shared" si="1"/>
        <v>5.12</v>
      </c>
      <c r="W30" t="s">
        <v>250</v>
      </c>
      <c r="X30" t="s">
        <v>256</v>
      </c>
      <c r="Y30">
        <v>4351932</v>
      </c>
      <c r="Z30">
        <v>37</v>
      </c>
      <c r="AA30">
        <v>370</v>
      </c>
      <c r="AB30">
        <v>1464</v>
      </c>
      <c r="AC30">
        <f t="shared" si="2"/>
        <v>39.567567567567565</v>
      </c>
    </row>
    <row r="31" spans="2:29" x14ac:dyDescent="0.2">
      <c r="B31" t="s">
        <v>244</v>
      </c>
      <c r="C31" t="s">
        <v>256</v>
      </c>
      <c r="D31">
        <v>4615412</v>
      </c>
      <c r="E31">
        <v>40</v>
      </c>
      <c r="F31">
        <v>450</v>
      </c>
      <c r="G31">
        <v>1339</v>
      </c>
      <c r="H31">
        <f t="shared" si="0"/>
        <v>33.475000000000001</v>
      </c>
      <c r="L31" t="s">
        <v>246</v>
      </c>
      <c r="M31" t="s">
        <v>256</v>
      </c>
      <c r="N31">
        <v>4652543</v>
      </c>
      <c r="O31">
        <v>450</v>
      </c>
      <c r="P31">
        <v>10220</v>
      </c>
      <c r="Q31">
        <v>4684</v>
      </c>
      <c r="R31">
        <f t="shared" si="1"/>
        <v>10.408888888888889</v>
      </c>
      <c r="W31" t="s">
        <v>250</v>
      </c>
      <c r="X31" t="s">
        <v>256</v>
      </c>
      <c r="Y31">
        <v>3907884</v>
      </c>
      <c r="Z31">
        <v>4</v>
      </c>
      <c r="AA31">
        <v>30</v>
      </c>
      <c r="AB31">
        <v>146</v>
      </c>
      <c r="AC31">
        <f t="shared" si="2"/>
        <v>36.5</v>
      </c>
    </row>
    <row r="32" spans="2:29" x14ac:dyDescent="0.2">
      <c r="B32" t="s">
        <v>244</v>
      </c>
      <c r="C32" t="s">
        <v>256</v>
      </c>
      <c r="D32">
        <v>5353829</v>
      </c>
      <c r="E32">
        <v>1591</v>
      </c>
      <c r="F32">
        <v>19520</v>
      </c>
      <c r="G32">
        <v>67125</v>
      </c>
      <c r="H32">
        <f t="shared" si="0"/>
        <v>42.190446260213704</v>
      </c>
      <c r="L32" t="s">
        <v>246</v>
      </c>
      <c r="M32" t="s">
        <v>256</v>
      </c>
      <c r="N32">
        <v>4382007</v>
      </c>
      <c r="O32">
        <v>73</v>
      </c>
      <c r="P32">
        <v>1040</v>
      </c>
      <c r="Q32">
        <v>401</v>
      </c>
      <c r="R32">
        <f t="shared" si="1"/>
        <v>5.493150684931507</v>
      </c>
      <c r="W32" t="s">
        <v>250</v>
      </c>
      <c r="X32" t="s">
        <v>256</v>
      </c>
      <c r="Y32">
        <v>5341244</v>
      </c>
      <c r="Z32">
        <v>121</v>
      </c>
      <c r="AA32">
        <v>1600</v>
      </c>
      <c r="AB32">
        <v>6922</v>
      </c>
      <c r="AC32">
        <f t="shared" si="2"/>
        <v>57.206611570247937</v>
      </c>
    </row>
    <row r="33" spans="2:29" x14ac:dyDescent="0.2">
      <c r="B33" t="s">
        <v>244</v>
      </c>
      <c r="C33" t="s">
        <v>256</v>
      </c>
      <c r="D33">
        <v>4382317</v>
      </c>
      <c r="E33">
        <v>13</v>
      </c>
      <c r="F33">
        <v>120</v>
      </c>
      <c r="G33">
        <v>517</v>
      </c>
      <c r="H33">
        <f t="shared" si="0"/>
        <v>39.769230769230766</v>
      </c>
      <c r="L33" t="s">
        <v>246</v>
      </c>
      <c r="M33" t="s">
        <v>256</v>
      </c>
      <c r="N33">
        <v>5950208</v>
      </c>
      <c r="O33">
        <v>34142</v>
      </c>
      <c r="P33">
        <v>621490</v>
      </c>
      <c r="Q33">
        <v>888140</v>
      </c>
      <c r="R33">
        <f t="shared" si="1"/>
        <v>26.013121668326402</v>
      </c>
      <c r="W33" t="s">
        <v>250</v>
      </c>
      <c r="X33" t="s">
        <v>256</v>
      </c>
      <c r="Y33">
        <v>5276310</v>
      </c>
      <c r="Z33">
        <v>208</v>
      </c>
      <c r="AA33">
        <v>3000</v>
      </c>
      <c r="AB33">
        <v>9375</v>
      </c>
      <c r="AC33">
        <f t="shared" si="2"/>
        <v>45.072115384615387</v>
      </c>
    </row>
    <row r="34" spans="2:29" x14ac:dyDescent="0.2">
      <c r="B34" t="s">
        <v>244</v>
      </c>
      <c r="C34" t="s">
        <v>256</v>
      </c>
      <c r="D34">
        <v>5146485</v>
      </c>
      <c r="E34">
        <v>119</v>
      </c>
      <c r="F34">
        <v>1480</v>
      </c>
      <c r="G34">
        <v>5240</v>
      </c>
      <c r="H34">
        <f t="shared" si="0"/>
        <v>44.033613445378151</v>
      </c>
      <c r="L34" t="s">
        <v>246</v>
      </c>
      <c r="M34" t="s">
        <v>256</v>
      </c>
      <c r="N34">
        <v>5052634</v>
      </c>
      <c r="O34">
        <v>2075</v>
      </c>
      <c r="P34">
        <v>28980</v>
      </c>
      <c r="Q34">
        <v>18220</v>
      </c>
      <c r="R34">
        <f t="shared" si="1"/>
        <v>8.7807228915662652</v>
      </c>
      <c r="W34" t="s">
        <v>250</v>
      </c>
      <c r="X34" t="s">
        <v>256</v>
      </c>
      <c r="Y34">
        <v>3982728</v>
      </c>
      <c r="Z34">
        <v>9</v>
      </c>
      <c r="AA34">
        <v>80</v>
      </c>
      <c r="AB34">
        <v>258</v>
      </c>
      <c r="AC34">
        <f t="shared" si="2"/>
        <v>28.666666666666668</v>
      </c>
    </row>
    <row r="35" spans="2:29" x14ac:dyDescent="0.2">
      <c r="B35" t="s">
        <v>244</v>
      </c>
      <c r="C35" t="s">
        <v>256</v>
      </c>
      <c r="D35">
        <v>4937795</v>
      </c>
      <c r="E35">
        <v>223</v>
      </c>
      <c r="F35">
        <v>2570</v>
      </c>
      <c r="G35">
        <v>9657</v>
      </c>
      <c r="H35">
        <f t="shared" si="0"/>
        <v>43.304932735426007</v>
      </c>
      <c r="L35" t="s">
        <v>246</v>
      </c>
      <c r="M35" t="s">
        <v>256</v>
      </c>
      <c r="N35">
        <v>4074788</v>
      </c>
      <c r="O35">
        <v>4</v>
      </c>
      <c r="P35">
        <v>30</v>
      </c>
      <c r="Q35">
        <v>62</v>
      </c>
      <c r="R35">
        <f t="shared" si="1"/>
        <v>15.5</v>
      </c>
      <c r="W35" t="s">
        <v>250</v>
      </c>
      <c r="X35" t="s">
        <v>256</v>
      </c>
      <c r="Y35">
        <v>5302733</v>
      </c>
      <c r="Z35">
        <v>1710</v>
      </c>
      <c r="AA35">
        <v>28520</v>
      </c>
      <c r="AB35">
        <v>28037</v>
      </c>
      <c r="AC35">
        <f t="shared" si="2"/>
        <v>16.395906432748539</v>
      </c>
    </row>
    <row r="36" spans="2:29" x14ac:dyDescent="0.2">
      <c r="B36" t="s">
        <v>244</v>
      </c>
      <c r="C36" t="s">
        <v>256</v>
      </c>
      <c r="D36">
        <v>5011647</v>
      </c>
      <c r="E36">
        <v>876</v>
      </c>
      <c r="F36">
        <v>13420</v>
      </c>
      <c r="G36">
        <v>19240</v>
      </c>
      <c r="H36">
        <f t="shared" si="0"/>
        <v>21.963470319634702</v>
      </c>
      <c r="L36" t="s">
        <v>246</v>
      </c>
      <c r="M36" t="s">
        <v>256</v>
      </c>
      <c r="N36">
        <v>4793008</v>
      </c>
      <c r="O36">
        <v>52</v>
      </c>
      <c r="P36">
        <v>550</v>
      </c>
      <c r="Q36">
        <v>316</v>
      </c>
      <c r="R36">
        <f t="shared" si="1"/>
        <v>6.0769230769230766</v>
      </c>
      <c r="W36" t="s">
        <v>250</v>
      </c>
      <c r="X36" t="s">
        <v>256</v>
      </c>
      <c r="Y36">
        <v>5199798</v>
      </c>
      <c r="Z36">
        <v>451</v>
      </c>
      <c r="AA36">
        <v>5440</v>
      </c>
      <c r="AB36">
        <v>9248</v>
      </c>
      <c r="AC36">
        <f t="shared" si="2"/>
        <v>20.505543237250553</v>
      </c>
    </row>
    <row r="37" spans="2:29" x14ac:dyDescent="0.2">
      <c r="B37" t="s">
        <v>244</v>
      </c>
      <c r="C37" t="s">
        <v>256</v>
      </c>
      <c r="D37">
        <v>4732041</v>
      </c>
      <c r="E37">
        <v>218</v>
      </c>
      <c r="F37">
        <v>2550</v>
      </c>
      <c r="G37">
        <v>3295</v>
      </c>
      <c r="H37">
        <f t="shared" si="0"/>
        <v>15.114678899082568</v>
      </c>
      <c r="L37" t="s">
        <v>246</v>
      </c>
      <c r="M37" t="s">
        <v>256</v>
      </c>
      <c r="N37">
        <v>4834249</v>
      </c>
      <c r="O37">
        <v>104</v>
      </c>
      <c r="P37">
        <v>1630</v>
      </c>
      <c r="Q37">
        <v>708</v>
      </c>
      <c r="R37">
        <f t="shared" si="1"/>
        <v>6.8076923076923075</v>
      </c>
      <c r="W37" t="s">
        <v>250</v>
      </c>
      <c r="X37" t="s">
        <v>256</v>
      </c>
      <c r="Y37">
        <v>3862924</v>
      </c>
      <c r="Z37">
        <v>12</v>
      </c>
      <c r="AA37">
        <v>110</v>
      </c>
      <c r="AB37">
        <v>199</v>
      </c>
      <c r="AC37">
        <f t="shared" si="2"/>
        <v>16.583333333333332</v>
      </c>
    </row>
    <row r="38" spans="2:29" x14ac:dyDescent="0.2">
      <c r="B38" t="s">
        <v>244</v>
      </c>
      <c r="C38" t="s">
        <v>256</v>
      </c>
      <c r="D38">
        <v>4694344</v>
      </c>
      <c r="E38">
        <v>313</v>
      </c>
      <c r="F38">
        <v>3810</v>
      </c>
      <c r="G38">
        <v>4452</v>
      </c>
      <c r="H38">
        <f t="shared" si="0"/>
        <v>14.223642172523961</v>
      </c>
      <c r="L38" t="s">
        <v>246</v>
      </c>
      <c r="M38" t="s">
        <v>256</v>
      </c>
      <c r="N38">
        <v>5875918</v>
      </c>
      <c r="O38">
        <v>14768</v>
      </c>
      <c r="P38">
        <v>213600</v>
      </c>
      <c r="Q38">
        <v>532476</v>
      </c>
      <c r="R38">
        <f t="shared" si="1"/>
        <v>36.056067172264356</v>
      </c>
      <c r="W38" t="s">
        <v>250</v>
      </c>
      <c r="X38" t="s">
        <v>256</v>
      </c>
      <c r="Y38">
        <v>4040807</v>
      </c>
      <c r="Z38">
        <v>11</v>
      </c>
      <c r="AA38">
        <v>100</v>
      </c>
      <c r="AB38">
        <v>197</v>
      </c>
      <c r="AC38">
        <f t="shared" si="2"/>
        <v>17.90909090909091</v>
      </c>
    </row>
    <row r="39" spans="2:29" x14ac:dyDescent="0.2">
      <c r="B39" t="s">
        <v>244</v>
      </c>
      <c r="C39" t="s">
        <v>256</v>
      </c>
      <c r="D39">
        <v>3865078</v>
      </c>
      <c r="E39">
        <v>7</v>
      </c>
      <c r="F39">
        <v>60</v>
      </c>
      <c r="G39">
        <v>102</v>
      </c>
      <c r="H39">
        <f t="shared" si="0"/>
        <v>14.571428571428571</v>
      </c>
      <c r="L39" t="s">
        <v>246</v>
      </c>
      <c r="M39" t="s">
        <v>256</v>
      </c>
      <c r="N39">
        <v>5648076</v>
      </c>
      <c r="O39">
        <v>48</v>
      </c>
      <c r="P39">
        <v>520</v>
      </c>
      <c r="Q39">
        <v>399</v>
      </c>
      <c r="R39">
        <f t="shared" si="1"/>
        <v>8.3125</v>
      </c>
      <c r="W39" t="s">
        <v>250</v>
      </c>
      <c r="X39" t="s">
        <v>256</v>
      </c>
      <c r="Y39">
        <v>4782344</v>
      </c>
      <c r="Z39">
        <v>318</v>
      </c>
      <c r="AA39">
        <v>3830</v>
      </c>
      <c r="AB39">
        <v>6624</v>
      </c>
      <c r="AC39">
        <f t="shared" si="2"/>
        <v>20.830188679245282</v>
      </c>
    </row>
    <row r="40" spans="2:29" x14ac:dyDescent="0.2">
      <c r="B40" t="s">
        <v>244</v>
      </c>
      <c r="C40" t="s">
        <v>256</v>
      </c>
      <c r="D40">
        <v>4821316</v>
      </c>
      <c r="E40">
        <v>480</v>
      </c>
      <c r="F40">
        <v>6450</v>
      </c>
      <c r="G40">
        <v>6591</v>
      </c>
      <c r="H40">
        <f t="shared" si="0"/>
        <v>13.731249999999999</v>
      </c>
      <c r="L40" t="s">
        <v>246</v>
      </c>
      <c r="M40" t="s">
        <v>256</v>
      </c>
      <c r="N40">
        <v>3880321</v>
      </c>
      <c r="O40">
        <v>4</v>
      </c>
      <c r="P40">
        <v>30</v>
      </c>
      <c r="Q40">
        <v>14</v>
      </c>
      <c r="R40">
        <f t="shared" si="1"/>
        <v>3.5</v>
      </c>
      <c r="W40" t="s">
        <v>250</v>
      </c>
      <c r="X40" t="s">
        <v>256</v>
      </c>
      <c r="Y40">
        <v>4297399</v>
      </c>
      <c r="Z40">
        <v>8</v>
      </c>
      <c r="AA40">
        <v>70</v>
      </c>
      <c r="AB40">
        <v>154</v>
      </c>
      <c r="AC40">
        <f t="shared" si="2"/>
        <v>19.25</v>
      </c>
    </row>
    <row r="41" spans="2:29" x14ac:dyDescent="0.2">
      <c r="B41" t="s">
        <v>244</v>
      </c>
      <c r="C41" t="s">
        <v>256</v>
      </c>
      <c r="D41">
        <v>4478949</v>
      </c>
      <c r="E41">
        <v>111</v>
      </c>
      <c r="F41">
        <v>1310</v>
      </c>
      <c r="G41">
        <v>1375</v>
      </c>
      <c r="H41">
        <f t="shared" si="0"/>
        <v>12.387387387387387</v>
      </c>
      <c r="L41" t="s">
        <v>246</v>
      </c>
      <c r="M41" t="s">
        <v>256</v>
      </c>
      <c r="N41">
        <v>5044935</v>
      </c>
      <c r="O41">
        <v>1018</v>
      </c>
      <c r="P41">
        <v>13570</v>
      </c>
      <c r="Q41">
        <v>7799</v>
      </c>
      <c r="R41">
        <f t="shared" si="1"/>
        <v>7.6611001964636545</v>
      </c>
      <c r="W41" t="s">
        <v>250</v>
      </c>
      <c r="X41" t="s">
        <v>256</v>
      </c>
      <c r="Y41">
        <v>5537304</v>
      </c>
      <c r="Z41">
        <v>27</v>
      </c>
      <c r="AA41">
        <v>430</v>
      </c>
      <c r="AB41">
        <v>679</v>
      </c>
      <c r="AC41">
        <f t="shared" si="2"/>
        <v>25.148148148148149</v>
      </c>
    </row>
    <row r="42" spans="2:29" x14ac:dyDescent="0.2">
      <c r="B42" t="s">
        <v>244</v>
      </c>
      <c r="C42" t="s">
        <v>256</v>
      </c>
      <c r="D42">
        <v>4737668</v>
      </c>
      <c r="E42">
        <v>101</v>
      </c>
      <c r="F42">
        <v>1160</v>
      </c>
      <c r="G42">
        <v>1638</v>
      </c>
      <c r="H42">
        <f t="shared" si="0"/>
        <v>16.217821782178216</v>
      </c>
      <c r="L42" t="s">
        <v>246</v>
      </c>
      <c r="M42" t="s">
        <v>256</v>
      </c>
      <c r="N42">
        <v>5105799</v>
      </c>
      <c r="O42">
        <v>1556</v>
      </c>
      <c r="P42">
        <v>18080</v>
      </c>
      <c r="Q42">
        <v>18706</v>
      </c>
      <c r="R42">
        <f t="shared" si="1"/>
        <v>12.021850899742931</v>
      </c>
      <c r="W42" t="s">
        <v>250</v>
      </c>
      <c r="X42" t="s">
        <v>256</v>
      </c>
      <c r="Y42">
        <v>5270872</v>
      </c>
      <c r="Z42">
        <v>755</v>
      </c>
      <c r="AA42">
        <v>9400</v>
      </c>
      <c r="AB42">
        <v>16357</v>
      </c>
      <c r="AC42">
        <f t="shared" si="2"/>
        <v>21.664900662251657</v>
      </c>
    </row>
    <row r="43" spans="2:29" x14ac:dyDescent="0.2">
      <c r="B43" t="s">
        <v>244</v>
      </c>
      <c r="C43" t="s">
        <v>256</v>
      </c>
      <c r="D43">
        <v>5739592</v>
      </c>
      <c r="E43">
        <v>18967</v>
      </c>
      <c r="F43">
        <v>294190</v>
      </c>
      <c r="G43">
        <v>892857</v>
      </c>
      <c r="H43">
        <f t="shared" si="0"/>
        <v>47.074234196235565</v>
      </c>
      <c r="L43" t="s">
        <v>246</v>
      </c>
      <c r="M43" t="s">
        <v>256</v>
      </c>
      <c r="N43">
        <v>4086707</v>
      </c>
      <c r="O43">
        <v>4</v>
      </c>
      <c r="P43">
        <v>30</v>
      </c>
      <c r="Q43">
        <v>30</v>
      </c>
      <c r="R43">
        <f t="shared" si="1"/>
        <v>7.5</v>
      </c>
      <c r="W43" t="s">
        <v>250</v>
      </c>
      <c r="X43" t="s">
        <v>256</v>
      </c>
      <c r="Y43">
        <v>4573011</v>
      </c>
      <c r="Z43">
        <v>20</v>
      </c>
      <c r="AA43">
        <v>190</v>
      </c>
      <c r="AB43">
        <v>429</v>
      </c>
      <c r="AC43">
        <f t="shared" si="2"/>
        <v>21.45</v>
      </c>
    </row>
    <row r="44" spans="2:29" x14ac:dyDescent="0.2">
      <c r="B44" t="s">
        <v>244</v>
      </c>
      <c r="C44" t="s">
        <v>256</v>
      </c>
      <c r="D44">
        <v>5434503</v>
      </c>
      <c r="E44">
        <v>8</v>
      </c>
      <c r="F44">
        <v>70</v>
      </c>
      <c r="G44">
        <v>333</v>
      </c>
      <c r="H44">
        <f t="shared" si="0"/>
        <v>41.625</v>
      </c>
      <c r="L44" t="s">
        <v>246</v>
      </c>
      <c r="M44" t="s">
        <v>256</v>
      </c>
      <c r="N44">
        <v>4382405</v>
      </c>
      <c r="O44">
        <v>6</v>
      </c>
      <c r="P44">
        <v>50</v>
      </c>
      <c r="Q44">
        <v>54</v>
      </c>
      <c r="R44">
        <f t="shared" si="1"/>
        <v>9</v>
      </c>
      <c r="W44" t="s">
        <v>250</v>
      </c>
      <c r="X44" t="s">
        <v>256</v>
      </c>
      <c r="Y44">
        <v>5637068</v>
      </c>
      <c r="Z44">
        <v>89</v>
      </c>
      <c r="AA44">
        <v>1310</v>
      </c>
      <c r="AB44">
        <v>2423</v>
      </c>
      <c r="AC44">
        <f t="shared" si="2"/>
        <v>27.224719101123597</v>
      </c>
    </row>
    <row r="45" spans="2:29" x14ac:dyDescent="0.2">
      <c r="B45" t="s">
        <v>244</v>
      </c>
      <c r="C45" t="s">
        <v>256</v>
      </c>
      <c r="D45">
        <v>5887141</v>
      </c>
      <c r="E45">
        <v>72005</v>
      </c>
      <c r="F45">
        <v>1509820</v>
      </c>
      <c r="G45">
        <v>17723169</v>
      </c>
      <c r="H45">
        <f t="shared" si="0"/>
        <v>246.13803208110548</v>
      </c>
      <c r="L45" t="s">
        <v>246</v>
      </c>
      <c r="M45" t="s">
        <v>256</v>
      </c>
      <c r="N45">
        <v>4746324</v>
      </c>
      <c r="O45">
        <v>81</v>
      </c>
      <c r="P45">
        <v>830</v>
      </c>
      <c r="Q45">
        <v>599</v>
      </c>
      <c r="R45">
        <f t="shared" si="1"/>
        <v>7.3950617283950617</v>
      </c>
      <c r="W45" t="s">
        <v>250</v>
      </c>
      <c r="X45" t="s">
        <v>256</v>
      </c>
      <c r="Y45">
        <v>5826343</v>
      </c>
      <c r="Z45">
        <v>47</v>
      </c>
      <c r="AA45">
        <v>600</v>
      </c>
      <c r="AB45">
        <v>1105</v>
      </c>
      <c r="AC45">
        <f t="shared" si="2"/>
        <v>23.51063829787234</v>
      </c>
    </row>
    <row r="46" spans="2:29" x14ac:dyDescent="0.2">
      <c r="B46" t="s">
        <v>244</v>
      </c>
      <c r="C46" t="s">
        <v>256</v>
      </c>
      <c r="D46">
        <v>4396286</v>
      </c>
      <c r="E46">
        <v>16</v>
      </c>
      <c r="F46">
        <v>150</v>
      </c>
      <c r="G46">
        <v>4622</v>
      </c>
      <c r="H46">
        <f t="shared" si="0"/>
        <v>288.875</v>
      </c>
      <c r="L46" t="s">
        <v>246</v>
      </c>
      <c r="M46" t="s">
        <v>256</v>
      </c>
      <c r="N46">
        <v>4681831</v>
      </c>
      <c r="O46">
        <v>75</v>
      </c>
      <c r="P46">
        <v>910</v>
      </c>
      <c r="Q46">
        <v>537</v>
      </c>
      <c r="R46">
        <f t="shared" si="1"/>
        <v>7.16</v>
      </c>
      <c r="W46" t="s">
        <v>250</v>
      </c>
      <c r="X46" t="s">
        <v>256</v>
      </c>
      <c r="Y46">
        <v>4351932</v>
      </c>
      <c r="Z46">
        <v>37</v>
      </c>
      <c r="AA46">
        <v>370</v>
      </c>
      <c r="AB46">
        <v>845</v>
      </c>
      <c r="AC46">
        <f t="shared" si="2"/>
        <v>22.837837837837839</v>
      </c>
    </row>
    <row r="47" spans="2:29" x14ac:dyDescent="0.2">
      <c r="B47" t="s">
        <v>244</v>
      </c>
      <c r="C47" t="s">
        <v>256</v>
      </c>
      <c r="D47">
        <v>4674776</v>
      </c>
      <c r="E47">
        <v>200</v>
      </c>
      <c r="F47">
        <v>2690</v>
      </c>
      <c r="G47">
        <v>60134</v>
      </c>
      <c r="H47">
        <f t="shared" si="0"/>
        <v>300.67</v>
      </c>
      <c r="L47" t="s">
        <v>246</v>
      </c>
      <c r="M47" t="s">
        <v>256</v>
      </c>
      <c r="N47">
        <v>4652543</v>
      </c>
      <c r="O47">
        <v>450</v>
      </c>
      <c r="P47">
        <v>10220</v>
      </c>
      <c r="Q47">
        <v>3580</v>
      </c>
      <c r="R47">
        <f t="shared" si="1"/>
        <v>7.9555555555555557</v>
      </c>
      <c r="W47" t="s">
        <v>250</v>
      </c>
      <c r="X47" t="s">
        <v>256</v>
      </c>
      <c r="Y47">
        <v>3907884</v>
      </c>
      <c r="Z47">
        <v>4</v>
      </c>
      <c r="AA47">
        <v>30</v>
      </c>
      <c r="AB47">
        <v>80</v>
      </c>
      <c r="AC47">
        <f t="shared" si="2"/>
        <v>20</v>
      </c>
    </row>
    <row r="48" spans="2:29" x14ac:dyDescent="0.2">
      <c r="B48" t="s">
        <v>244</v>
      </c>
      <c r="C48" t="s">
        <v>256</v>
      </c>
      <c r="D48">
        <v>4113807</v>
      </c>
      <c r="E48">
        <v>2</v>
      </c>
      <c r="F48">
        <v>10</v>
      </c>
      <c r="G48">
        <v>669</v>
      </c>
      <c r="H48">
        <f t="shared" si="0"/>
        <v>334.5</v>
      </c>
      <c r="L48" t="s">
        <v>246</v>
      </c>
      <c r="M48" t="s">
        <v>256</v>
      </c>
      <c r="N48">
        <v>4382007</v>
      </c>
      <c r="O48">
        <v>73</v>
      </c>
      <c r="P48">
        <v>1040</v>
      </c>
      <c r="Q48">
        <v>636</v>
      </c>
      <c r="R48">
        <f t="shared" si="1"/>
        <v>8.712328767123287</v>
      </c>
      <c r="W48" t="s">
        <v>250</v>
      </c>
      <c r="X48" t="s">
        <v>256</v>
      </c>
      <c r="Y48">
        <v>5341244</v>
      </c>
      <c r="Z48">
        <v>121</v>
      </c>
      <c r="AA48">
        <v>1600</v>
      </c>
      <c r="AB48">
        <v>3381</v>
      </c>
      <c r="AC48">
        <f t="shared" si="2"/>
        <v>27.942148760330578</v>
      </c>
    </row>
    <row r="49" spans="2:29" x14ac:dyDescent="0.2">
      <c r="B49" t="s">
        <v>244</v>
      </c>
      <c r="C49" t="s">
        <v>256</v>
      </c>
      <c r="D49">
        <v>5938031</v>
      </c>
      <c r="E49">
        <v>11088</v>
      </c>
      <c r="F49">
        <v>147440</v>
      </c>
      <c r="G49">
        <v>3737500</v>
      </c>
      <c r="H49">
        <f t="shared" si="0"/>
        <v>337.07611832611832</v>
      </c>
      <c r="L49" t="s">
        <v>246</v>
      </c>
      <c r="M49" t="s">
        <v>256</v>
      </c>
      <c r="N49">
        <v>5052634</v>
      </c>
      <c r="O49">
        <v>2075</v>
      </c>
      <c r="P49">
        <v>28980</v>
      </c>
      <c r="Q49">
        <v>17540</v>
      </c>
      <c r="R49">
        <f t="shared" si="1"/>
        <v>8.4530120481927717</v>
      </c>
      <c r="W49" t="s">
        <v>250</v>
      </c>
      <c r="X49" t="s">
        <v>256</v>
      </c>
      <c r="Y49">
        <v>5276310</v>
      </c>
      <c r="Z49">
        <v>208</v>
      </c>
      <c r="AA49">
        <v>3000</v>
      </c>
      <c r="AB49">
        <v>4878</v>
      </c>
      <c r="AC49">
        <f t="shared" si="2"/>
        <v>23.451923076923077</v>
      </c>
    </row>
    <row r="50" spans="2:29" x14ac:dyDescent="0.2">
      <c r="B50" t="s">
        <v>244</v>
      </c>
      <c r="C50" t="s">
        <v>256</v>
      </c>
      <c r="D50">
        <v>4764906</v>
      </c>
      <c r="E50">
        <v>63</v>
      </c>
      <c r="F50">
        <v>650</v>
      </c>
      <c r="G50">
        <v>20575</v>
      </c>
      <c r="H50">
        <f t="shared" si="0"/>
        <v>326.58730158730157</v>
      </c>
      <c r="L50" t="s">
        <v>246</v>
      </c>
      <c r="M50" t="s">
        <v>256</v>
      </c>
      <c r="N50">
        <v>4074788</v>
      </c>
      <c r="O50">
        <v>4</v>
      </c>
      <c r="P50">
        <v>30</v>
      </c>
      <c r="Q50">
        <v>31</v>
      </c>
      <c r="R50">
        <f t="shared" si="1"/>
        <v>7.75</v>
      </c>
      <c r="W50" t="s">
        <v>250</v>
      </c>
      <c r="X50" t="s">
        <v>256</v>
      </c>
      <c r="Y50">
        <v>3982728</v>
      </c>
      <c r="Z50">
        <v>9</v>
      </c>
      <c r="AA50">
        <v>80</v>
      </c>
      <c r="AB50">
        <v>180</v>
      </c>
      <c r="AC50">
        <f t="shared" si="2"/>
        <v>20</v>
      </c>
    </row>
    <row r="51" spans="2:29" x14ac:dyDescent="0.2">
      <c r="B51" t="s">
        <v>244</v>
      </c>
      <c r="C51" t="s">
        <v>256</v>
      </c>
      <c r="D51">
        <v>4937795</v>
      </c>
      <c r="E51">
        <v>223</v>
      </c>
      <c r="F51">
        <v>2570</v>
      </c>
      <c r="G51">
        <v>3506</v>
      </c>
      <c r="H51">
        <f t="shared" si="0"/>
        <v>15.721973094170403</v>
      </c>
      <c r="L51" t="s">
        <v>246</v>
      </c>
      <c r="M51" t="s">
        <v>256</v>
      </c>
      <c r="N51">
        <v>4793008</v>
      </c>
      <c r="O51">
        <v>52</v>
      </c>
      <c r="P51">
        <v>550</v>
      </c>
      <c r="Q51">
        <v>211</v>
      </c>
      <c r="R51">
        <f t="shared" si="1"/>
        <v>4.0576923076923075</v>
      </c>
    </row>
    <row r="52" spans="2:29" x14ac:dyDescent="0.2">
      <c r="B52" t="s">
        <v>244</v>
      </c>
      <c r="C52" t="s">
        <v>256</v>
      </c>
      <c r="D52">
        <v>5011647</v>
      </c>
      <c r="E52">
        <v>876</v>
      </c>
      <c r="F52">
        <v>13420</v>
      </c>
      <c r="G52">
        <v>7901</v>
      </c>
      <c r="H52">
        <f t="shared" si="0"/>
        <v>9.019406392694064</v>
      </c>
      <c r="L52" t="s">
        <v>246</v>
      </c>
      <c r="M52" t="s">
        <v>256</v>
      </c>
      <c r="N52">
        <v>4834249</v>
      </c>
      <c r="O52">
        <v>104</v>
      </c>
      <c r="P52">
        <v>1630</v>
      </c>
      <c r="Q52">
        <v>594</v>
      </c>
      <c r="R52">
        <f t="shared" si="1"/>
        <v>5.7115384615384617</v>
      </c>
    </row>
    <row r="53" spans="2:29" x14ac:dyDescent="0.2">
      <c r="B53" t="s">
        <v>244</v>
      </c>
      <c r="C53" t="s">
        <v>256</v>
      </c>
      <c r="D53">
        <v>4732041</v>
      </c>
      <c r="E53">
        <v>218</v>
      </c>
      <c r="F53">
        <v>2550</v>
      </c>
      <c r="G53">
        <v>1620</v>
      </c>
      <c r="H53">
        <f t="shared" si="0"/>
        <v>7.431192660550459</v>
      </c>
      <c r="L53" t="s">
        <v>246</v>
      </c>
      <c r="M53" t="s">
        <v>256</v>
      </c>
      <c r="N53">
        <v>5875918</v>
      </c>
      <c r="O53">
        <v>14768</v>
      </c>
      <c r="P53">
        <v>213600</v>
      </c>
      <c r="Q53">
        <v>511517</v>
      </c>
      <c r="R53">
        <f t="shared" si="1"/>
        <v>34.636849945828821</v>
      </c>
    </row>
    <row r="54" spans="2:29" x14ac:dyDescent="0.2">
      <c r="B54" t="s">
        <v>244</v>
      </c>
      <c r="C54" t="s">
        <v>256</v>
      </c>
      <c r="D54">
        <v>4694344</v>
      </c>
      <c r="E54">
        <v>313</v>
      </c>
      <c r="F54">
        <v>3810</v>
      </c>
      <c r="G54">
        <v>2218</v>
      </c>
      <c r="H54">
        <f t="shared" si="0"/>
        <v>7.0862619808306713</v>
      </c>
      <c r="L54" t="s">
        <v>246</v>
      </c>
      <c r="M54" t="s">
        <v>256</v>
      </c>
      <c r="N54">
        <v>5648076</v>
      </c>
      <c r="O54">
        <v>48</v>
      </c>
      <c r="P54">
        <v>520</v>
      </c>
      <c r="Q54">
        <v>264</v>
      </c>
      <c r="R54">
        <f t="shared" si="1"/>
        <v>5.5</v>
      </c>
    </row>
    <row r="55" spans="2:29" x14ac:dyDescent="0.2">
      <c r="B55" t="s">
        <v>244</v>
      </c>
      <c r="C55" t="s">
        <v>256</v>
      </c>
      <c r="D55">
        <v>3865078</v>
      </c>
      <c r="E55">
        <v>7</v>
      </c>
      <c r="F55">
        <v>60</v>
      </c>
      <c r="G55">
        <v>89</v>
      </c>
      <c r="H55">
        <f t="shared" si="0"/>
        <v>12.714285714285714</v>
      </c>
      <c r="L55" t="s">
        <v>246</v>
      </c>
      <c r="M55" t="s">
        <v>256</v>
      </c>
      <c r="N55">
        <v>3880321</v>
      </c>
      <c r="O55">
        <v>4</v>
      </c>
      <c r="P55">
        <v>30</v>
      </c>
      <c r="Q55">
        <v>12</v>
      </c>
      <c r="R55">
        <f t="shared" si="1"/>
        <v>3</v>
      </c>
    </row>
    <row r="56" spans="2:29" x14ac:dyDescent="0.2">
      <c r="B56" t="s">
        <v>244</v>
      </c>
      <c r="C56" t="s">
        <v>256</v>
      </c>
      <c r="D56">
        <v>4821316</v>
      </c>
      <c r="E56">
        <v>480</v>
      </c>
      <c r="F56">
        <v>6450</v>
      </c>
      <c r="G56">
        <v>3558</v>
      </c>
      <c r="H56">
        <f t="shared" si="0"/>
        <v>7.4124999999999996</v>
      </c>
      <c r="L56" t="s">
        <v>246</v>
      </c>
      <c r="M56" t="s">
        <v>256</v>
      </c>
      <c r="N56">
        <v>5044935</v>
      </c>
      <c r="O56">
        <v>1018</v>
      </c>
      <c r="P56">
        <v>13570</v>
      </c>
      <c r="Q56">
        <v>7379</v>
      </c>
      <c r="R56">
        <f t="shared" si="1"/>
        <v>7.2485265225933206</v>
      </c>
    </row>
    <row r="57" spans="2:29" x14ac:dyDescent="0.2">
      <c r="B57" t="s">
        <v>244</v>
      </c>
      <c r="C57" t="s">
        <v>256</v>
      </c>
      <c r="D57">
        <v>4478949</v>
      </c>
      <c r="E57">
        <v>111</v>
      </c>
      <c r="F57">
        <v>1310</v>
      </c>
      <c r="G57">
        <v>752</v>
      </c>
      <c r="H57">
        <f t="shared" si="0"/>
        <v>6.7747747747747749</v>
      </c>
      <c r="L57" t="s">
        <v>246</v>
      </c>
      <c r="M57" t="s">
        <v>256</v>
      </c>
      <c r="N57">
        <v>5105799</v>
      </c>
      <c r="O57">
        <v>1556</v>
      </c>
      <c r="P57">
        <v>18080</v>
      </c>
      <c r="Q57">
        <v>22440</v>
      </c>
      <c r="R57">
        <f t="shared" si="1"/>
        <v>14.42159383033419</v>
      </c>
    </row>
    <row r="58" spans="2:29" x14ac:dyDescent="0.2">
      <c r="B58" t="s">
        <v>244</v>
      </c>
      <c r="C58" t="s">
        <v>256</v>
      </c>
      <c r="D58">
        <v>4737668</v>
      </c>
      <c r="E58">
        <v>101</v>
      </c>
      <c r="F58">
        <v>1160</v>
      </c>
      <c r="G58">
        <v>840</v>
      </c>
      <c r="H58">
        <f t="shared" si="0"/>
        <v>8.3168316831683171</v>
      </c>
      <c r="L58" t="s">
        <v>246</v>
      </c>
      <c r="M58" t="s">
        <v>256</v>
      </c>
      <c r="N58">
        <v>4086707</v>
      </c>
      <c r="O58">
        <v>4</v>
      </c>
      <c r="P58">
        <v>30</v>
      </c>
      <c r="Q58">
        <v>12</v>
      </c>
      <c r="R58">
        <f t="shared" si="1"/>
        <v>3</v>
      </c>
    </row>
    <row r="59" spans="2:29" x14ac:dyDescent="0.2">
      <c r="B59" t="s">
        <v>244</v>
      </c>
      <c r="C59" t="s">
        <v>256</v>
      </c>
      <c r="D59">
        <v>5739592</v>
      </c>
      <c r="E59">
        <v>18967</v>
      </c>
      <c r="F59">
        <v>294190</v>
      </c>
      <c r="G59">
        <v>539829</v>
      </c>
      <c r="H59">
        <f t="shared" si="0"/>
        <v>28.461485738387726</v>
      </c>
      <c r="L59" t="s">
        <v>246</v>
      </c>
      <c r="M59" t="s">
        <v>256</v>
      </c>
      <c r="N59">
        <v>4382405</v>
      </c>
      <c r="O59">
        <v>6</v>
      </c>
      <c r="P59">
        <v>50</v>
      </c>
      <c r="Q59">
        <v>32</v>
      </c>
      <c r="R59">
        <f t="shared" si="1"/>
        <v>5.333333333333333</v>
      </c>
    </row>
    <row r="60" spans="2:29" x14ac:dyDescent="0.2">
      <c r="B60" t="s">
        <v>244</v>
      </c>
      <c r="C60" t="s">
        <v>256</v>
      </c>
      <c r="D60">
        <v>5434503</v>
      </c>
      <c r="E60">
        <v>8</v>
      </c>
      <c r="F60">
        <v>70</v>
      </c>
      <c r="G60">
        <v>286</v>
      </c>
      <c r="H60">
        <f t="shared" si="0"/>
        <v>35.75</v>
      </c>
      <c r="L60" t="s">
        <v>246</v>
      </c>
      <c r="M60" t="s">
        <v>256</v>
      </c>
      <c r="N60">
        <v>4746324</v>
      </c>
      <c r="O60">
        <v>81</v>
      </c>
      <c r="P60">
        <v>830</v>
      </c>
      <c r="Q60">
        <v>391</v>
      </c>
      <c r="R60">
        <f t="shared" si="1"/>
        <v>4.8271604938271606</v>
      </c>
    </row>
    <row r="61" spans="2:29" x14ac:dyDescent="0.2">
      <c r="B61" t="s">
        <v>244</v>
      </c>
      <c r="C61" t="s">
        <v>256</v>
      </c>
      <c r="D61">
        <v>5887141</v>
      </c>
      <c r="E61">
        <v>72005</v>
      </c>
      <c r="F61">
        <v>1509820</v>
      </c>
      <c r="G61">
        <v>10555270</v>
      </c>
      <c r="H61">
        <f t="shared" si="0"/>
        <v>146.59079230608987</v>
      </c>
      <c r="L61" t="s">
        <v>246</v>
      </c>
      <c r="M61" t="s">
        <v>256</v>
      </c>
      <c r="N61">
        <v>4681831</v>
      </c>
      <c r="O61">
        <v>75</v>
      </c>
      <c r="P61">
        <v>910</v>
      </c>
      <c r="Q61">
        <v>555</v>
      </c>
      <c r="R61">
        <f t="shared" si="1"/>
        <v>7.4</v>
      </c>
    </row>
    <row r="62" spans="2:29" x14ac:dyDescent="0.2">
      <c r="B62" t="s">
        <v>244</v>
      </c>
      <c r="C62" t="s">
        <v>256</v>
      </c>
      <c r="D62">
        <v>4396286</v>
      </c>
      <c r="E62">
        <v>16</v>
      </c>
      <c r="F62">
        <v>150</v>
      </c>
      <c r="G62">
        <v>2669</v>
      </c>
      <c r="H62">
        <f t="shared" si="0"/>
        <v>166.8125</v>
      </c>
      <c r="L62" t="s">
        <v>246</v>
      </c>
      <c r="M62" t="s">
        <v>256</v>
      </c>
      <c r="N62">
        <v>4652543</v>
      </c>
      <c r="O62">
        <v>450</v>
      </c>
      <c r="P62">
        <v>10220</v>
      </c>
      <c r="Q62">
        <v>3517</v>
      </c>
      <c r="R62">
        <f t="shared" si="1"/>
        <v>7.8155555555555551</v>
      </c>
    </row>
    <row r="63" spans="2:29" x14ac:dyDescent="0.2">
      <c r="B63" t="s">
        <v>244</v>
      </c>
      <c r="C63" t="s">
        <v>256</v>
      </c>
      <c r="D63">
        <v>4674776</v>
      </c>
      <c r="E63">
        <v>200</v>
      </c>
      <c r="F63">
        <v>2690</v>
      </c>
      <c r="G63">
        <v>37250</v>
      </c>
      <c r="H63">
        <f t="shared" si="0"/>
        <v>186.25</v>
      </c>
      <c r="L63" t="s">
        <v>246</v>
      </c>
      <c r="M63" t="s">
        <v>256</v>
      </c>
      <c r="N63">
        <v>4382007</v>
      </c>
      <c r="O63">
        <v>73</v>
      </c>
      <c r="P63">
        <v>1040</v>
      </c>
      <c r="Q63">
        <v>371</v>
      </c>
      <c r="R63">
        <f t="shared" si="1"/>
        <v>5.0821917808219181</v>
      </c>
    </row>
    <row r="64" spans="2:29" x14ac:dyDescent="0.2">
      <c r="B64" t="s">
        <v>244</v>
      </c>
      <c r="C64" t="s">
        <v>256</v>
      </c>
      <c r="D64">
        <v>4113807</v>
      </c>
      <c r="E64">
        <v>2</v>
      </c>
      <c r="F64">
        <v>10</v>
      </c>
      <c r="G64">
        <v>539</v>
      </c>
      <c r="H64">
        <f t="shared" si="0"/>
        <v>269.5</v>
      </c>
      <c r="L64" t="s">
        <v>246</v>
      </c>
      <c r="M64" t="s">
        <v>256</v>
      </c>
      <c r="N64">
        <v>5950208</v>
      </c>
      <c r="O64">
        <v>34142</v>
      </c>
      <c r="P64">
        <v>621490</v>
      </c>
      <c r="Q64">
        <v>1105649</v>
      </c>
      <c r="R64">
        <f t="shared" si="1"/>
        <v>32.383838087985474</v>
      </c>
    </row>
    <row r="65" spans="2:17" x14ac:dyDescent="0.2">
      <c r="B65" t="s">
        <v>244</v>
      </c>
      <c r="C65" t="s">
        <v>256</v>
      </c>
      <c r="D65">
        <v>5938031</v>
      </c>
      <c r="E65">
        <v>11088</v>
      </c>
      <c r="F65">
        <v>147440</v>
      </c>
      <c r="G65">
        <v>2184141</v>
      </c>
      <c r="H65">
        <f t="shared" si="0"/>
        <v>196.98241341991343</v>
      </c>
    </row>
    <row r="66" spans="2:17" x14ac:dyDescent="0.2">
      <c r="B66" t="s">
        <v>244</v>
      </c>
      <c r="C66" t="s">
        <v>256</v>
      </c>
      <c r="D66">
        <v>4764906</v>
      </c>
      <c r="E66">
        <v>63</v>
      </c>
      <c r="F66">
        <v>650</v>
      </c>
      <c r="G66">
        <v>10675</v>
      </c>
      <c r="H66">
        <f t="shared" si="0"/>
        <v>169.44444444444446</v>
      </c>
    </row>
    <row r="67" spans="2:17" x14ac:dyDescent="0.2">
      <c r="G67" t="s">
        <v>303</v>
      </c>
      <c r="H67">
        <f>MEDIAN(H3:H66)</f>
        <v>21.231735159817351</v>
      </c>
    </row>
    <row r="73" spans="2:17" x14ac:dyDescent="0.2">
      <c r="B73" t="s">
        <v>237</v>
      </c>
      <c r="C73" t="s">
        <v>238</v>
      </c>
      <c r="D73" t="s">
        <v>252</v>
      </c>
      <c r="E73" t="s">
        <v>253</v>
      </c>
      <c r="F73" t="s">
        <v>254</v>
      </c>
      <c r="G73" t="s">
        <v>255</v>
      </c>
      <c r="H73" t="e">
        <f t="shared" ref="H73:H89" si="3">G73/E73</f>
        <v>#VALUE!</v>
      </c>
      <c r="L73" t="s">
        <v>237</v>
      </c>
      <c r="M73" t="s">
        <v>238</v>
      </c>
      <c r="N73" t="s">
        <v>252</v>
      </c>
      <c r="O73" t="s">
        <v>253</v>
      </c>
      <c r="P73" t="s">
        <v>254</v>
      </c>
      <c r="Q73" t="s">
        <v>255</v>
      </c>
    </row>
    <row r="74" spans="2:17" x14ac:dyDescent="0.2">
      <c r="B74" t="s">
        <v>258</v>
      </c>
      <c r="C74" t="s">
        <v>256</v>
      </c>
      <c r="D74">
        <v>205</v>
      </c>
      <c r="E74">
        <v>738</v>
      </c>
      <c r="F74">
        <v>80080</v>
      </c>
      <c r="G74">
        <v>7536</v>
      </c>
      <c r="H74">
        <f t="shared" si="3"/>
        <v>10.211382113821138</v>
      </c>
      <c r="L74" t="s">
        <v>284</v>
      </c>
      <c r="M74" t="s">
        <v>256</v>
      </c>
      <c r="N74">
        <v>624</v>
      </c>
      <c r="O74">
        <v>738</v>
      </c>
      <c r="P74">
        <v>80080</v>
      </c>
      <c r="Q74">
        <v>15812</v>
      </c>
    </row>
    <row r="75" spans="2:17" x14ac:dyDescent="0.2">
      <c r="B75" t="s">
        <v>258</v>
      </c>
      <c r="C75" t="s">
        <v>256</v>
      </c>
      <c r="D75">
        <v>176</v>
      </c>
      <c r="E75">
        <v>738</v>
      </c>
      <c r="F75">
        <v>80080</v>
      </c>
      <c r="G75">
        <v>9831</v>
      </c>
      <c r="H75">
        <f t="shared" si="3"/>
        <v>13.321138211382113</v>
      </c>
      <c r="L75" t="s">
        <v>284</v>
      </c>
      <c r="M75" t="s">
        <v>256</v>
      </c>
      <c r="N75">
        <v>157</v>
      </c>
      <c r="O75">
        <v>738</v>
      </c>
      <c r="P75">
        <v>80080</v>
      </c>
      <c r="Q75">
        <v>15650</v>
      </c>
    </row>
    <row r="76" spans="2:17" x14ac:dyDescent="0.2">
      <c r="B76" t="s">
        <v>258</v>
      </c>
      <c r="C76" t="s">
        <v>256</v>
      </c>
      <c r="D76">
        <v>260</v>
      </c>
      <c r="E76">
        <v>738</v>
      </c>
      <c r="F76">
        <v>80080</v>
      </c>
      <c r="G76">
        <v>11249</v>
      </c>
      <c r="H76">
        <f t="shared" si="3"/>
        <v>15.242547425474255</v>
      </c>
      <c r="L76" t="s">
        <v>284</v>
      </c>
      <c r="M76" t="s">
        <v>256</v>
      </c>
      <c r="N76">
        <v>675</v>
      </c>
      <c r="O76">
        <v>738</v>
      </c>
      <c r="P76">
        <v>80080</v>
      </c>
      <c r="Q76">
        <v>15739</v>
      </c>
    </row>
    <row r="77" spans="2:17" x14ac:dyDescent="0.2">
      <c r="B77" t="s">
        <v>258</v>
      </c>
      <c r="C77" t="s">
        <v>256</v>
      </c>
      <c r="D77">
        <v>51</v>
      </c>
      <c r="E77">
        <v>738</v>
      </c>
      <c r="F77">
        <v>80080</v>
      </c>
      <c r="G77">
        <v>12910</v>
      </c>
      <c r="H77">
        <f t="shared" si="3"/>
        <v>17.493224932249323</v>
      </c>
      <c r="L77" t="s">
        <v>284</v>
      </c>
      <c r="M77" t="s">
        <v>256</v>
      </c>
      <c r="N77">
        <v>725</v>
      </c>
      <c r="O77">
        <v>738</v>
      </c>
      <c r="P77">
        <v>80080</v>
      </c>
      <c r="Q77">
        <v>15905</v>
      </c>
    </row>
    <row r="78" spans="2:17" x14ac:dyDescent="0.2">
      <c r="B78" t="s">
        <v>258</v>
      </c>
      <c r="C78" t="s">
        <v>256</v>
      </c>
      <c r="D78">
        <v>603</v>
      </c>
      <c r="E78">
        <v>738</v>
      </c>
      <c r="F78">
        <v>80080</v>
      </c>
      <c r="G78">
        <v>14634</v>
      </c>
      <c r="H78">
        <f t="shared" si="3"/>
        <v>19.829268292682926</v>
      </c>
      <c r="L78" t="s">
        <v>284</v>
      </c>
      <c r="M78" t="s">
        <v>256</v>
      </c>
      <c r="N78">
        <v>713</v>
      </c>
      <c r="O78">
        <v>738</v>
      </c>
      <c r="P78">
        <v>80080</v>
      </c>
      <c r="Q78">
        <v>15670</v>
      </c>
    </row>
    <row r="79" spans="2:17" x14ac:dyDescent="0.2">
      <c r="B79" t="s">
        <v>258</v>
      </c>
      <c r="C79" t="s">
        <v>256</v>
      </c>
      <c r="D79">
        <v>337</v>
      </c>
      <c r="E79">
        <v>738</v>
      </c>
      <c r="F79">
        <v>80080</v>
      </c>
      <c r="G79">
        <v>16462</v>
      </c>
      <c r="H79">
        <f t="shared" si="3"/>
        <v>22.306233062330623</v>
      </c>
      <c r="L79" t="s">
        <v>284</v>
      </c>
      <c r="M79" t="s">
        <v>256</v>
      </c>
      <c r="N79">
        <v>339</v>
      </c>
      <c r="O79">
        <v>738</v>
      </c>
      <c r="P79">
        <v>80080</v>
      </c>
      <c r="Q79">
        <v>15623</v>
      </c>
    </row>
    <row r="80" spans="2:17" x14ac:dyDescent="0.2">
      <c r="B80" t="s">
        <v>258</v>
      </c>
      <c r="C80" t="s">
        <v>256</v>
      </c>
      <c r="D80">
        <v>306</v>
      </c>
      <c r="E80">
        <v>738</v>
      </c>
      <c r="F80">
        <v>80080</v>
      </c>
      <c r="G80">
        <v>18687</v>
      </c>
      <c r="H80">
        <f t="shared" si="3"/>
        <v>25.321138211382113</v>
      </c>
      <c r="L80" t="s">
        <v>284</v>
      </c>
      <c r="M80" t="s">
        <v>256</v>
      </c>
      <c r="N80">
        <v>459</v>
      </c>
      <c r="O80">
        <v>739</v>
      </c>
      <c r="P80">
        <v>80110</v>
      </c>
      <c r="Q80">
        <v>15595</v>
      </c>
    </row>
    <row r="81" spans="2:17" x14ac:dyDescent="0.2">
      <c r="B81" t="s">
        <v>258</v>
      </c>
      <c r="C81" t="s">
        <v>256</v>
      </c>
      <c r="D81">
        <v>123</v>
      </c>
      <c r="E81">
        <v>738</v>
      </c>
      <c r="F81">
        <v>80080</v>
      </c>
      <c r="G81">
        <v>19999</v>
      </c>
      <c r="H81">
        <f t="shared" si="3"/>
        <v>27.098915989159892</v>
      </c>
      <c r="L81" t="s">
        <v>284</v>
      </c>
      <c r="M81" t="s">
        <v>256</v>
      </c>
      <c r="N81">
        <v>640</v>
      </c>
      <c r="O81">
        <v>738</v>
      </c>
      <c r="P81">
        <v>80080</v>
      </c>
      <c r="Q81">
        <v>15651</v>
      </c>
    </row>
    <row r="82" spans="2:17" x14ac:dyDescent="0.2">
      <c r="B82" t="s">
        <v>258</v>
      </c>
      <c r="C82" t="s">
        <v>256</v>
      </c>
      <c r="D82">
        <v>656</v>
      </c>
      <c r="E82">
        <v>738</v>
      </c>
      <c r="F82">
        <v>80080</v>
      </c>
      <c r="G82">
        <v>21555</v>
      </c>
      <c r="H82">
        <f t="shared" si="3"/>
        <v>29.207317073170731</v>
      </c>
      <c r="L82" t="s">
        <v>284</v>
      </c>
      <c r="M82" t="s">
        <v>256</v>
      </c>
      <c r="N82">
        <v>481</v>
      </c>
      <c r="O82">
        <v>738</v>
      </c>
      <c r="P82">
        <v>80080</v>
      </c>
      <c r="Q82">
        <v>15586</v>
      </c>
    </row>
    <row r="83" spans="2:17" x14ac:dyDescent="0.2">
      <c r="B83" t="s">
        <v>258</v>
      </c>
      <c r="C83" t="s">
        <v>256</v>
      </c>
      <c r="D83">
        <v>88</v>
      </c>
      <c r="E83">
        <v>738</v>
      </c>
      <c r="F83">
        <v>80080</v>
      </c>
      <c r="G83">
        <v>23189</v>
      </c>
      <c r="H83">
        <f t="shared" si="3"/>
        <v>31.42140921409214</v>
      </c>
      <c r="L83" t="s">
        <v>284</v>
      </c>
      <c r="M83" t="s">
        <v>256</v>
      </c>
      <c r="N83">
        <v>641</v>
      </c>
      <c r="O83">
        <v>738</v>
      </c>
      <c r="P83">
        <v>80080</v>
      </c>
      <c r="Q83">
        <v>15594</v>
      </c>
    </row>
    <row r="84" spans="2:17" x14ac:dyDescent="0.2">
      <c r="B84" t="s">
        <v>258</v>
      </c>
      <c r="C84" t="s">
        <v>256</v>
      </c>
      <c r="D84">
        <v>859</v>
      </c>
      <c r="E84">
        <v>739</v>
      </c>
      <c r="F84">
        <v>80090</v>
      </c>
      <c r="G84">
        <v>25054</v>
      </c>
      <c r="H84">
        <f t="shared" si="3"/>
        <v>33.902571041948576</v>
      </c>
      <c r="L84" t="s">
        <v>284</v>
      </c>
      <c r="M84" t="s">
        <v>256</v>
      </c>
      <c r="N84">
        <v>381</v>
      </c>
      <c r="O84">
        <v>739</v>
      </c>
      <c r="P84">
        <v>80090</v>
      </c>
      <c r="Q84">
        <v>15716</v>
      </c>
    </row>
    <row r="85" spans="2:17" x14ac:dyDescent="0.2">
      <c r="B85" t="s">
        <v>258</v>
      </c>
      <c r="C85" t="s">
        <v>256</v>
      </c>
      <c r="D85">
        <v>141</v>
      </c>
      <c r="E85">
        <v>738</v>
      </c>
      <c r="F85">
        <v>80080</v>
      </c>
      <c r="G85">
        <v>26501</v>
      </c>
      <c r="H85">
        <f t="shared" si="3"/>
        <v>35.909214092140921</v>
      </c>
      <c r="L85" t="s">
        <v>284</v>
      </c>
      <c r="M85" t="s">
        <v>256</v>
      </c>
      <c r="N85">
        <v>821</v>
      </c>
      <c r="O85">
        <v>738</v>
      </c>
      <c r="P85">
        <v>80080</v>
      </c>
      <c r="Q85">
        <v>15584</v>
      </c>
    </row>
    <row r="86" spans="2:17" x14ac:dyDescent="0.2">
      <c r="B86" t="s">
        <v>258</v>
      </c>
      <c r="C86" t="s">
        <v>256</v>
      </c>
      <c r="D86">
        <v>565</v>
      </c>
      <c r="E86">
        <v>738</v>
      </c>
      <c r="F86">
        <v>80080</v>
      </c>
      <c r="G86">
        <v>28111</v>
      </c>
      <c r="H86">
        <f t="shared" si="3"/>
        <v>38.090785907859079</v>
      </c>
      <c r="L86" t="s">
        <v>284</v>
      </c>
      <c r="M86" t="s">
        <v>256</v>
      </c>
      <c r="N86">
        <v>665</v>
      </c>
      <c r="O86">
        <v>738</v>
      </c>
      <c r="P86">
        <v>80080</v>
      </c>
      <c r="Q86">
        <v>15587</v>
      </c>
    </row>
    <row r="87" spans="2:17" x14ac:dyDescent="0.2">
      <c r="B87" t="s">
        <v>258</v>
      </c>
      <c r="C87" t="s">
        <v>256</v>
      </c>
      <c r="D87">
        <v>857</v>
      </c>
      <c r="E87">
        <v>738</v>
      </c>
      <c r="F87">
        <v>80080</v>
      </c>
      <c r="G87">
        <v>29922</v>
      </c>
      <c r="H87">
        <f t="shared" si="3"/>
        <v>40.544715447154474</v>
      </c>
      <c r="L87" t="s">
        <v>284</v>
      </c>
      <c r="M87" t="s">
        <v>256</v>
      </c>
      <c r="N87">
        <v>563</v>
      </c>
      <c r="O87">
        <v>738</v>
      </c>
      <c r="P87">
        <v>80080</v>
      </c>
      <c r="Q87">
        <v>15587</v>
      </c>
    </row>
    <row r="88" spans="2:17" x14ac:dyDescent="0.2">
      <c r="B88" t="s">
        <v>258</v>
      </c>
      <c r="C88" t="s">
        <v>256</v>
      </c>
      <c r="D88">
        <v>297</v>
      </c>
      <c r="E88">
        <v>738</v>
      </c>
      <c r="F88">
        <v>80080</v>
      </c>
      <c r="G88">
        <v>31446</v>
      </c>
      <c r="H88">
        <f t="shared" si="3"/>
        <v>42.609756097560975</v>
      </c>
      <c r="L88" t="s">
        <v>284</v>
      </c>
      <c r="M88" t="s">
        <v>256</v>
      </c>
      <c r="N88">
        <v>196</v>
      </c>
      <c r="O88">
        <v>738</v>
      </c>
      <c r="P88">
        <v>80080</v>
      </c>
      <c r="Q88">
        <v>15656</v>
      </c>
    </row>
    <row r="89" spans="2:17" x14ac:dyDescent="0.2">
      <c r="B89" t="s">
        <v>258</v>
      </c>
      <c r="C89" t="s">
        <v>256</v>
      </c>
      <c r="D89">
        <v>167</v>
      </c>
      <c r="E89">
        <v>739</v>
      </c>
      <c r="F89">
        <v>80100</v>
      </c>
      <c r="G89">
        <v>33597</v>
      </c>
      <c r="H89">
        <f t="shared" si="3"/>
        <v>45.462787550744252</v>
      </c>
      <c r="L89" t="s">
        <v>284</v>
      </c>
      <c r="M89" t="s">
        <v>256</v>
      </c>
      <c r="N89">
        <v>356</v>
      </c>
      <c r="O89">
        <v>738</v>
      </c>
      <c r="P89">
        <v>80080</v>
      </c>
      <c r="Q89">
        <v>15587</v>
      </c>
    </row>
    <row r="90" spans="2:17" x14ac:dyDescent="0.2">
      <c r="G90">
        <f>AVERAGE(G74:G89)</f>
        <v>20667.6875</v>
      </c>
      <c r="L90" t="s">
        <v>284</v>
      </c>
      <c r="M90" t="s">
        <v>256</v>
      </c>
      <c r="N90">
        <v>624</v>
      </c>
      <c r="O90">
        <v>738</v>
      </c>
      <c r="P90">
        <v>80080</v>
      </c>
      <c r="Q90">
        <v>11397</v>
      </c>
    </row>
    <row r="91" spans="2:17" x14ac:dyDescent="0.2">
      <c r="L91" t="s">
        <v>284</v>
      </c>
      <c r="M91" t="s">
        <v>256</v>
      </c>
      <c r="N91">
        <v>157</v>
      </c>
      <c r="O91">
        <v>738</v>
      </c>
      <c r="P91">
        <v>80080</v>
      </c>
      <c r="Q91">
        <v>11403</v>
      </c>
    </row>
    <row r="92" spans="2:17" x14ac:dyDescent="0.2">
      <c r="L92" t="s">
        <v>284</v>
      </c>
      <c r="M92" t="s">
        <v>256</v>
      </c>
      <c r="N92">
        <v>675</v>
      </c>
      <c r="O92">
        <v>738</v>
      </c>
      <c r="P92">
        <v>80080</v>
      </c>
      <c r="Q92">
        <v>11339</v>
      </c>
    </row>
    <row r="93" spans="2:17" x14ac:dyDescent="0.2">
      <c r="L93" t="s">
        <v>284</v>
      </c>
      <c r="M93" t="s">
        <v>256</v>
      </c>
      <c r="N93">
        <v>725</v>
      </c>
      <c r="O93">
        <v>738</v>
      </c>
      <c r="P93">
        <v>80080</v>
      </c>
      <c r="Q93">
        <v>11319</v>
      </c>
    </row>
    <row r="94" spans="2:17" x14ac:dyDescent="0.2">
      <c r="L94" t="s">
        <v>284</v>
      </c>
      <c r="M94" t="s">
        <v>256</v>
      </c>
      <c r="N94">
        <v>713</v>
      </c>
      <c r="O94">
        <v>738</v>
      </c>
      <c r="P94">
        <v>80080</v>
      </c>
      <c r="Q94">
        <v>11337</v>
      </c>
    </row>
    <row r="95" spans="2:17" x14ac:dyDescent="0.2">
      <c r="L95" t="s">
        <v>284</v>
      </c>
      <c r="M95" t="s">
        <v>256</v>
      </c>
      <c r="N95">
        <v>339</v>
      </c>
      <c r="O95">
        <v>738</v>
      </c>
      <c r="P95">
        <v>80080</v>
      </c>
      <c r="Q95">
        <v>11420</v>
      </c>
    </row>
    <row r="96" spans="2:17" x14ac:dyDescent="0.2">
      <c r="L96" t="s">
        <v>284</v>
      </c>
      <c r="M96" t="s">
        <v>256</v>
      </c>
      <c r="N96">
        <v>459</v>
      </c>
      <c r="O96">
        <v>739</v>
      </c>
      <c r="P96">
        <v>80110</v>
      </c>
      <c r="Q96">
        <v>11264</v>
      </c>
    </row>
    <row r="97" spans="12:17" x14ac:dyDescent="0.2">
      <c r="L97" t="s">
        <v>284</v>
      </c>
      <c r="M97" t="s">
        <v>256</v>
      </c>
      <c r="N97">
        <v>640</v>
      </c>
      <c r="O97">
        <v>738</v>
      </c>
      <c r="P97">
        <v>80080</v>
      </c>
      <c r="Q97">
        <v>11431</v>
      </c>
    </row>
    <row r="98" spans="12:17" x14ac:dyDescent="0.2">
      <c r="L98" t="s">
        <v>284</v>
      </c>
      <c r="M98" t="s">
        <v>256</v>
      </c>
      <c r="N98">
        <v>481</v>
      </c>
      <c r="O98">
        <v>738</v>
      </c>
      <c r="P98">
        <v>80080</v>
      </c>
      <c r="Q98">
        <v>11417</v>
      </c>
    </row>
    <row r="99" spans="12:17" x14ac:dyDescent="0.2">
      <c r="L99" t="s">
        <v>284</v>
      </c>
      <c r="M99" t="s">
        <v>256</v>
      </c>
      <c r="N99">
        <v>641</v>
      </c>
      <c r="O99">
        <v>738</v>
      </c>
      <c r="P99">
        <v>80080</v>
      </c>
      <c r="Q99">
        <v>11302</v>
      </c>
    </row>
    <row r="100" spans="12:17" x14ac:dyDescent="0.2">
      <c r="L100" t="s">
        <v>284</v>
      </c>
      <c r="M100" t="s">
        <v>256</v>
      </c>
      <c r="N100">
        <v>381</v>
      </c>
      <c r="O100">
        <v>739</v>
      </c>
      <c r="P100">
        <v>80090</v>
      </c>
      <c r="Q100">
        <v>11379</v>
      </c>
    </row>
    <row r="101" spans="12:17" x14ac:dyDescent="0.2">
      <c r="L101" t="s">
        <v>284</v>
      </c>
      <c r="M101" t="s">
        <v>256</v>
      </c>
      <c r="N101">
        <v>821</v>
      </c>
      <c r="O101">
        <v>738</v>
      </c>
      <c r="P101">
        <v>80080</v>
      </c>
      <c r="Q101">
        <v>11395</v>
      </c>
    </row>
    <row r="102" spans="12:17" x14ac:dyDescent="0.2">
      <c r="L102" t="s">
        <v>284</v>
      </c>
      <c r="M102" t="s">
        <v>256</v>
      </c>
      <c r="N102">
        <v>665</v>
      </c>
      <c r="O102">
        <v>738</v>
      </c>
      <c r="P102">
        <v>80080</v>
      </c>
      <c r="Q102">
        <v>11314</v>
      </c>
    </row>
    <row r="103" spans="12:17" x14ac:dyDescent="0.2">
      <c r="L103" t="s">
        <v>284</v>
      </c>
      <c r="M103" t="s">
        <v>256</v>
      </c>
      <c r="N103">
        <v>563</v>
      </c>
      <c r="O103">
        <v>738</v>
      </c>
      <c r="P103">
        <v>80080</v>
      </c>
      <c r="Q103">
        <v>11467</v>
      </c>
    </row>
    <row r="104" spans="12:17" x14ac:dyDescent="0.2">
      <c r="L104" t="s">
        <v>284</v>
      </c>
      <c r="M104" t="s">
        <v>256</v>
      </c>
      <c r="N104">
        <v>196</v>
      </c>
      <c r="O104">
        <v>738</v>
      </c>
      <c r="P104">
        <v>80080</v>
      </c>
      <c r="Q104">
        <v>11412</v>
      </c>
    </row>
    <row r="105" spans="12:17" x14ac:dyDescent="0.2">
      <c r="L105" t="s">
        <v>284</v>
      </c>
      <c r="M105" t="s">
        <v>256</v>
      </c>
      <c r="N105">
        <v>356</v>
      </c>
      <c r="O105">
        <v>738</v>
      </c>
      <c r="P105">
        <v>80080</v>
      </c>
      <c r="Q105">
        <v>11422</v>
      </c>
    </row>
    <row r="106" spans="12:17" x14ac:dyDescent="0.2">
      <c r="L106" t="s">
        <v>284</v>
      </c>
      <c r="M106" t="s">
        <v>256</v>
      </c>
      <c r="N106">
        <v>624</v>
      </c>
      <c r="O106">
        <v>738</v>
      </c>
      <c r="P106">
        <v>80080</v>
      </c>
      <c r="Q106">
        <v>10854</v>
      </c>
    </row>
    <row r="107" spans="12:17" x14ac:dyDescent="0.2">
      <c r="L107" t="s">
        <v>284</v>
      </c>
      <c r="M107" t="s">
        <v>256</v>
      </c>
      <c r="N107">
        <v>157</v>
      </c>
      <c r="O107">
        <v>738</v>
      </c>
      <c r="P107">
        <v>80080</v>
      </c>
      <c r="Q107">
        <v>10929</v>
      </c>
    </row>
    <row r="108" spans="12:17" x14ac:dyDescent="0.2">
      <c r="L108" t="s">
        <v>284</v>
      </c>
      <c r="M108" t="s">
        <v>256</v>
      </c>
      <c r="N108">
        <v>675</v>
      </c>
      <c r="O108">
        <v>738</v>
      </c>
      <c r="P108">
        <v>80080</v>
      </c>
      <c r="Q108">
        <v>10964</v>
      </c>
    </row>
    <row r="109" spans="12:17" x14ac:dyDescent="0.2">
      <c r="L109" t="s">
        <v>284</v>
      </c>
      <c r="M109" t="s">
        <v>256</v>
      </c>
      <c r="N109">
        <v>725</v>
      </c>
      <c r="O109">
        <v>738</v>
      </c>
      <c r="P109">
        <v>80080</v>
      </c>
      <c r="Q109">
        <v>10861</v>
      </c>
    </row>
    <row r="110" spans="12:17" x14ac:dyDescent="0.2">
      <c r="L110" t="s">
        <v>284</v>
      </c>
      <c r="M110" t="s">
        <v>256</v>
      </c>
      <c r="N110">
        <v>713</v>
      </c>
      <c r="O110">
        <v>738</v>
      </c>
      <c r="P110">
        <v>80080</v>
      </c>
      <c r="Q110">
        <v>10846</v>
      </c>
    </row>
    <row r="111" spans="12:17" x14ac:dyDescent="0.2">
      <c r="L111" t="s">
        <v>284</v>
      </c>
      <c r="M111" t="s">
        <v>256</v>
      </c>
      <c r="N111">
        <v>339</v>
      </c>
      <c r="O111">
        <v>738</v>
      </c>
      <c r="P111">
        <v>80080</v>
      </c>
      <c r="Q111">
        <v>10902</v>
      </c>
    </row>
    <row r="112" spans="12:17" x14ac:dyDescent="0.2">
      <c r="L112" t="s">
        <v>284</v>
      </c>
      <c r="M112" t="s">
        <v>256</v>
      </c>
      <c r="N112">
        <v>459</v>
      </c>
      <c r="O112">
        <v>739</v>
      </c>
      <c r="P112">
        <v>80110</v>
      </c>
      <c r="Q112">
        <v>10963</v>
      </c>
    </row>
    <row r="113" spans="12:17" x14ac:dyDescent="0.2">
      <c r="L113" t="s">
        <v>284</v>
      </c>
      <c r="M113" t="s">
        <v>256</v>
      </c>
      <c r="N113">
        <v>640</v>
      </c>
      <c r="O113">
        <v>738</v>
      </c>
      <c r="P113">
        <v>80080</v>
      </c>
      <c r="Q113">
        <v>10934</v>
      </c>
    </row>
    <row r="114" spans="12:17" x14ac:dyDescent="0.2">
      <c r="L114" t="s">
        <v>284</v>
      </c>
      <c r="M114" t="s">
        <v>256</v>
      </c>
      <c r="N114">
        <v>481</v>
      </c>
      <c r="O114">
        <v>738</v>
      </c>
      <c r="P114">
        <v>80080</v>
      </c>
      <c r="Q114">
        <v>10918</v>
      </c>
    </row>
    <row r="115" spans="12:17" x14ac:dyDescent="0.2">
      <c r="L115" t="s">
        <v>284</v>
      </c>
      <c r="M115" t="s">
        <v>256</v>
      </c>
      <c r="N115">
        <v>641</v>
      </c>
      <c r="O115">
        <v>738</v>
      </c>
      <c r="P115">
        <v>80080</v>
      </c>
      <c r="Q115">
        <v>10869</v>
      </c>
    </row>
    <row r="116" spans="12:17" x14ac:dyDescent="0.2">
      <c r="L116" t="s">
        <v>284</v>
      </c>
      <c r="M116" t="s">
        <v>256</v>
      </c>
      <c r="N116">
        <v>381</v>
      </c>
      <c r="O116">
        <v>739</v>
      </c>
      <c r="P116">
        <v>80090</v>
      </c>
      <c r="Q116">
        <v>10817</v>
      </c>
    </row>
    <row r="117" spans="12:17" x14ac:dyDescent="0.2">
      <c r="L117" t="s">
        <v>284</v>
      </c>
      <c r="M117" t="s">
        <v>256</v>
      </c>
      <c r="N117">
        <v>821</v>
      </c>
      <c r="O117">
        <v>738</v>
      </c>
      <c r="P117">
        <v>80080</v>
      </c>
      <c r="Q117">
        <v>10959</v>
      </c>
    </row>
    <row r="118" spans="12:17" x14ac:dyDescent="0.2">
      <c r="L118" t="s">
        <v>284</v>
      </c>
      <c r="M118" t="s">
        <v>256</v>
      </c>
      <c r="N118">
        <v>665</v>
      </c>
      <c r="O118">
        <v>738</v>
      </c>
      <c r="P118">
        <v>80080</v>
      </c>
      <c r="Q118">
        <v>10941</v>
      </c>
    </row>
    <row r="119" spans="12:17" x14ac:dyDescent="0.2">
      <c r="L119" t="s">
        <v>284</v>
      </c>
      <c r="M119" t="s">
        <v>256</v>
      </c>
      <c r="N119">
        <v>563</v>
      </c>
      <c r="O119">
        <v>738</v>
      </c>
      <c r="P119">
        <v>80080</v>
      </c>
      <c r="Q119">
        <v>10932</v>
      </c>
    </row>
    <row r="120" spans="12:17" x14ac:dyDescent="0.2">
      <c r="L120" t="s">
        <v>284</v>
      </c>
      <c r="M120" t="s">
        <v>256</v>
      </c>
      <c r="N120">
        <v>196</v>
      </c>
      <c r="O120">
        <v>738</v>
      </c>
      <c r="P120">
        <v>80080</v>
      </c>
      <c r="Q120">
        <v>10994</v>
      </c>
    </row>
    <row r="121" spans="12:17" x14ac:dyDescent="0.2">
      <c r="L121" t="s">
        <v>284</v>
      </c>
      <c r="M121" t="s">
        <v>256</v>
      </c>
      <c r="N121">
        <v>356</v>
      </c>
      <c r="O121">
        <v>738</v>
      </c>
      <c r="P121">
        <v>80080</v>
      </c>
      <c r="Q121">
        <v>10980</v>
      </c>
    </row>
  </sheetData>
  <mergeCells count="3">
    <mergeCell ref="B1:G1"/>
    <mergeCell ref="L1:Q1"/>
    <mergeCell ref="W1:A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C373-D92C-D44A-93B5-A4C54B0ADDEC}">
  <dimension ref="B5:K28"/>
  <sheetViews>
    <sheetView tabSelected="1" workbookViewId="0">
      <selection activeCell="K21" sqref="K21:K27"/>
    </sheetView>
  </sheetViews>
  <sheetFormatPr baseColWidth="10" defaultRowHeight="16" x14ac:dyDescent="0.2"/>
  <sheetData>
    <row r="5" spans="2:8" x14ac:dyDescent="0.2">
      <c r="C5" s="42" t="s">
        <v>319</v>
      </c>
      <c r="D5" s="42"/>
      <c r="E5" s="42"/>
      <c r="F5" s="42" t="s">
        <v>320</v>
      </c>
      <c r="G5" s="42"/>
      <c r="H5" s="42"/>
    </row>
    <row r="6" spans="2:8" x14ac:dyDescent="0.2">
      <c r="C6" s="1" t="s">
        <v>304</v>
      </c>
      <c r="D6" s="1" t="s">
        <v>305</v>
      </c>
      <c r="E6" s="1" t="s">
        <v>306</v>
      </c>
      <c r="F6" s="1" t="s">
        <v>304</v>
      </c>
      <c r="G6" s="1" t="s">
        <v>305</v>
      </c>
      <c r="H6" s="1" t="s">
        <v>306</v>
      </c>
    </row>
    <row r="7" spans="2:8" x14ac:dyDescent="0.2">
      <c r="B7" s="1" t="s">
        <v>173</v>
      </c>
      <c r="C7">
        <v>0.70074971721311397</v>
      </c>
      <c r="D7">
        <v>0.47084810526315701</v>
      </c>
      <c r="E7">
        <v>0.24292681249999901</v>
      </c>
      <c r="F7">
        <v>0.19667916803278601</v>
      </c>
      <c r="G7">
        <v>0.44615352631578897</v>
      </c>
      <c r="H7">
        <v>0.39064435937499897</v>
      </c>
    </row>
    <row r="8" spans="2:8" x14ac:dyDescent="0.2">
      <c r="B8" s="1" t="s">
        <v>174</v>
      </c>
      <c r="C8">
        <v>0.37965912121212098</v>
      </c>
      <c r="D8">
        <v>1.1682878400000001</v>
      </c>
      <c r="E8">
        <v>0.63458227499999997</v>
      </c>
      <c r="F8">
        <v>0.50063841818181798</v>
      </c>
      <c r="G8">
        <v>1.3220285599999999</v>
      </c>
      <c r="H8">
        <v>1.70591560833333</v>
      </c>
    </row>
    <row r="9" spans="2:8" x14ac:dyDescent="0.2">
      <c r="B9" s="1" t="s">
        <v>175</v>
      </c>
      <c r="C9">
        <v>0.68689419374999905</v>
      </c>
      <c r="D9">
        <v>3.0343567999999999</v>
      </c>
      <c r="E9">
        <v>1.637707875</v>
      </c>
      <c r="F9">
        <v>1.3628045625</v>
      </c>
      <c r="G9">
        <v>3.46864379999999</v>
      </c>
      <c r="H9">
        <v>5.0891789374999998</v>
      </c>
    </row>
    <row r="10" spans="2:8" x14ac:dyDescent="0.2">
      <c r="B10" s="1" t="s">
        <v>176</v>
      </c>
      <c r="C10">
        <v>0.81740883124999997</v>
      </c>
      <c r="D10">
        <v>7.9318736399999903</v>
      </c>
      <c r="E10">
        <v>4.3670368510638298</v>
      </c>
      <c r="F10">
        <v>3.6114019624999898</v>
      </c>
      <c r="G10">
        <v>9.1975700399999898</v>
      </c>
      <c r="H10">
        <v>259.513807510638</v>
      </c>
    </row>
    <row r="11" spans="2:8" x14ac:dyDescent="0.2">
      <c r="B11" s="1" t="s">
        <v>177</v>
      </c>
      <c r="C11">
        <v>1.0660911687499901</v>
      </c>
      <c r="D11">
        <v>21.086442679999902</v>
      </c>
      <c r="E11">
        <v>11.518632240000001</v>
      </c>
      <c r="F11">
        <v>9.19814397499999</v>
      </c>
      <c r="G11">
        <v>24.926117519999998</v>
      </c>
      <c r="H11">
        <v>601.60518384</v>
      </c>
    </row>
    <row r="12" spans="2:8" x14ac:dyDescent="0.2">
      <c r="B12" s="1" t="s">
        <v>178</v>
      </c>
      <c r="C12">
        <v>18.197532643750002</v>
      </c>
      <c r="D12">
        <v>51.177104079999999</v>
      </c>
      <c r="E12">
        <v>31.329783863636301</v>
      </c>
      <c r="F12">
        <v>24.914707481249899</v>
      </c>
      <c r="G12">
        <v>61.70089136</v>
      </c>
      <c r="H12">
        <v>2955.4903095908999</v>
      </c>
    </row>
    <row r="13" spans="2:8" x14ac:dyDescent="0.2">
      <c r="B13" s="1" t="s">
        <v>350</v>
      </c>
      <c r="C13">
        <v>549.26059499999997</v>
      </c>
      <c r="D13">
        <v>1063.782346</v>
      </c>
      <c r="E13">
        <v>16908.641624</v>
      </c>
      <c r="F13">
        <v>22.201058</v>
      </c>
      <c r="G13">
        <v>283.34863000000001</v>
      </c>
      <c r="H13">
        <v>1089.486629</v>
      </c>
    </row>
    <row r="20" spans="2:11" x14ac:dyDescent="0.2">
      <c r="B20" s="42" t="s">
        <v>351</v>
      </c>
      <c r="C20" s="42" t="s">
        <v>319</v>
      </c>
      <c r="D20" s="42"/>
      <c r="E20" s="42"/>
      <c r="F20" s="42" t="s">
        <v>320</v>
      </c>
      <c r="G20" s="42"/>
      <c r="H20" s="42"/>
    </row>
    <row r="21" spans="2:11" x14ac:dyDescent="0.2">
      <c r="B21" s="42"/>
      <c r="C21" s="1" t="s">
        <v>304</v>
      </c>
      <c r="D21" s="1" t="s">
        <v>305</v>
      </c>
      <c r="E21" s="1" t="s">
        <v>306</v>
      </c>
      <c r="F21" s="1" t="s">
        <v>304</v>
      </c>
      <c r="G21" s="1" t="s">
        <v>305</v>
      </c>
      <c r="H21" s="1" t="s">
        <v>306</v>
      </c>
      <c r="J21">
        <v>48157</v>
      </c>
      <c r="K21">
        <v>61656</v>
      </c>
    </row>
    <row r="22" spans="2:11" x14ac:dyDescent="0.2">
      <c r="B22" s="1" t="s">
        <v>173</v>
      </c>
      <c r="C22">
        <f>ROUNDUP(C7,2)</f>
        <v>0.71</v>
      </c>
      <c r="D22">
        <f t="shared" ref="D22:H22" si="0">ROUNDUP(D7,2)</f>
        <v>0.48</v>
      </c>
      <c r="E22">
        <f t="shared" si="0"/>
        <v>0.25</v>
      </c>
      <c r="F22">
        <f t="shared" si="0"/>
        <v>0.2</v>
      </c>
      <c r="G22">
        <f t="shared" si="0"/>
        <v>0.45</v>
      </c>
      <c r="H22">
        <f t="shared" si="0"/>
        <v>0.4</v>
      </c>
      <c r="J22">
        <v>117440</v>
      </c>
      <c r="K22">
        <v>130979</v>
      </c>
    </row>
    <row r="23" spans="2:11" x14ac:dyDescent="0.2">
      <c r="B23" s="1" t="s">
        <v>174</v>
      </c>
      <c r="C23">
        <f t="shared" ref="C23:H28" si="1">ROUNDUP(C8,2)</f>
        <v>0.38</v>
      </c>
      <c r="D23">
        <f t="shared" si="1"/>
        <v>1.17</v>
      </c>
      <c r="E23">
        <f t="shared" si="1"/>
        <v>0.64</v>
      </c>
      <c r="F23">
        <f t="shared" si="1"/>
        <v>0.51</v>
      </c>
      <c r="G23">
        <f t="shared" si="1"/>
        <v>1.33</v>
      </c>
      <c r="H23">
        <f t="shared" si="1"/>
        <v>1.71</v>
      </c>
      <c r="J23">
        <v>313608</v>
      </c>
      <c r="K23">
        <v>277423</v>
      </c>
    </row>
    <row r="24" spans="2:11" x14ac:dyDescent="0.2">
      <c r="B24" s="1" t="s">
        <v>175</v>
      </c>
      <c r="C24">
        <f t="shared" si="1"/>
        <v>0.69000000000000006</v>
      </c>
      <c r="D24">
        <f t="shared" si="1"/>
        <v>3.0399999999999996</v>
      </c>
      <c r="E24">
        <f t="shared" si="1"/>
        <v>1.64</v>
      </c>
      <c r="F24">
        <f t="shared" si="1"/>
        <v>1.37</v>
      </c>
      <c r="G24">
        <f t="shared" si="1"/>
        <v>3.4699999999999998</v>
      </c>
      <c r="H24">
        <f t="shared" si="1"/>
        <v>5.09</v>
      </c>
      <c r="J24">
        <v>808284</v>
      </c>
      <c r="K24">
        <v>591943</v>
      </c>
    </row>
    <row r="25" spans="2:11" x14ac:dyDescent="0.2">
      <c r="B25" s="1" t="s">
        <v>176</v>
      </c>
      <c r="C25">
        <f t="shared" si="1"/>
        <v>0.82000000000000006</v>
      </c>
      <c r="D25">
        <f t="shared" si="1"/>
        <v>7.9399999999999995</v>
      </c>
      <c r="E25">
        <f t="shared" si="1"/>
        <v>4.37</v>
      </c>
      <c r="F25">
        <f t="shared" si="1"/>
        <v>3.6199999999999997</v>
      </c>
      <c r="G25">
        <f t="shared" si="1"/>
        <v>9.1999999999999993</v>
      </c>
      <c r="H25">
        <f t="shared" si="1"/>
        <v>259.52</v>
      </c>
      <c r="J25">
        <v>2087315</v>
      </c>
      <c r="K25">
        <v>1241081</v>
      </c>
    </row>
    <row r="26" spans="2:11" x14ac:dyDescent="0.2">
      <c r="B26" s="1" t="s">
        <v>177</v>
      </c>
      <c r="C26">
        <f t="shared" si="1"/>
        <v>1.07</v>
      </c>
      <c r="D26">
        <f t="shared" si="1"/>
        <v>21.09</v>
      </c>
      <c r="E26">
        <f t="shared" si="1"/>
        <v>11.52</v>
      </c>
      <c r="F26">
        <f t="shared" si="1"/>
        <v>9.1999999999999993</v>
      </c>
      <c r="G26">
        <f t="shared" si="1"/>
        <v>24.930000000000003</v>
      </c>
      <c r="H26">
        <f t="shared" si="1"/>
        <v>601.61</v>
      </c>
      <c r="J26">
        <v>5474021</v>
      </c>
      <c r="K26">
        <v>2641192</v>
      </c>
    </row>
    <row r="27" spans="2:11" x14ac:dyDescent="0.2">
      <c r="B27" s="1" t="s">
        <v>178</v>
      </c>
      <c r="C27">
        <f t="shared" si="1"/>
        <v>18.200000000000003</v>
      </c>
      <c r="D27">
        <f t="shared" si="1"/>
        <v>51.18</v>
      </c>
      <c r="E27">
        <f t="shared" si="1"/>
        <v>31.330000000000002</v>
      </c>
      <c r="F27">
        <f t="shared" si="1"/>
        <v>24.92</v>
      </c>
      <c r="G27">
        <f t="shared" si="1"/>
        <v>61.71</v>
      </c>
      <c r="H27">
        <f t="shared" si="1"/>
        <v>2955.5</v>
      </c>
      <c r="J27">
        <v>0</v>
      </c>
      <c r="K27">
        <v>7515023</v>
      </c>
    </row>
    <row r="28" spans="2:11" x14ac:dyDescent="0.2">
      <c r="B28" s="1" t="s">
        <v>350</v>
      </c>
      <c r="C28">
        <f t="shared" si="1"/>
        <v>549.27</v>
      </c>
      <c r="D28">
        <f t="shared" si="1"/>
        <v>1063.79</v>
      </c>
      <c r="E28">
        <f t="shared" si="1"/>
        <v>16908.649999999998</v>
      </c>
      <c r="F28">
        <f t="shared" si="1"/>
        <v>22.21</v>
      </c>
      <c r="G28">
        <f t="shared" si="1"/>
        <v>283.34999999999997</v>
      </c>
      <c r="H28">
        <f>ROUNDUP(H13,2)</f>
        <v>1089.49</v>
      </c>
    </row>
  </sheetData>
  <mergeCells count="5">
    <mergeCell ref="C5:E5"/>
    <mergeCell ref="F5:H5"/>
    <mergeCell ref="C20:E20"/>
    <mergeCell ref="F20:H20"/>
    <mergeCell ref="B20:B21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DD24-8EEF-624B-B79B-A889AC10F2B3}">
  <sheetPr filterMode="1"/>
  <dimension ref="A1:AD145"/>
  <sheetViews>
    <sheetView zoomScale="125" zoomScaleNormal="125" workbookViewId="0">
      <pane ySplit="2" topLeftCell="A3" activePane="bottomLeft" state="frozen"/>
      <selection pane="bottomLeft" activeCell="R150" sqref="R150"/>
    </sheetView>
  </sheetViews>
  <sheetFormatPr baseColWidth="10" defaultColWidth="7.83203125" defaultRowHeight="16" x14ac:dyDescent="0.2"/>
  <cols>
    <col min="1" max="1" width="8.83203125" bestFit="1" customWidth="1"/>
    <col min="2" max="2" width="12.1640625" bestFit="1" customWidth="1"/>
    <col min="3" max="3" width="21.5" bestFit="1" customWidth="1"/>
    <col min="4" max="5" width="14.83203125" bestFit="1" customWidth="1"/>
    <col min="6" max="6" width="16.83203125" bestFit="1" customWidth="1"/>
    <col min="7" max="7" width="17.33203125" bestFit="1" customWidth="1"/>
    <col min="8" max="8" width="18.83203125" bestFit="1" customWidth="1"/>
    <col min="9" max="9" width="13.83203125" bestFit="1" customWidth="1"/>
    <col min="10" max="10" width="14.6640625" bestFit="1" customWidth="1"/>
    <col min="11" max="11" width="11.33203125" bestFit="1" customWidth="1"/>
    <col min="12" max="12" width="13.1640625" bestFit="1" customWidth="1"/>
    <col min="13" max="13" width="17.33203125" bestFit="1" customWidth="1"/>
    <col min="14" max="14" width="13.6640625" bestFit="1" customWidth="1"/>
    <col min="15" max="15" width="10.1640625" bestFit="1" customWidth="1"/>
    <col min="16" max="16" width="12.83203125" bestFit="1" customWidth="1"/>
    <col min="17" max="18" width="12.1640625" bestFit="1" customWidth="1"/>
    <col min="19" max="19" width="19.33203125" bestFit="1" customWidth="1"/>
    <col min="20" max="20" width="18.1640625" bestFit="1" customWidth="1"/>
    <col min="21" max="21" width="18" bestFit="1" customWidth="1"/>
    <col min="22" max="22" width="18.1640625" bestFit="1" customWidth="1"/>
    <col min="23" max="23" width="9.83203125" bestFit="1" customWidth="1"/>
    <col min="24" max="24" width="9.5" bestFit="1" customWidth="1"/>
    <col min="25" max="25" width="10.1640625" bestFit="1" customWidth="1"/>
    <col min="26" max="26" width="11.33203125" bestFit="1" customWidth="1"/>
    <col min="27" max="27" width="10.83203125" bestFit="1" customWidth="1"/>
    <col min="28" max="30" width="5.33203125" bestFit="1" customWidth="1"/>
  </cols>
  <sheetData>
    <row r="1" spans="1:29" x14ac:dyDescent="0.2">
      <c r="A1" s="1" t="s">
        <v>116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117</v>
      </c>
      <c r="R1" s="1" t="s">
        <v>118</v>
      </c>
      <c r="S1" s="1" t="s">
        <v>120</v>
      </c>
      <c r="T1" s="1" t="s">
        <v>119</v>
      </c>
    </row>
    <row r="2" spans="1:29" hidden="1" x14ac:dyDescent="0.2">
      <c r="A2" t="s">
        <v>113</v>
      </c>
      <c r="B2">
        <v>10</v>
      </c>
      <c r="C2" t="s">
        <v>15</v>
      </c>
      <c r="D2">
        <v>727</v>
      </c>
      <c r="E2">
        <v>8192</v>
      </c>
      <c r="F2">
        <v>82837</v>
      </c>
      <c r="G2">
        <v>18571</v>
      </c>
      <c r="H2">
        <v>1023</v>
      </c>
      <c r="I2">
        <v>25369</v>
      </c>
      <c r="J2" t="s">
        <v>16</v>
      </c>
      <c r="K2">
        <v>57344</v>
      </c>
      <c r="L2">
        <v>57344</v>
      </c>
      <c r="M2">
        <v>24576</v>
      </c>
      <c r="N2">
        <v>20480</v>
      </c>
      <c r="O2">
        <v>24576</v>
      </c>
      <c r="P2">
        <v>184320</v>
      </c>
    </row>
    <row r="3" spans="1:29" x14ac:dyDescent="0.2">
      <c r="A3" t="s">
        <v>113</v>
      </c>
      <c r="B3">
        <v>10</v>
      </c>
      <c r="C3" t="s">
        <v>17</v>
      </c>
      <c r="D3">
        <v>727</v>
      </c>
      <c r="E3">
        <v>8192</v>
      </c>
      <c r="F3">
        <v>82138</v>
      </c>
      <c r="G3">
        <v>19059</v>
      </c>
      <c r="H3">
        <v>1094</v>
      </c>
      <c r="I3">
        <v>23578</v>
      </c>
      <c r="J3" t="s">
        <v>18</v>
      </c>
      <c r="K3">
        <v>57344</v>
      </c>
      <c r="L3">
        <v>57344</v>
      </c>
      <c r="M3">
        <v>24576</v>
      </c>
      <c r="N3">
        <v>20480</v>
      </c>
      <c r="O3">
        <v>24576</v>
      </c>
      <c r="P3">
        <v>184320</v>
      </c>
      <c r="Q3">
        <f>F3*0.000001</f>
        <v>8.2138000000000003E-2</v>
      </c>
      <c r="R3">
        <f>G3*0.000001</f>
        <v>1.9059E-2</v>
      </c>
      <c r="S3">
        <f>I3*0.000001</f>
        <v>2.3577999999999998E-2</v>
      </c>
      <c r="T3">
        <f>H3*0.000001</f>
        <v>1.0939999999999999E-3</v>
      </c>
    </row>
    <row r="4" spans="1:29" hidden="1" x14ac:dyDescent="0.2">
      <c r="A4" t="s">
        <v>114</v>
      </c>
      <c r="B4">
        <v>10</v>
      </c>
      <c r="C4" t="s">
        <v>19</v>
      </c>
      <c r="D4">
        <v>727</v>
      </c>
      <c r="E4">
        <v>8192</v>
      </c>
      <c r="F4">
        <v>82500</v>
      </c>
      <c r="G4">
        <v>23471</v>
      </c>
      <c r="H4">
        <v>1002</v>
      </c>
      <c r="I4">
        <v>1183</v>
      </c>
      <c r="J4" t="s">
        <v>16</v>
      </c>
      <c r="K4">
        <v>0</v>
      </c>
      <c r="L4">
        <v>0</v>
      </c>
      <c r="M4">
        <v>28672</v>
      </c>
      <c r="N4">
        <v>4096</v>
      </c>
      <c r="O4">
        <v>0</v>
      </c>
      <c r="P4">
        <v>32768</v>
      </c>
    </row>
    <row r="5" spans="1:29" x14ac:dyDescent="0.2">
      <c r="A5" t="s">
        <v>114</v>
      </c>
      <c r="B5">
        <v>10</v>
      </c>
      <c r="C5" t="s">
        <v>20</v>
      </c>
      <c r="D5">
        <v>727</v>
      </c>
      <c r="E5">
        <v>8192</v>
      </c>
      <c r="F5">
        <v>78154</v>
      </c>
      <c r="G5">
        <v>20788</v>
      </c>
      <c r="H5">
        <v>882</v>
      </c>
      <c r="I5">
        <v>1957</v>
      </c>
      <c r="J5" t="s">
        <v>18</v>
      </c>
      <c r="K5">
        <v>0</v>
      </c>
      <c r="L5">
        <v>828672</v>
      </c>
      <c r="M5">
        <v>4096</v>
      </c>
      <c r="N5">
        <v>0</v>
      </c>
      <c r="P5">
        <v>832768</v>
      </c>
      <c r="Q5">
        <f>F5*0.000001</f>
        <v>7.8154000000000001E-2</v>
      </c>
      <c r="R5">
        <f>G5*0.000001</f>
        <v>2.0787999999999997E-2</v>
      </c>
      <c r="S5">
        <f>I5*0.000001</f>
        <v>1.957E-3</v>
      </c>
      <c r="T5">
        <f>H5*0.000001</f>
        <v>8.8199999999999997E-4</v>
      </c>
    </row>
    <row r="6" spans="1:29" hidden="1" x14ac:dyDescent="0.2">
      <c r="A6" t="s">
        <v>115</v>
      </c>
      <c r="B6">
        <v>10</v>
      </c>
      <c r="C6" t="s">
        <v>21</v>
      </c>
      <c r="D6">
        <v>727</v>
      </c>
      <c r="E6">
        <v>8192</v>
      </c>
      <c r="F6">
        <v>82257</v>
      </c>
      <c r="G6">
        <v>16720</v>
      </c>
      <c r="H6">
        <v>941</v>
      </c>
      <c r="I6">
        <v>2689</v>
      </c>
      <c r="J6" t="s">
        <v>16</v>
      </c>
      <c r="K6">
        <v>0</v>
      </c>
      <c r="L6">
        <v>0</v>
      </c>
      <c r="M6">
        <v>77824</v>
      </c>
      <c r="N6">
        <v>20480</v>
      </c>
      <c r="O6">
        <v>20480</v>
      </c>
      <c r="P6">
        <v>118784</v>
      </c>
    </row>
    <row r="7" spans="1:29" x14ac:dyDescent="0.2">
      <c r="A7" t="s">
        <v>115</v>
      </c>
      <c r="B7">
        <v>10</v>
      </c>
      <c r="C7" t="s">
        <v>22</v>
      </c>
      <c r="D7">
        <v>727</v>
      </c>
      <c r="E7">
        <v>8192</v>
      </c>
      <c r="F7">
        <v>85766</v>
      </c>
      <c r="G7">
        <v>22671</v>
      </c>
      <c r="H7">
        <v>1111</v>
      </c>
      <c r="I7">
        <v>1389</v>
      </c>
      <c r="J7" t="s">
        <v>18</v>
      </c>
      <c r="K7">
        <v>0</v>
      </c>
      <c r="L7">
        <v>0</v>
      </c>
      <c r="M7">
        <v>77824</v>
      </c>
      <c r="N7">
        <v>20480</v>
      </c>
      <c r="O7">
        <v>24576</v>
      </c>
      <c r="P7">
        <v>122880</v>
      </c>
      <c r="Q7">
        <f>F7*0.000001</f>
        <v>8.5765999999999995E-2</v>
      </c>
      <c r="R7">
        <f>G7*0.000001</f>
        <v>2.2671E-2</v>
      </c>
      <c r="S7">
        <f>I7*0.000001</f>
        <v>1.389E-3</v>
      </c>
      <c r="T7">
        <f>H7*0.000001</f>
        <v>1.111E-3</v>
      </c>
    </row>
    <row r="8" spans="1:29" hidden="1" x14ac:dyDescent="0.2">
      <c r="A8" t="s">
        <v>113</v>
      </c>
      <c r="B8">
        <v>11</v>
      </c>
      <c r="C8" t="s">
        <v>23</v>
      </c>
      <c r="D8">
        <v>1390</v>
      </c>
      <c r="E8">
        <v>16384</v>
      </c>
      <c r="F8">
        <v>168620</v>
      </c>
      <c r="G8">
        <v>29062</v>
      </c>
      <c r="H8">
        <v>1836</v>
      </c>
      <c r="I8">
        <v>42854</v>
      </c>
      <c r="J8" t="s">
        <v>16</v>
      </c>
      <c r="K8">
        <v>102400</v>
      </c>
      <c r="L8">
        <v>102400</v>
      </c>
      <c r="M8">
        <v>28672</v>
      </c>
      <c r="N8">
        <v>20480</v>
      </c>
      <c r="O8">
        <v>32768</v>
      </c>
      <c r="P8">
        <v>286720</v>
      </c>
    </row>
    <row r="9" spans="1:29" x14ac:dyDescent="0.2">
      <c r="A9" t="s">
        <v>113</v>
      </c>
      <c r="B9">
        <v>11</v>
      </c>
      <c r="C9" t="s">
        <v>24</v>
      </c>
      <c r="D9">
        <v>1390</v>
      </c>
      <c r="E9">
        <v>16384</v>
      </c>
      <c r="F9">
        <v>154810</v>
      </c>
      <c r="G9">
        <v>32500</v>
      </c>
      <c r="H9">
        <v>1821</v>
      </c>
      <c r="I9">
        <v>40029</v>
      </c>
      <c r="J9" t="s">
        <v>18</v>
      </c>
      <c r="K9">
        <v>102400</v>
      </c>
      <c r="L9">
        <v>102400</v>
      </c>
      <c r="M9">
        <v>28672</v>
      </c>
      <c r="N9">
        <v>20480</v>
      </c>
      <c r="O9">
        <v>28672</v>
      </c>
      <c r="P9">
        <v>282624</v>
      </c>
      <c r="Q9">
        <f>F9*0.000001</f>
        <v>0.15481</v>
      </c>
      <c r="R9">
        <f>G9*0.000001</f>
        <v>3.2500000000000001E-2</v>
      </c>
      <c r="S9">
        <f>I9*0.000001</f>
        <v>4.0028999999999995E-2</v>
      </c>
      <c r="T9">
        <f>H9*0.000001</f>
        <v>1.8209999999999999E-3</v>
      </c>
    </row>
    <row r="10" spans="1:29" hidden="1" x14ac:dyDescent="0.2">
      <c r="A10" t="s">
        <v>114</v>
      </c>
      <c r="B10">
        <v>11</v>
      </c>
      <c r="C10" t="s">
        <v>25</v>
      </c>
      <c r="D10">
        <v>1390</v>
      </c>
      <c r="E10">
        <v>16384</v>
      </c>
      <c r="F10">
        <v>145570</v>
      </c>
      <c r="G10">
        <v>34444</v>
      </c>
      <c r="H10">
        <v>1482</v>
      </c>
      <c r="I10">
        <v>2243</v>
      </c>
      <c r="J10" t="s">
        <v>16</v>
      </c>
      <c r="K10">
        <v>0</v>
      </c>
      <c r="L10">
        <v>0</v>
      </c>
      <c r="M10">
        <v>36864</v>
      </c>
      <c r="N10">
        <v>4096</v>
      </c>
      <c r="O10">
        <v>0</v>
      </c>
      <c r="P10">
        <v>40960</v>
      </c>
    </row>
    <row r="11" spans="1:29" x14ac:dyDescent="0.2">
      <c r="A11" t="s">
        <v>114</v>
      </c>
      <c r="B11">
        <v>11</v>
      </c>
      <c r="C11" t="s">
        <v>26</v>
      </c>
      <c r="D11">
        <v>1390</v>
      </c>
      <c r="E11">
        <v>16384</v>
      </c>
      <c r="F11">
        <v>153937</v>
      </c>
      <c r="G11">
        <v>35921</v>
      </c>
      <c r="H11">
        <v>1593</v>
      </c>
      <c r="I11">
        <v>3854</v>
      </c>
      <c r="J11" t="s">
        <v>18</v>
      </c>
      <c r="K11">
        <v>0</v>
      </c>
      <c r="L11">
        <v>0</v>
      </c>
      <c r="M11">
        <v>40960</v>
      </c>
      <c r="N11">
        <v>4096</v>
      </c>
      <c r="O11">
        <v>0</v>
      </c>
      <c r="P11">
        <v>45056</v>
      </c>
      <c r="Q11">
        <f>F11*0.000001</f>
        <v>0.15393699999999999</v>
      </c>
      <c r="R11">
        <f>G11*0.000001</f>
        <v>3.5921000000000002E-2</v>
      </c>
      <c r="S11">
        <f>I11*0.000001</f>
        <v>3.8539999999999998E-3</v>
      </c>
      <c r="T11">
        <f>H11*0.000001</f>
        <v>1.593E-3</v>
      </c>
    </row>
    <row r="12" spans="1:29" hidden="1" x14ac:dyDescent="0.2">
      <c r="A12" t="s">
        <v>115</v>
      </c>
      <c r="B12">
        <v>11</v>
      </c>
      <c r="C12" t="s">
        <v>27</v>
      </c>
      <c r="D12">
        <v>1390</v>
      </c>
      <c r="E12">
        <v>16384</v>
      </c>
      <c r="F12">
        <v>152628</v>
      </c>
      <c r="G12">
        <v>37942</v>
      </c>
      <c r="H12">
        <v>1680</v>
      </c>
      <c r="I12">
        <v>3676</v>
      </c>
      <c r="J12" t="s">
        <v>16</v>
      </c>
      <c r="K12">
        <v>0</v>
      </c>
      <c r="L12">
        <v>0</v>
      </c>
      <c r="M12">
        <v>147456</v>
      </c>
      <c r="N12">
        <v>20480</v>
      </c>
      <c r="O12">
        <v>24576</v>
      </c>
      <c r="P12">
        <v>192512</v>
      </c>
      <c r="AB12" t="s">
        <v>121</v>
      </c>
    </row>
    <row r="13" spans="1:29" x14ac:dyDescent="0.2">
      <c r="A13" t="s">
        <v>115</v>
      </c>
      <c r="B13">
        <v>11</v>
      </c>
      <c r="C13" t="s">
        <v>28</v>
      </c>
      <c r="D13">
        <v>1390</v>
      </c>
      <c r="E13">
        <v>16384</v>
      </c>
      <c r="F13">
        <v>157738</v>
      </c>
      <c r="G13">
        <v>38549</v>
      </c>
      <c r="H13">
        <v>1771</v>
      </c>
      <c r="I13">
        <v>3331</v>
      </c>
      <c r="J13" t="s">
        <v>18</v>
      </c>
      <c r="K13">
        <v>0</v>
      </c>
      <c r="L13">
        <v>0</v>
      </c>
      <c r="M13">
        <v>147456</v>
      </c>
      <c r="N13">
        <v>20480</v>
      </c>
      <c r="O13">
        <v>28672</v>
      </c>
      <c r="P13">
        <v>196608</v>
      </c>
      <c r="Q13">
        <f>F13*0.000001</f>
        <v>0.15773799999999999</v>
      </c>
      <c r="R13">
        <f>G13*0.000001</f>
        <v>3.8549E-2</v>
      </c>
      <c r="S13">
        <f>I13*0.000001</f>
        <v>3.3309999999999998E-3</v>
      </c>
      <c r="T13">
        <f>H13*0.000001</f>
        <v>1.771E-3</v>
      </c>
    </row>
    <row r="14" spans="1:29" hidden="1" x14ac:dyDescent="0.2">
      <c r="A14" t="s">
        <v>113</v>
      </c>
      <c r="B14">
        <v>12</v>
      </c>
      <c r="C14" t="s">
        <v>29</v>
      </c>
      <c r="D14">
        <v>2702</v>
      </c>
      <c r="E14">
        <v>32768</v>
      </c>
      <c r="F14">
        <v>301481</v>
      </c>
      <c r="G14">
        <v>81812</v>
      </c>
      <c r="H14">
        <v>3266</v>
      </c>
      <c r="I14">
        <v>79245</v>
      </c>
      <c r="J14" t="s">
        <v>16</v>
      </c>
      <c r="K14">
        <v>200704</v>
      </c>
      <c r="L14">
        <v>200704</v>
      </c>
      <c r="M14">
        <v>36864</v>
      </c>
      <c r="N14">
        <v>20480</v>
      </c>
      <c r="O14">
        <v>45056</v>
      </c>
      <c r="P14">
        <v>503808</v>
      </c>
      <c r="AB14" t="s">
        <v>124</v>
      </c>
      <c r="AC14" t="s">
        <v>121</v>
      </c>
    </row>
    <row r="15" spans="1:29" x14ac:dyDescent="0.2">
      <c r="A15" t="s">
        <v>113</v>
      </c>
      <c r="B15">
        <v>12</v>
      </c>
      <c r="C15" t="s">
        <v>30</v>
      </c>
      <c r="D15">
        <v>2702</v>
      </c>
      <c r="E15">
        <v>32768</v>
      </c>
      <c r="F15">
        <v>334880</v>
      </c>
      <c r="G15">
        <v>56298</v>
      </c>
      <c r="H15">
        <v>3500</v>
      </c>
      <c r="I15">
        <v>81062</v>
      </c>
      <c r="J15" t="s">
        <v>18</v>
      </c>
      <c r="K15">
        <v>200704</v>
      </c>
      <c r="L15">
        <v>200704</v>
      </c>
      <c r="M15">
        <v>36864</v>
      </c>
      <c r="N15">
        <v>20480</v>
      </c>
      <c r="O15">
        <v>32768</v>
      </c>
      <c r="P15">
        <v>491520</v>
      </c>
      <c r="Q15">
        <f>F15*0.000001</f>
        <v>0.33488000000000001</v>
      </c>
      <c r="R15">
        <f>G15*0.000001</f>
        <v>5.6298000000000001E-2</v>
      </c>
      <c r="S15">
        <f>I15*0.000001</f>
        <v>8.1061999999999995E-2</v>
      </c>
      <c r="T15">
        <f>H15*0.000001</f>
        <v>3.4999999999999996E-3</v>
      </c>
    </row>
    <row r="16" spans="1:29" hidden="1" x14ac:dyDescent="0.2">
      <c r="A16" t="s">
        <v>114</v>
      </c>
      <c r="B16">
        <v>12</v>
      </c>
      <c r="C16" t="s">
        <v>31</v>
      </c>
      <c r="D16">
        <v>2702</v>
      </c>
      <c r="E16">
        <v>32768</v>
      </c>
      <c r="F16">
        <v>306962</v>
      </c>
      <c r="G16">
        <v>81874</v>
      </c>
      <c r="H16">
        <v>3196</v>
      </c>
      <c r="I16">
        <v>4846</v>
      </c>
      <c r="J16" t="s">
        <v>16</v>
      </c>
      <c r="K16">
        <v>0</v>
      </c>
      <c r="L16">
        <v>0</v>
      </c>
      <c r="M16">
        <v>53248</v>
      </c>
      <c r="N16">
        <v>4096</v>
      </c>
      <c r="O16">
        <v>0</v>
      </c>
      <c r="P16">
        <v>57344</v>
      </c>
      <c r="AB16" t="s">
        <v>126</v>
      </c>
      <c r="AC16" t="s">
        <v>124</v>
      </c>
    </row>
    <row r="17" spans="1:29" x14ac:dyDescent="0.2">
      <c r="A17" t="s">
        <v>114</v>
      </c>
      <c r="B17">
        <v>12</v>
      </c>
      <c r="C17" t="s">
        <v>32</v>
      </c>
      <c r="D17">
        <v>2702</v>
      </c>
      <c r="E17">
        <v>32768</v>
      </c>
      <c r="F17">
        <v>306858</v>
      </c>
      <c r="G17">
        <v>78475</v>
      </c>
      <c r="H17">
        <v>3207</v>
      </c>
      <c r="I17">
        <v>7300</v>
      </c>
      <c r="J17" t="s">
        <v>18</v>
      </c>
      <c r="K17">
        <v>0</v>
      </c>
      <c r="L17">
        <v>0</v>
      </c>
      <c r="M17">
        <v>61440</v>
      </c>
      <c r="N17">
        <v>4096</v>
      </c>
      <c r="O17">
        <v>0</v>
      </c>
      <c r="P17">
        <v>65536</v>
      </c>
      <c r="Q17">
        <f>F17*0.000001</f>
        <v>0.30685799999999996</v>
      </c>
      <c r="R17">
        <f>G17*0.000001</f>
        <v>7.8475000000000003E-2</v>
      </c>
      <c r="S17">
        <f>I17*0.000001</f>
        <v>7.3000000000000001E-3</v>
      </c>
      <c r="T17">
        <f>H17*0.000001</f>
        <v>3.2069999999999998E-3</v>
      </c>
    </row>
    <row r="18" spans="1:29" hidden="1" x14ac:dyDescent="0.2">
      <c r="A18" t="s">
        <v>115</v>
      </c>
      <c r="B18">
        <v>12</v>
      </c>
      <c r="C18" t="s">
        <v>33</v>
      </c>
      <c r="D18">
        <v>2702</v>
      </c>
      <c r="E18">
        <v>32768</v>
      </c>
      <c r="F18">
        <v>303194</v>
      </c>
      <c r="G18">
        <v>85426</v>
      </c>
      <c r="H18">
        <v>3480</v>
      </c>
      <c r="I18">
        <v>6223</v>
      </c>
      <c r="J18" t="s">
        <v>16</v>
      </c>
      <c r="K18">
        <v>0</v>
      </c>
      <c r="L18">
        <v>0</v>
      </c>
      <c r="M18">
        <v>299008</v>
      </c>
      <c r="N18">
        <v>20480</v>
      </c>
      <c r="O18">
        <v>32768</v>
      </c>
      <c r="P18">
        <v>352256</v>
      </c>
      <c r="AB18" t="s">
        <v>128</v>
      </c>
      <c r="AC18" t="s">
        <v>126</v>
      </c>
    </row>
    <row r="19" spans="1:29" x14ac:dyDescent="0.2">
      <c r="A19" t="s">
        <v>115</v>
      </c>
      <c r="B19">
        <v>12</v>
      </c>
      <c r="C19" t="s">
        <v>34</v>
      </c>
      <c r="D19">
        <v>2702</v>
      </c>
      <c r="E19">
        <v>32768</v>
      </c>
      <c r="F19">
        <v>308576</v>
      </c>
      <c r="G19">
        <v>107263</v>
      </c>
      <c r="H19">
        <v>3304</v>
      </c>
      <c r="I19">
        <v>6243</v>
      </c>
      <c r="J19" t="s">
        <v>18</v>
      </c>
      <c r="K19">
        <v>0</v>
      </c>
      <c r="L19">
        <v>0</v>
      </c>
      <c r="M19">
        <v>299008</v>
      </c>
      <c r="N19">
        <v>20480</v>
      </c>
      <c r="O19">
        <v>32768</v>
      </c>
      <c r="P19">
        <v>352256</v>
      </c>
      <c r="Q19">
        <f>F19*0.000001</f>
        <v>0.30857599999999996</v>
      </c>
      <c r="R19">
        <f>G19*0.000001</f>
        <v>0.107263</v>
      </c>
      <c r="S19">
        <f>I19*0.000001</f>
        <v>6.2429999999999994E-3</v>
      </c>
      <c r="T19">
        <f>H19*0.000001</f>
        <v>3.3039999999999996E-3</v>
      </c>
    </row>
    <row r="20" spans="1:29" hidden="1" x14ac:dyDescent="0.2">
      <c r="A20" t="s">
        <v>113</v>
      </c>
      <c r="B20">
        <v>13</v>
      </c>
      <c r="C20" t="s">
        <v>35</v>
      </c>
      <c r="D20">
        <v>5146</v>
      </c>
      <c r="E20">
        <v>65536</v>
      </c>
      <c r="F20">
        <v>612687</v>
      </c>
      <c r="G20">
        <v>291080</v>
      </c>
      <c r="H20">
        <v>7647</v>
      </c>
      <c r="I20">
        <v>142995</v>
      </c>
      <c r="J20" t="s">
        <v>16</v>
      </c>
      <c r="K20">
        <v>393216</v>
      </c>
      <c r="L20">
        <v>393216</v>
      </c>
      <c r="M20">
        <v>57344</v>
      </c>
      <c r="N20">
        <v>20480</v>
      </c>
      <c r="O20">
        <v>69632</v>
      </c>
      <c r="P20">
        <v>933888</v>
      </c>
      <c r="AB20" t="s">
        <v>130</v>
      </c>
      <c r="AC20" t="s">
        <v>128</v>
      </c>
    </row>
    <row r="21" spans="1:29" x14ac:dyDescent="0.2">
      <c r="A21" t="s">
        <v>113</v>
      </c>
      <c r="B21">
        <v>13</v>
      </c>
      <c r="C21" t="s">
        <v>36</v>
      </c>
      <c r="D21">
        <v>5146</v>
      </c>
      <c r="E21">
        <v>65536</v>
      </c>
      <c r="F21">
        <v>620855</v>
      </c>
      <c r="G21">
        <v>155413</v>
      </c>
      <c r="H21">
        <v>7978</v>
      </c>
      <c r="I21">
        <v>151159</v>
      </c>
      <c r="J21" t="s">
        <v>18</v>
      </c>
      <c r="K21">
        <v>393216</v>
      </c>
      <c r="L21">
        <v>393216</v>
      </c>
      <c r="M21">
        <v>57344</v>
      </c>
      <c r="N21">
        <v>20480</v>
      </c>
      <c r="O21">
        <v>49152</v>
      </c>
      <c r="P21">
        <v>913408</v>
      </c>
      <c r="Q21">
        <f>F21*0.000001</f>
        <v>0.62085499999999993</v>
      </c>
      <c r="R21">
        <f>G21*0.000001</f>
        <v>0.155413</v>
      </c>
      <c r="S21">
        <f>I21*0.000001</f>
        <v>0.15115899999999999</v>
      </c>
      <c r="T21">
        <f>H21*0.000001</f>
        <v>7.977999999999999E-3</v>
      </c>
    </row>
    <row r="22" spans="1:29" hidden="1" x14ac:dyDescent="0.2">
      <c r="A22" t="s">
        <v>114</v>
      </c>
      <c r="B22">
        <v>13</v>
      </c>
      <c r="C22" t="s">
        <v>37</v>
      </c>
      <c r="D22">
        <v>5146</v>
      </c>
      <c r="E22">
        <v>65536</v>
      </c>
      <c r="F22">
        <v>648345</v>
      </c>
      <c r="G22">
        <v>158160</v>
      </c>
      <c r="H22">
        <v>8839</v>
      </c>
      <c r="I22">
        <v>11538</v>
      </c>
      <c r="J22" t="s">
        <v>16</v>
      </c>
      <c r="K22">
        <v>0</v>
      </c>
      <c r="L22">
        <v>0</v>
      </c>
      <c r="M22">
        <v>90112</v>
      </c>
      <c r="N22">
        <v>4096</v>
      </c>
      <c r="O22">
        <v>0</v>
      </c>
      <c r="P22">
        <v>94208</v>
      </c>
      <c r="AB22" t="s">
        <v>132</v>
      </c>
      <c r="AC22" t="s">
        <v>130</v>
      </c>
    </row>
    <row r="23" spans="1:29" x14ac:dyDescent="0.2">
      <c r="A23" t="s">
        <v>114</v>
      </c>
      <c r="B23">
        <v>13</v>
      </c>
      <c r="C23" t="s">
        <v>38</v>
      </c>
      <c r="D23">
        <v>5146</v>
      </c>
      <c r="E23">
        <v>65536</v>
      </c>
      <c r="F23">
        <v>625303</v>
      </c>
      <c r="G23">
        <v>137566</v>
      </c>
      <c r="H23">
        <v>6364</v>
      </c>
      <c r="I23">
        <v>14071</v>
      </c>
      <c r="J23" t="s">
        <v>18</v>
      </c>
      <c r="K23">
        <v>0</v>
      </c>
      <c r="L23">
        <v>0</v>
      </c>
      <c r="M23">
        <v>114688</v>
      </c>
      <c r="N23">
        <v>4096</v>
      </c>
      <c r="O23">
        <v>0</v>
      </c>
      <c r="P23">
        <v>118784</v>
      </c>
      <c r="Q23">
        <f>F23*0.000001</f>
        <v>0.62530299999999994</v>
      </c>
      <c r="R23">
        <f>G23*0.000001</f>
        <v>0.13756599999999999</v>
      </c>
      <c r="S23">
        <f>I23*0.000001</f>
        <v>1.4071E-2</v>
      </c>
      <c r="T23">
        <f>H23*0.000001</f>
        <v>6.3639999999999999E-3</v>
      </c>
    </row>
    <row r="24" spans="1:29" hidden="1" x14ac:dyDescent="0.2">
      <c r="A24" t="s">
        <v>115</v>
      </c>
      <c r="B24">
        <v>13</v>
      </c>
      <c r="C24" t="s">
        <v>39</v>
      </c>
      <c r="D24">
        <v>5146</v>
      </c>
      <c r="E24">
        <v>65536</v>
      </c>
      <c r="F24">
        <v>625714</v>
      </c>
      <c r="G24">
        <v>168490</v>
      </c>
      <c r="H24">
        <v>6196</v>
      </c>
      <c r="I24">
        <v>11907</v>
      </c>
      <c r="J24" t="s">
        <v>16</v>
      </c>
      <c r="K24">
        <v>0</v>
      </c>
      <c r="L24">
        <v>0</v>
      </c>
      <c r="M24">
        <v>593920</v>
      </c>
      <c r="N24">
        <v>20480</v>
      </c>
      <c r="O24">
        <v>45056</v>
      </c>
      <c r="P24">
        <v>659456</v>
      </c>
      <c r="AB24" t="s">
        <v>134</v>
      </c>
      <c r="AC24" t="s">
        <v>132</v>
      </c>
    </row>
    <row r="25" spans="1:29" x14ac:dyDescent="0.2">
      <c r="A25" t="s">
        <v>115</v>
      </c>
      <c r="B25">
        <v>13</v>
      </c>
      <c r="C25" t="s">
        <v>40</v>
      </c>
      <c r="D25">
        <v>5146</v>
      </c>
      <c r="E25">
        <v>65536</v>
      </c>
      <c r="F25">
        <v>612389</v>
      </c>
      <c r="G25">
        <v>178403</v>
      </c>
      <c r="H25">
        <v>6122</v>
      </c>
      <c r="I25">
        <v>10969</v>
      </c>
      <c r="J25" t="s">
        <v>18</v>
      </c>
      <c r="K25">
        <v>0</v>
      </c>
      <c r="L25">
        <v>0</v>
      </c>
      <c r="M25">
        <v>593920</v>
      </c>
      <c r="N25">
        <v>20480</v>
      </c>
      <c r="O25">
        <v>49152</v>
      </c>
      <c r="P25">
        <v>663552</v>
      </c>
      <c r="Q25">
        <f>F25*0.000001</f>
        <v>0.61238899999999996</v>
      </c>
      <c r="R25">
        <f>G25*0.000001</f>
        <v>0.17840299999999998</v>
      </c>
      <c r="S25">
        <f>I25*0.000001</f>
        <v>1.0969E-2</v>
      </c>
      <c r="T25">
        <f>H25*0.000001</f>
        <v>6.1219999999999998E-3</v>
      </c>
    </row>
    <row r="26" spans="1:29" hidden="1" x14ac:dyDescent="0.2">
      <c r="A26" t="s">
        <v>113</v>
      </c>
      <c r="B26">
        <v>14</v>
      </c>
      <c r="C26" t="s">
        <v>41</v>
      </c>
      <c r="D26">
        <v>9798</v>
      </c>
      <c r="E26">
        <v>131072</v>
      </c>
      <c r="F26">
        <v>1214480</v>
      </c>
      <c r="G26">
        <v>300424</v>
      </c>
      <c r="H26">
        <v>12550</v>
      </c>
      <c r="I26">
        <v>293110</v>
      </c>
      <c r="J26" t="s">
        <v>16</v>
      </c>
      <c r="K26">
        <v>811008</v>
      </c>
      <c r="L26">
        <v>811008</v>
      </c>
      <c r="M26">
        <v>98304</v>
      </c>
      <c r="N26">
        <v>20480</v>
      </c>
      <c r="O26">
        <v>118784</v>
      </c>
      <c r="P26">
        <v>1859584</v>
      </c>
      <c r="AB26" t="s">
        <v>136</v>
      </c>
      <c r="AC26" t="s">
        <v>134</v>
      </c>
    </row>
    <row r="27" spans="1:29" x14ac:dyDescent="0.2">
      <c r="A27" t="s">
        <v>113</v>
      </c>
      <c r="B27">
        <v>14</v>
      </c>
      <c r="C27" t="s">
        <v>42</v>
      </c>
      <c r="D27">
        <v>9798</v>
      </c>
      <c r="E27">
        <v>131072</v>
      </c>
      <c r="F27">
        <v>1223122</v>
      </c>
      <c r="G27">
        <v>291664</v>
      </c>
      <c r="H27">
        <v>13376</v>
      </c>
      <c r="I27">
        <v>308286</v>
      </c>
      <c r="J27" t="s">
        <v>18</v>
      </c>
      <c r="K27">
        <v>811008</v>
      </c>
      <c r="L27">
        <v>811008</v>
      </c>
      <c r="M27">
        <v>102400</v>
      </c>
      <c r="N27">
        <v>20480</v>
      </c>
      <c r="O27">
        <v>81920</v>
      </c>
      <c r="P27">
        <v>1826816</v>
      </c>
      <c r="Q27">
        <f>F27*0.000001</f>
        <v>1.223122</v>
      </c>
      <c r="R27">
        <f>G27*0.000001</f>
        <v>0.29166399999999998</v>
      </c>
      <c r="S27">
        <f>I27*0.000001</f>
        <v>0.308286</v>
      </c>
      <c r="T27">
        <f>H27*0.000001</f>
        <v>1.3375999999999999E-2</v>
      </c>
    </row>
    <row r="28" spans="1:29" hidden="1" x14ac:dyDescent="0.2">
      <c r="A28" t="s">
        <v>114</v>
      </c>
      <c r="B28">
        <v>14</v>
      </c>
      <c r="C28" t="s">
        <v>43</v>
      </c>
      <c r="D28">
        <v>9798</v>
      </c>
      <c r="E28">
        <v>131072</v>
      </c>
      <c r="F28">
        <v>1220990</v>
      </c>
      <c r="G28">
        <v>283911</v>
      </c>
      <c r="H28">
        <v>11497</v>
      </c>
      <c r="I28">
        <v>17486</v>
      </c>
      <c r="J28" t="s">
        <v>16</v>
      </c>
      <c r="K28">
        <v>0</v>
      </c>
      <c r="L28">
        <v>0</v>
      </c>
      <c r="M28">
        <v>167936</v>
      </c>
      <c r="N28">
        <v>4096</v>
      </c>
      <c r="O28">
        <v>0</v>
      </c>
      <c r="P28">
        <v>172032</v>
      </c>
      <c r="AB28" t="s">
        <v>138</v>
      </c>
      <c r="AC28" t="s">
        <v>136</v>
      </c>
    </row>
    <row r="29" spans="1:29" x14ac:dyDescent="0.2">
      <c r="A29" t="s">
        <v>114</v>
      </c>
      <c r="B29">
        <v>14</v>
      </c>
      <c r="C29" t="s">
        <v>44</v>
      </c>
      <c r="D29">
        <v>9798</v>
      </c>
      <c r="E29">
        <v>131072</v>
      </c>
      <c r="F29">
        <v>1231385</v>
      </c>
      <c r="G29">
        <v>458148</v>
      </c>
      <c r="H29">
        <v>11783</v>
      </c>
      <c r="I29">
        <v>27034</v>
      </c>
      <c r="J29" t="s">
        <v>18</v>
      </c>
      <c r="K29">
        <v>0</v>
      </c>
      <c r="L29">
        <v>0</v>
      </c>
      <c r="M29">
        <v>196608</v>
      </c>
      <c r="N29">
        <v>4096</v>
      </c>
      <c r="O29">
        <v>0</v>
      </c>
      <c r="P29">
        <v>200704</v>
      </c>
      <c r="Q29">
        <f>F29*0.000001</f>
        <v>1.231385</v>
      </c>
      <c r="R29">
        <f>G29*0.000001</f>
        <v>0.458148</v>
      </c>
      <c r="S29">
        <f>I29*0.000001</f>
        <v>2.7033999999999999E-2</v>
      </c>
      <c r="T29">
        <f>H29*0.000001</f>
        <v>1.1783E-2</v>
      </c>
    </row>
    <row r="30" spans="1:29" hidden="1" x14ac:dyDescent="0.2">
      <c r="A30" t="s">
        <v>115</v>
      </c>
      <c r="B30">
        <v>14</v>
      </c>
      <c r="C30" t="s">
        <v>45</v>
      </c>
      <c r="D30">
        <v>9798</v>
      </c>
      <c r="E30">
        <v>131072</v>
      </c>
      <c r="F30">
        <v>1205737</v>
      </c>
      <c r="G30">
        <v>299139</v>
      </c>
      <c r="H30">
        <v>11574</v>
      </c>
      <c r="I30">
        <v>20966</v>
      </c>
      <c r="J30" t="s">
        <v>16</v>
      </c>
      <c r="K30">
        <v>0</v>
      </c>
      <c r="L30">
        <v>0</v>
      </c>
      <c r="M30">
        <v>1425408</v>
      </c>
      <c r="N30">
        <v>20480</v>
      </c>
      <c r="O30">
        <v>69632</v>
      </c>
      <c r="P30">
        <v>1515520</v>
      </c>
      <c r="AC30" t="s">
        <v>138</v>
      </c>
    </row>
    <row r="31" spans="1:29" x14ac:dyDescent="0.2">
      <c r="A31" t="s">
        <v>115</v>
      </c>
      <c r="B31">
        <v>14</v>
      </c>
      <c r="C31" t="s">
        <v>46</v>
      </c>
      <c r="D31">
        <v>9798</v>
      </c>
      <c r="E31">
        <v>131072</v>
      </c>
      <c r="F31">
        <v>1226064</v>
      </c>
      <c r="G31">
        <v>288162</v>
      </c>
      <c r="H31">
        <v>13071</v>
      </c>
      <c r="I31">
        <v>25872</v>
      </c>
      <c r="J31" t="s">
        <v>18</v>
      </c>
      <c r="K31">
        <v>0</v>
      </c>
      <c r="L31">
        <v>0</v>
      </c>
      <c r="M31">
        <v>1777664</v>
      </c>
      <c r="N31">
        <v>20480</v>
      </c>
      <c r="O31">
        <v>81920</v>
      </c>
      <c r="P31">
        <v>1880064</v>
      </c>
      <c r="Q31">
        <f>F31*0.000001</f>
        <v>1.226064</v>
      </c>
      <c r="R31">
        <f>G31*0.000001</f>
        <v>0.28816199999999997</v>
      </c>
      <c r="S31">
        <f>I31*0.000001</f>
        <v>2.5871999999999999E-2</v>
      </c>
      <c r="T31">
        <f>H31*0.000001</f>
        <v>1.3070999999999999E-2</v>
      </c>
    </row>
    <row r="32" spans="1:29" hidden="1" x14ac:dyDescent="0.2">
      <c r="A32" t="s">
        <v>113</v>
      </c>
      <c r="B32">
        <v>15</v>
      </c>
      <c r="C32" t="s">
        <v>47</v>
      </c>
      <c r="D32">
        <v>18704</v>
      </c>
      <c r="E32">
        <v>262144</v>
      </c>
      <c r="F32">
        <v>2389529</v>
      </c>
      <c r="G32">
        <v>525341</v>
      </c>
      <c r="H32">
        <v>22914</v>
      </c>
      <c r="I32">
        <v>1633986</v>
      </c>
      <c r="J32" t="s">
        <v>16</v>
      </c>
      <c r="K32">
        <v>1794048</v>
      </c>
      <c r="L32">
        <v>1777664</v>
      </c>
      <c r="M32">
        <v>184320</v>
      </c>
      <c r="N32">
        <v>20480</v>
      </c>
      <c r="O32">
        <v>221184</v>
      </c>
      <c r="P32">
        <v>3997696</v>
      </c>
    </row>
    <row r="33" spans="1:30" x14ac:dyDescent="0.2">
      <c r="A33" s="5" t="s">
        <v>113</v>
      </c>
      <c r="B33" s="5" t="s">
        <v>122</v>
      </c>
      <c r="C33" s="5" t="s">
        <v>48</v>
      </c>
      <c r="D33" s="5">
        <v>18704</v>
      </c>
      <c r="E33" s="5">
        <v>262144</v>
      </c>
      <c r="F33" s="5">
        <v>2334982</v>
      </c>
      <c r="G33" s="5">
        <v>559054</v>
      </c>
      <c r="H33" s="5">
        <v>22912</v>
      </c>
      <c r="I33" s="5">
        <v>596742</v>
      </c>
      <c r="J33" s="5" t="s">
        <v>18</v>
      </c>
      <c r="K33" s="5">
        <v>1761280</v>
      </c>
      <c r="L33" s="5">
        <v>1802240</v>
      </c>
      <c r="M33" s="5">
        <v>180224</v>
      </c>
      <c r="N33" s="5">
        <v>20480</v>
      </c>
      <c r="O33" s="5">
        <v>147456</v>
      </c>
      <c r="P33" s="5">
        <v>3911680</v>
      </c>
      <c r="Q33" s="5">
        <f>F33*0.000001 *0.1</f>
        <v>0.23349820000000002</v>
      </c>
      <c r="R33" s="5">
        <f>G33*0.000001*0.1</f>
        <v>5.5905399999999994E-2</v>
      </c>
      <c r="S33" s="5">
        <f>I33*0.000001*0.1</f>
        <v>5.9674200000000004E-2</v>
      </c>
      <c r="T33" s="5">
        <f>H33*0.000001*0.1</f>
        <v>2.2911999999999997E-3</v>
      </c>
      <c r="U33" s="5">
        <f>SUM(Q33:T33)</f>
        <v>0.35136899999999999</v>
      </c>
    </row>
    <row r="34" spans="1:30" hidden="1" x14ac:dyDescent="0.2">
      <c r="A34" t="s">
        <v>114</v>
      </c>
      <c r="B34">
        <v>15</v>
      </c>
      <c r="C34" t="s">
        <v>49</v>
      </c>
      <c r="D34">
        <v>18704</v>
      </c>
      <c r="E34">
        <v>262144</v>
      </c>
      <c r="F34">
        <v>2487937</v>
      </c>
      <c r="G34">
        <v>550466</v>
      </c>
      <c r="H34">
        <v>25516</v>
      </c>
      <c r="I34">
        <v>38447</v>
      </c>
      <c r="J34" t="s">
        <v>16</v>
      </c>
      <c r="K34">
        <v>0</v>
      </c>
      <c r="L34">
        <v>0</v>
      </c>
      <c r="M34">
        <v>307200</v>
      </c>
      <c r="N34">
        <v>4096</v>
      </c>
      <c r="O34">
        <v>0</v>
      </c>
      <c r="P34">
        <v>311296</v>
      </c>
      <c r="AD34" t="s">
        <v>121</v>
      </c>
    </row>
    <row r="35" spans="1:30" x14ac:dyDescent="0.2">
      <c r="A35" s="5" t="s">
        <v>114</v>
      </c>
      <c r="B35" s="5" t="s">
        <v>121</v>
      </c>
      <c r="C35" s="5" t="s">
        <v>50</v>
      </c>
      <c r="D35" s="5">
        <v>18704</v>
      </c>
      <c r="E35" s="5">
        <v>262144</v>
      </c>
      <c r="F35" s="5">
        <v>2397056</v>
      </c>
      <c r="G35" s="5">
        <v>1947272</v>
      </c>
      <c r="H35" s="5">
        <v>23692</v>
      </c>
      <c r="I35" s="5">
        <v>67803</v>
      </c>
      <c r="J35" s="5" t="s">
        <v>18</v>
      </c>
      <c r="K35" s="5">
        <v>0</v>
      </c>
      <c r="L35" s="5">
        <v>0</v>
      </c>
      <c r="M35" s="5">
        <v>389120</v>
      </c>
      <c r="N35" s="5">
        <v>4096</v>
      </c>
      <c r="O35" s="5">
        <v>0</v>
      </c>
      <c r="P35" s="5">
        <v>393216</v>
      </c>
      <c r="Q35" s="5">
        <f>F35*0.000001 *0.1</f>
        <v>0.23970560000000002</v>
      </c>
      <c r="R35" s="5">
        <f>G35*0.000001*0.1</f>
        <v>0.19472719999999999</v>
      </c>
      <c r="S35" s="5">
        <f>I35*0.000001*0.1</f>
        <v>6.7803000000000004E-3</v>
      </c>
      <c r="T35" s="5">
        <f>H35*0.000001*0.1</f>
        <v>2.3692000000000001E-3</v>
      </c>
      <c r="U35" s="5">
        <f>SUM(Q35:T35)</f>
        <v>0.44358230000000004</v>
      </c>
    </row>
    <row r="36" spans="1:30" hidden="1" x14ac:dyDescent="0.2">
      <c r="A36" t="s">
        <v>115</v>
      </c>
      <c r="B36">
        <v>15</v>
      </c>
      <c r="C36" t="s">
        <v>51</v>
      </c>
      <c r="D36">
        <v>18704</v>
      </c>
      <c r="E36">
        <v>262144</v>
      </c>
      <c r="F36">
        <v>2389168</v>
      </c>
      <c r="G36">
        <v>533637</v>
      </c>
      <c r="H36">
        <v>26209</v>
      </c>
      <c r="I36">
        <v>49032</v>
      </c>
      <c r="J36" t="s">
        <v>16</v>
      </c>
      <c r="K36">
        <v>0</v>
      </c>
      <c r="L36">
        <v>0</v>
      </c>
      <c r="M36">
        <v>2834432</v>
      </c>
      <c r="N36">
        <v>20480</v>
      </c>
      <c r="O36">
        <v>126976</v>
      </c>
      <c r="P36">
        <v>2981888</v>
      </c>
      <c r="AD36" t="s">
        <v>124</v>
      </c>
    </row>
    <row r="37" spans="1:30" x14ac:dyDescent="0.2">
      <c r="A37" s="5" t="s">
        <v>115</v>
      </c>
      <c r="B37" s="5" t="s">
        <v>123</v>
      </c>
      <c r="C37" s="5" t="s">
        <v>52</v>
      </c>
      <c r="D37" s="5">
        <v>18704</v>
      </c>
      <c r="E37" s="5">
        <v>262144</v>
      </c>
      <c r="F37" s="5">
        <v>2430428</v>
      </c>
      <c r="G37" s="5">
        <v>641680</v>
      </c>
      <c r="H37" s="5">
        <v>23577</v>
      </c>
      <c r="I37" s="5">
        <v>43593</v>
      </c>
      <c r="J37" s="5" t="s">
        <v>18</v>
      </c>
      <c r="K37" s="5">
        <v>0</v>
      </c>
      <c r="L37" s="5">
        <v>0</v>
      </c>
      <c r="M37" s="5">
        <v>2973696</v>
      </c>
      <c r="N37" s="5">
        <v>20480</v>
      </c>
      <c r="O37" s="5">
        <v>147456</v>
      </c>
      <c r="P37" s="5">
        <v>3141632</v>
      </c>
      <c r="Q37" s="5">
        <f>F37*0.000001 *0.1</f>
        <v>0.2430428</v>
      </c>
      <c r="R37" s="5">
        <f>G37*0.000001*0.1</f>
        <v>6.4167999999999989E-2</v>
      </c>
      <c r="S37" s="5">
        <f>I37*0.000001*0.1</f>
        <v>4.3593E-3</v>
      </c>
      <c r="T37" s="5">
        <f>H37*0.000001*0.1</f>
        <v>2.3576999999999999E-3</v>
      </c>
      <c r="U37" s="5">
        <f>SUM(Q37:T37)</f>
        <v>0.31392780000000003</v>
      </c>
    </row>
    <row r="38" spans="1:30" hidden="1" x14ac:dyDescent="0.2">
      <c r="A38" t="s">
        <v>113</v>
      </c>
      <c r="B38">
        <v>16</v>
      </c>
      <c r="C38" t="s">
        <v>53</v>
      </c>
      <c r="D38">
        <v>36061</v>
      </c>
      <c r="E38">
        <v>524288</v>
      </c>
      <c r="F38">
        <v>4790614</v>
      </c>
      <c r="G38">
        <v>3053758</v>
      </c>
      <c r="H38">
        <v>40699</v>
      </c>
      <c r="I38">
        <v>1982715</v>
      </c>
      <c r="J38" t="s">
        <v>16</v>
      </c>
      <c r="K38">
        <v>3633152</v>
      </c>
      <c r="L38">
        <v>3604480</v>
      </c>
      <c r="M38">
        <v>352256</v>
      </c>
      <c r="N38">
        <v>20480</v>
      </c>
      <c r="O38">
        <v>454656</v>
      </c>
      <c r="P38">
        <v>8065024</v>
      </c>
      <c r="AD38" t="s">
        <v>126</v>
      </c>
    </row>
    <row r="39" spans="1:30" x14ac:dyDescent="0.2">
      <c r="A39" s="5" t="s">
        <v>113</v>
      </c>
      <c r="B39" s="5" t="s">
        <v>124</v>
      </c>
      <c r="C39" s="5" t="s">
        <v>54</v>
      </c>
      <c r="D39" s="5">
        <v>36061</v>
      </c>
      <c r="E39" s="5">
        <v>524288</v>
      </c>
      <c r="F39" s="5">
        <v>4791892</v>
      </c>
      <c r="G39" s="5">
        <v>2961235</v>
      </c>
      <c r="H39" s="5">
        <v>40197</v>
      </c>
      <c r="I39" s="5">
        <v>1293531</v>
      </c>
      <c r="J39" s="5" t="s">
        <v>18</v>
      </c>
      <c r="K39" s="5">
        <v>3653632</v>
      </c>
      <c r="L39" s="5">
        <v>3674112</v>
      </c>
      <c r="M39" s="5">
        <v>344064</v>
      </c>
      <c r="N39" s="5">
        <v>20480</v>
      </c>
      <c r="O39" s="5">
        <v>299008</v>
      </c>
      <c r="P39" s="5">
        <v>7991296</v>
      </c>
      <c r="Q39" s="5">
        <f>F39*0.000001 *0.1</f>
        <v>0.47918919999999998</v>
      </c>
      <c r="R39" s="5">
        <f>G39*0.000001*0.1</f>
        <v>0.29612349999999998</v>
      </c>
      <c r="S39" s="5">
        <f>I39*0.000001*0.1</f>
        <v>0.1293531</v>
      </c>
      <c r="T39" s="5">
        <f>H39*0.000001*0.1</f>
        <v>4.0197000000000002E-3</v>
      </c>
      <c r="U39" s="5">
        <f>SUM(Q39:T39)</f>
        <v>0.90868549999999992</v>
      </c>
    </row>
    <row r="40" spans="1:30" hidden="1" x14ac:dyDescent="0.2">
      <c r="A40" t="s">
        <v>114</v>
      </c>
      <c r="B40">
        <v>16</v>
      </c>
      <c r="C40" t="s">
        <v>55</v>
      </c>
      <c r="D40">
        <v>36061</v>
      </c>
      <c r="E40">
        <v>524288</v>
      </c>
      <c r="F40">
        <v>4855252</v>
      </c>
      <c r="G40">
        <v>1997357</v>
      </c>
      <c r="H40">
        <v>44645</v>
      </c>
      <c r="I40">
        <v>69865</v>
      </c>
      <c r="J40" t="s">
        <v>16</v>
      </c>
      <c r="K40">
        <v>0</v>
      </c>
      <c r="L40">
        <v>0</v>
      </c>
      <c r="M40">
        <v>663552</v>
      </c>
      <c r="N40">
        <v>4096</v>
      </c>
      <c r="O40">
        <v>0</v>
      </c>
      <c r="P40">
        <v>667648</v>
      </c>
      <c r="AD40" t="s">
        <v>128</v>
      </c>
    </row>
    <row r="41" spans="1:30" x14ac:dyDescent="0.2">
      <c r="A41" s="5" t="s">
        <v>114</v>
      </c>
      <c r="B41" s="5" t="s">
        <v>125</v>
      </c>
      <c r="C41" s="5" t="s">
        <v>56</v>
      </c>
      <c r="D41" s="5">
        <v>36061</v>
      </c>
      <c r="E41" s="5">
        <v>524288</v>
      </c>
      <c r="F41" s="5">
        <v>4790674</v>
      </c>
      <c r="G41" s="5">
        <v>2235763</v>
      </c>
      <c r="H41" s="5">
        <v>42620</v>
      </c>
      <c r="I41" s="5">
        <v>94849</v>
      </c>
      <c r="J41" s="5" t="s">
        <v>18</v>
      </c>
      <c r="K41" s="5">
        <v>0</v>
      </c>
      <c r="L41" s="5">
        <v>0</v>
      </c>
      <c r="M41" s="5">
        <v>823296</v>
      </c>
      <c r="N41" s="5">
        <v>4096</v>
      </c>
      <c r="O41" s="5">
        <v>0</v>
      </c>
      <c r="P41" s="5">
        <v>827392</v>
      </c>
      <c r="Q41" s="5">
        <f>F41*0.000001 *0.1</f>
        <v>0.47906740000000003</v>
      </c>
      <c r="R41" s="5">
        <f>G41*0.000001*0.1</f>
        <v>0.22357630000000001</v>
      </c>
      <c r="S41" s="5">
        <f>I41*0.000001*0.1</f>
        <v>9.4848999999999992E-3</v>
      </c>
      <c r="T41" s="5">
        <f>H41*0.000001*0.1</f>
        <v>4.2620000000000002E-3</v>
      </c>
      <c r="U41" s="5">
        <f>SUM(Q41:T41)</f>
        <v>0.7163906000000001</v>
      </c>
    </row>
    <row r="42" spans="1:30" hidden="1" x14ac:dyDescent="0.2">
      <c r="A42" t="s">
        <v>115</v>
      </c>
      <c r="B42">
        <v>16</v>
      </c>
      <c r="C42" t="s">
        <v>57</v>
      </c>
      <c r="D42">
        <v>36061</v>
      </c>
      <c r="E42">
        <v>524288</v>
      </c>
      <c r="F42">
        <v>4815148</v>
      </c>
      <c r="G42">
        <v>4180605</v>
      </c>
      <c r="H42">
        <v>44795</v>
      </c>
      <c r="I42">
        <v>191120</v>
      </c>
      <c r="J42" t="s">
        <v>16</v>
      </c>
      <c r="K42">
        <v>0</v>
      </c>
      <c r="L42">
        <v>0</v>
      </c>
      <c r="M42">
        <v>6393856</v>
      </c>
      <c r="N42">
        <v>20480</v>
      </c>
      <c r="O42">
        <v>331776</v>
      </c>
      <c r="P42">
        <v>6746112</v>
      </c>
      <c r="AD42" t="s">
        <v>130</v>
      </c>
    </row>
    <row r="43" spans="1:30" x14ac:dyDescent="0.2">
      <c r="A43" s="5" t="s">
        <v>115</v>
      </c>
      <c r="B43" s="5" t="s">
        <v>126</v>
      </c>
      <c r="C43" s="5" t="s">
        <v>58</v>
      </c>
      <c r="D43" s="5">
        <v>36061</v>
      </c>
      <c r="E43" s="5">
        <v>524288</v>
      </c>
      <c r="F43" s="5">
        <v>4790916</v>
      </c>
      <c r="G43" s="5">
        <v>7429769</v>
      </c>
      <c r="H43" s="5">
        <v>40794</v>
      </c>
      <c r="I43" s="5">
        <v>118677</v>
      </c>
      <c r="J43" s="5" t="s">
        <v>18</v>
      </c>
      <c r="K43" s="5">
        <v>0</v>
      </c>
      <c r="L43" s="5">
        <v>0</v>
      </c>
      <c r="M43" s="5">
        <v>5992448</v>
      </c>
      <c r="N43" s="5">
        <v>20480</v>
      </c>
      <c r="O43" s="5">
        <v>303104</v>
      </c>
      <c r="P43" s="5">
        <v>6316032</v>
      </c>
      <c r="Q43" s="5">
        <f>F43*0.000001 *0.1</f>
        <v>0.47909160000000006</v>
      </c>
      <c r="R43" s="5">
        <f>G43*0.000001*0.1</f>
        <v>0.74297689999999994</v>
      </c>
      <c r="S43" s="5">
        <f>I43*0.000001*0.1</f>
        <v>1.18677E-2</v>
      </c>
      <c r="T43" s="5">
        <f>H43*0.000001*0.1</f>
        <v>4.0793999999999995E-3</v>
      </c>
      <c r="U43" s="5">
        <f>SUM(Q43:T43)</f>
        <v>1.2380156</v>
      </c>
    </row>
    <row r="44" spans="1:30" hidden="1" x14ac:dyDescent="0.2">
      <c r="A44" t="s">
        <v>113</v>
      </c>
      <c r="B44">
        <v>17</v>
      </c>
      <c r="C44" t="s">
        <v>59</v>
      </c>
      <c r="D44">
        <v>68792</v>
      </c>
      <c r="E44">
        <v>1048576</v>
      </c>
      <c r="F44">
        <v>9414796</v>
      </c>
      <c r="G44">
        <v>18056475</v>
      </c>
      <c r="H44">
        <v>86654</v>
      </c>
      <c r="I44">
        <v>2590564</v>
      </c>
      <c r="J44" t="s">
        <v>16</v>
      </c>
      <c r="K44">
        <v>7471104</v>
      </c>
      <c r="L44">
        <v>7483392</v>
      </c>
      <c r="M44">
        <v>724992</v>
      </c>
      <c r="N44">
        <v>20480</v>
      </c>
      <c r="O44">
        <v>876544</v>
      </c>
      <c r="P44">
        <v>16576512</v>
      </c>
      <c r="AD44" t="s">
        <v>132</v>
      </c>
    </row>
    <row r="45" spans="1:30" x14ac:dyDescent="0.2">
      <c r="A45" s="5" t="s">
        <v>113</v>
      </c>
      <c r="B45" s="5" t="s">
        <v>127</v>
      </c>
      <c r="C45" s="5" t="s">
        <v>60</v>
      </c>
      <c r="D45" s="5">
        <v>68792</v>
      </c>
      <c r="E45" s="5">
        <v>1048576</v>
      </c>
      <c r="F45" s="5">
        <v>9615202</v>
      </c>
      <c r="G45" s="5">
        <v>7030399</v>
      </c>
      <c r="H45" s="5">
        <v>89938</v>
      </c>
      <c r="I45" s="5">
        <v>2728558</v>
      </c>
      <c r="J45" s="5" t="s">
        <v>18</v>
      </c>
      <c r="K45" s="5">
        <v>7667712</v>
      </c>
      <c r="L45" s="5">
        <v>7639040</v>
      </c>
      <c r="M45" s="5">
        <v>729088</v>
      </c>
      <c r="N45" s="5">
        <v>20480</v>
      </c>
      <c r="O45" s="5">
        <v>602112</v>
      </c>
      <c r="P45" s="5">
        <v>16658432</v>
      </c>
      <c r="Q45" s="5">
        <f>F45*0.000001 *0.1</f>
        <v>0.96152020000000005</v>
      </c>
      <c r="R45" s="5">
        <f>G45*0.000001*0.1</f>
        <v>0.70303990000000005</v>
      </c>
      <c r="S45" s="5">
        <f>I45*0.000001*0.1</f>
        <v>0.27285580000000004</v>
      </c>
      <c r="T45" s="5">
        <f>H45*0.000001*0.1</f>
        <v>8.9937999999999997E-3</v>
      </c>
      <c r="U45" s="5">
        <f>SUM(Q45:T45)</f>
        <v>1.9464097000000002</v>
      </c>
    </row>
    <row r="46" spans="1:30" hidden="1" x14ac:dyDescent="0.2">
      <c r="A46" t="s">
        <v>114</v>
      </c>
      <c r="B46">
        <v>17</v>
      </c>
      <c r="C46" t="s">
        <v>61</v>
      </c>
      <c r="D46">
        <v>68792</v>
      </c>
      <c r="E46">
        <v>1048576</v>
      </c>
      <c r="F46">
        <v>9594673</v>
      </c>
      <c r="G46">
        <v>13016573</v>
      </c>
      <c r="H46">
        <v>100744</v>
      </c>
      <c r="I46">
        <v>145221</v>
      </c>
      <c r="J46" t="s">
        <v>16</v>
      </c>
      <c r="K46">
        <v>0</v>
      </c>
      <c r="L46">
        <v>0</v>
      </c>
      <c r="M46">
        <v>1294336</v>
      </c>
      <c r="N46">
        <v>4096</v>
      </c>
      <c r="O46">
        <v>0</v>
      </c>
      <c r="P46">
        <v>1298432</v>
      </c>
      <c r="AD46" t="s">
        <v>134</v>
      </c>
    </row>
    <row r="47" spans="1:30" x14ac:dyDescent="0.2">
      <c r="A47" s="5" t="s">
        <v>114</v>
      </c>
      <c r="B47" s="5" t="s">
        <v>128</v>
      </c>
      <c r="C47" s="5" t="s">
        <v>62</v>
      </c>
      <c r="D47" s="5">
        <v>68792</v>
      </c>
      <c r="E47" s="5">
        <v>1048576</v>
      </c>
      <c r="F47" s="5">
        <v>9079241</v>
      </c>
      <c r="G47" s="5">
        <v>5406967</v>
      </c>
      <c r="H47" s="5">
        <v>84731</v>
      </c>
      <c r="I47" s="5">
        <v>234741</v>
      </c>
      <c r="J47" s="5" t="s">
        <v>18</v>
      </c>
      <c r="K47" s="5">
        <v>0</v>
      </c>
      <c r="L47" s="5">
        <v>0</v>
      </c>
      <c r="M47" s="5">
        <v>1531904</v>
      </c>
      <c r="N47" s="5">
        <v>4096</v>
      </c>
      <c r="O47" s="5">
        <v>0</v>
      </c>
      <c r="P47" s="5">
        <v>1536000</v>
      </c>
      <c r="Q47" s="5">
        <f>F47*0.000001 *0.1</f>
        <v>0.90792410000000001</v>
      </c>
      <c r="R47" s="5">
        <f>G47*0.000001*0.1</f>
        <v>0.54069670000000003</v>
      </c>
      <c r="S47" s="5">
        <f>I47*0.000001*0.1</f>
        <v>2.3474099999999998E-2</v>
      </c>
      <c r="T47" s="5">
        <f>H47*0.000001*0.1</f>
        <v>8.4731000000000008E-3</v>
      </c>
      <c r="U47" s="5">
        <f>SUM(Q47:T47)</f>
        <v>1.4805680000000001</v>
      </c>
    </row>
    <row r="48" spans="1:30" hidden="1" x14ac:dyDescent="0.2">
      <c r="A48" t="s">
        <v>115</v>
      </c>
      <c r="B48">
        <v>17</v>
      </c>
      <c r="C48" t="s">
        <v>63</v>
      </c>
      <c r="D48">
        <v>68792</v>
      </c>
      <c r="E48">
        <v>1048576</v>
      </c>
      <c r="F48">
        <v>9422269</v>
      </c>
      <c r="G48">
        <v>10058369</v>
      </c>
      <c r="H48">
        <v>154151</v>
      </c>
      <c r="I48">
        <v>396884</v>
      </c>
      <c r="J48" t="s">
        <v>16</v>
      </c>
      <c r="K48">
        <v>0</v>
      </c>
      <c r="L48">
        <v>0</v>
      </c>
      <c r="M48">
        <v>12378112</v>
      </c>
      <c r="N48">
        <v>20480</v>
      </c>
      <c r="O48">
        <v>458752</v>
      </c>
      <c r="P48">
        <v>12857344</v>
      </c>
      <c r="AD48" t="s">
        <v>136</v>
      </c>
    </row>
    <row r="49" spans="1:30" x14ac:dyDescent="0.2">
      <c r="A49" s="5" t="s">
        <v>115</v>
      </c>
      <c r="B49" s="5" t="s">
        <v>129</v>
      </c>
      <c r="C49" s="5" t="s">
        <v>64</v>
      </c>
      <c r="D49" s="5">
        <v>68792</v>
      </c>
      <c r="E49" s="5">
        <v>1048576</v>
      </c>
      <c r="F49" s="5">
        <v>9555925</v>
      </c>
      <c r="G49" s="5">
        <v>14292055</v>
      </c>
      <c r="H49" s="5">
        <v>91665</v>
      </c>
      <c r="I49" s="5">
        <v>205421</v>
      </c>
      <c r="J49" s="5" t="s">
        <v>18</v>
      </c>
      <c r="K49" s="5">
        <v>0</v>
      </c>
      <c r="L49" s="5">
        <v>0</v>
      </c>
      <c r="M49" s="5">
        <v>12857344</v>
      </c>
      <c r="N49" s="5">
        <v>20480</v>
      </c>
      <c r="O49" s="5">
        <v>544768</v>
      </c>
      <c r="P49" s="5">
        <v>13422592</v>
      </c>
      <c r="Q49" s="5">
        <f>F49*0.000001 *0.1</f>
        <v>0.95559250000000007</v>
      </c>
      <c r="R49" s="5">
        <f>G49*0.000001*0.1</f>
        <v>1.4292055000000001</v>
      </c>
      <c r="S49" s="5">
        <f>I49*0.000001*0.1</f>
        <v>2.0542100000000001E-2</v>
      </c>
      <c r="T49" s="5">
        <f>H49*0.000001*0.1</f>
        <v>9.1664999999999993E-3</v>
      </c>
      <c r="U49" s="5">
        <f>SUM(Q49:T49)</f>
        <v>2.4145066000000002</v>
      </c>
    </row>
    <row r="50" spans="1:30" hidden="1" x14ac:dyDescent="0.2">
      <c r="A50" t="s">
        <v>113</v>
      </c>
      <c r="B50">
        <v>18</v>
      </c>
      <c r="C50" t="s">
        <v>65</v>
      </c>
      <c r="D50">
        <v>131679</v>
      </c>
      <c r="E50">
        <v>2097152</v>
      </c>
      <c r="F50">
        <v>18834633</v>
      </c>
      <c r="G50">
        <v>6045929</v>
      </c>
      <c r="H50">
        <v>168868</v>
      </c>
      <c r="I50">
        <v>9813035</v>
      </c>
      <c r="J50" t="s">
        <v>16</v>
      </c>
      <c r="K50">
        <v>15970304</v>
      </c>
      <c r="L50">
        <v>16060416</v>
      </c>
      <c r="M50">
        <v>1466368</v>
      </c>
      <c r="N50">
        <v>20480</v>
      </c>
      <c r="O50">
        <v>1740800</v>
      </c>
      <c r="P50">
        <v>35258368</v>
      </c>
      <c r="AD50" t="s">
        <v>138</v>
      </c>
    </row>
    <row r="51" spans="1:30" x14ac:dyDescent="0.2">
      <c r="A51" s="5" t="s">
        <v>113</v>
      </c>
      <c r="B51" s="5" t="s">
        <v>130</v>
      </c>
      <c r="C51" s="5" t="s">
        <v>66</v>
      </c>
      <c r="D51" s="5">
        <v>131679</v>
      </c>
      <c r="E51" s="5">
        <v>2097152</v>
      </c>
      <c r="F51" s="5">
        <v>18809366</v>
      </c>
      <c r="G51" s="5">
        <v>6140603</v>
      </c>
      <c r="H51" s="5">
        <v>176564</v>
      </c>
      <c r="I51" s="5">
        <v>7672351</v>
      </c>
      <c r="J51" s="5" t="s">
        <v>18</v>
      </c>
      <c r="K51" s="5">
        <v>16015360</v>
      </c>
      <c r="L51" s="5">
        <v>16130048</v>
      </c>
      <c r="M51" s="5">
        <v>1433600</v>
      </c>
      <c r="N51" s="5">
        <v>20480</v>
      </c>
      <c r="O51" s="5">
        <v>1159168</v>
      </c>
      <c r="P51" s="5">
        <v>34758656</v>
      </c>
      <c r="Q51" s="5">
        <f>F51*0.000001 *0.1</f>
        <v>1.8809366000000001</v>
      </c>
      <c r="R51" s="5">
        <f>G51*0.000001*0.1</f>
        <v>0.6140603</v>
      </c>
      <c r="S51" s="5">
        <f>I51*0.000001*0.1</f>
        <v>0.76723510000000006</v>
      </c>
      <c r="T51" s="5">
        <f>H51*0.000001*0.1</f>
        <v>1.7656399999999999E-2</v>
      </c>
      <c r="U51" s="5">
        <f>SUM(Q51:T51)</f>
        <v>3.2798884000000004</v>
      </c>
    </row>
    <row r="52" spans="1:30" hidden="1" x14ac:dyDescent="0.2">
      <c r="A52" t="s">
        <v>114</v>
      </c>
      <c r="B52">
        <v>18</v>
      </c>
      <c r="C52" t="s">
        <v>67</v>
      </c>
      <c r="D52">
        <v>131679</v>
      </c>
      <c r="E52">
        <v>2097152</v>
      </c>
      <c r="F52">
        <v>18945499</v>
      </c>
      <c r="G52">
        <v>9253728</v>
      </c>
      <c r="H52">
        <v>184322</v>
      </c>
      <c r="I52">
        <v>2371019</v>
      </c>
      <c r="J52" t="s">
        <v>16</v>
      </c>
      <c r="K52">
        <v>0</v>
      </c>
      <c r="L52">
        <v>0</v>
      </c>
      <c r="M52">
        <v>2703360</v>
      </c>
      <c r="N52">
        <v>4096</v>
      </c>
      <c r="O52">
        <v>0</v>
      </c>
      <c r="P52">
        <v>2707456</v>
      </c>
    </row>
    <row r="53" spans="1:30" x14ac:dyDescent="0.2">
      <c r="A53" s="5" t="s">
        <v>114</v>
      </c>
      <c r="B53" s="5" t="s">
        <v>131</v>
      </c>
      <c r="C53" s="5" t="s">
        <v>68</v>
      </c>
      <c r="D53" s="5">
        <v>131679</v>
      </c>
      <c r="E53" s="5">
        <v>2097152</v>
      </c>
      <c r="F53" s="5">
        <v>18942514</v>
      </c>
      <c r="G53" s="5">
        <v>8611177</v>
      </c>
      <c r="H53" s="5">
        <v>181591</v>
      </c>
      <c r="I53" s="5">
        <v>422485</v>
      </c>
      <c r="J53" s="5" t="s">
        <v>18</v>
      </c>
      <c r="K53" s="5">
        <v>0</v>
      </c>
      <c r="L53" s="5">
        <v>0</v>
      </c>
      <c r="M53" s="5">
        <v>3166208</v>
      </c>
      <c r="N53" s="5">
        <v>4096</v>
      </c>
      <c r="O53" s="5">
        <v>0</v>
      </c>
      <c r="P53" s="5">
        <v>3170304</v>
      </c>
      <c r="Q53" s="5">
        <f>F53*0.000001 *0.1</f>
        <v>1.8942513999999999</v>
      </c>
      <c r="R53" s="5">
        <f>G53*0.000001*0.1</f>
        <v>0.86111769999999999</v>
      </c>
      <c r="S53" s="5">
        <f>I53*0.000001*0.1</f>
        <v>4.2248500000000001E-2</v>
      </c>
      <c r="T53" s="5">
        <f>H53*0.000001*0.1</f>
        <v>1.8159100000000001E-2</v>
      </c>
      <c r="U53" s="5">
        <f>SUM(Q53:T53)</f>
        <v>2.8157766999999998</v>
      </c>
    </row>
    <row r="54" spans="1:30" hidden="1" x14ac:dyDescent="0.2">
      <c r="A54" t="s">
        <v>115</v>
      </c>
      <c r="B54">
        <v>18</v>
      </c>
      <c r="C54" t="s">
        <v>69</v>
      </c>
      <c r="D54">
        <v>131679</v>
      </c>
      <c r="E54">
        <v>2097152</v>
      </c>
      <c r="F54">
        <v>18362146</v>
      </c>
      <c r="G54">
        <v>16919581</v>
      </c>
      <c r="H54">
        <v>185116</v>
      </c>
      <c r="I54">
        <v>509917</v>
      </c>
      <c r="J54" t="s">
        <v>16</v>
      </c>
      <c r="K54">
        <v>0</v>
      </c>
      <c r="L54">
        <v>0</v>
      </c>
      <c r="M54">
        <v>26431488</v>
      </c>
      <c r="N54">
        <v>20480</v>
      </c>
      <c r="O54">
        <v>901120</v>
      </c>
      <c r="P54">
        <v>27353088</v>
      </c>
    </row>
    <row r="55" spans="1:30" x14ac:dyDescent="0.2">
      <c r="A55" s="5" t="s">
        <v>115</v>
      </c>
      <c r="B55" s="5" t="s">
        <v>132</v>
      </c>
      <c r="C55" s="5" t="s">
        <v>70</v>
      </c>
      <c r="D55" s="5">
        <v>131679</v>
      </c>
      <c r="E55" s="5">
        <v>2097152</v>
      </c>
      <c r="F55" s="5">
        <v>18550238</v>
      </c>
      <c r="G55" s="5">
        <v>6239737</v>
      </c>
      <c r="H55" s="5">
        <v>167631</v>
      </c>
      <c r="I55" s="5">
        <v>363425</v>
      </c>
      <c r="J55" s="5" t="s">
        <v>18</v>
      </c>
      <c r="K55" s="5">
        <v>0</v>
      </c>
      <c r="L55" s="5">
        <v>0</v>
      </c>
      <c r="M55" s="5">
        <v>25858048</v>
      </c>
      <c r="N55" s="5">
        <v>20480</v>
      </c>
      <c r="O55" s="5">
        <v>1052672</v>
      </c>
      <c r="P55" s="5">
        <v>26931200</v>
      </c>
      <c r="Q55" s="5">
        <f>F55*0.000001 *0.1</f>
        <v>1.8550238000000001</v>
      </c>
      <c r="R55" s="5">
        <f>G55*0.000001*0.1</f>
        <v>0.62397370000000008</v>
      </c>
      <c r="S55" s="5">
        <f>I55*0.000001*0.1</f>
        <v>3.63425E-2</v>
      </c>
      <c r="T55" s="5">
        <f>H55*0.000001*0.1</f>
        <v>1.67631E-2</v>
      </c>
      <c r="U55" s="5">
        <f>SUM(Q55:T55)</f>
        <v>2.5321031000000001</v>
      </c>
    </row>
    <row r="56" spans="1:30" hidden="1" x14ac:dyDescent="0.2">
      <c r="A56" t="s">
        <v>113</v>
      </c>
      <c r="B56">
        <v>19</v>
      </c>
      <c r="C56" t="s">
        <v>71</v>
      </c>
      <c r="D56">
        <v>252258</v>
      </c>
      <c r="E56">
        <v>4194304</v>
      </c>
      <c r="F56">
        <v>37949906</v>
      </c>
      <c r="G56">
        <v>49166924</v>
      </c>
      <c r="H56">
        <v>378922</v>
      </c>
      <c r="I56">
        <v>16633231</v>
      </c>
      <c r="J56" t="s">
        <v>16</v>
      </c>
      <c r="K56">
        <v>33427456</v>
      </c>
      <c r="L56">
        <v>33427456</v>
      </c>
      <c r="M56">
        <v>2842624</v>
      </c>
      <c r="N56">
        <v>20480</v>
      </c>
      <c r="O56">
        <v>3227648</v>
      </c>
      <c r="P56">
        <v>72945664</v>
      </c>
    </row>
    <row r="57" spans="1:30" x14ac:dyDescent="0.2">
      <c r="A57" s="5" t="s">
        <v>113</v>
      </c>
      <c r="B57" s="5" t="s">
        <v>133</v>
      </c>
      <c r="C57" s="5" t="s">
        <v>72</v>
      </c>
      <c r="D57" s="5">
        <v>252258</v>
      </c>
      <c r="E57" s="5">
        <v>4194304</v>
      </c>
      <c r="F57" s="5">
        <v>35107549</v>
      </c>
      <c r="G57" s="5">
        <v>27400036</v>
      </c>
      <c r="H57" s="5">
        <v>338537</v>
      </c>
      <c r="I57" s="5">
        <v>12913285</v>
      </c>
      <c r="J57" s="5" t="s">
        <v>18</v>
      </c>
      <c r="K57" s="5">
        <v>33185792</v>
      </c>
      <c r="L57" s="5">
        <v>33103872</v>
      </c>
      <c r="M57" s="5">
        <v>2826240</v>
      </c>
      <c r="N57" s="5">
        <v>20480</v>
      </c>
      <c r="O57" s="5">
        <v>2236416</v>
      </c>
      <c r="P57" s="5">
        <v>71372800</v>
      </c>
      <c r="Q57" s="5">
        <f>F57*0.000001 *0.1</f>
        <v>3.5107549000000002</v>
      </c>
      <c r="R57" s="5">
        <f>G57*0.000001*0.1</f>
        <v>2.7400036000000001</v>
      </c>
      <c r="S57" s="5">
        <f>I57*0.000001*0.1</f>
        <v>1.2913285000000001</v>
      </c>
      <c r="T57" s="5">
        <f>H57*0.000001*0.1</f>
        <v>3.38537E-2</v>
      </c>
      <c r="U57" s="5">
        <f>SUM(Q57:T57)</f>
        <v>7.5759407000000003</v>
      </c>
    </row>
    <row r="58" spans="1:30" hidden="1" x14ac:dyDescent="0.2">
      <c r="A58" t="s">
        <v>114</v>
      </c>
      <c r="B58">
        <v>19</v>
      </c>
      <c r="C58" t="s">
        <v>73</v>
      </c>
      <c r="D58">
        <v>252258</v>
      </c>
      <c r="E58">
        <v>4194304</v>
      </c>
      <c r="F58">
        <v>38974395</v>
      </c>
      <c r="G58">
        <v>66183381</v>
      </c>
      <c r="H58">
        <v>378410</v>
      </c>
      <c r="I58">
        <v>3442915</v>
      </c>
      <c r="J58" t="s">
        <v>16</v>
      </c>
      <c r="K58">
        <v>0</v>
      </c>
      <c r="L58">
        <v>0</v>
      </c>
      <c r="M58">
        <v>5255168</v>
      </c>
      <c r="N58">
        <v>4096</v>
      </c>
      <c r="O58">
        <v>0</v>
      </c>
      <c r="P58">
        <v>5259264</v>
      </c>
    </row>
    <row r="59" spans="1:30" x14ac:dyDescent="0.2">
      <c r="A59" s="5" t="s">
        <v>114</v>
      </c>
      <c r="B59" s="5" t="s">
        <v>134</v>
      </c>
      <c r="C59" s="5" t="s">
        <v>74</v>
      </c>
      <c r="D59" s="5">
        <v>252258</v>
      </c>
      <c r="E59" s="5">
        <v>4194304</v>
      </c>
      <c r="F59" s="5">
        <v>43027177</v>
      </c>
      <c r="G59" s="5">
        <v>31245855</v>
      </c>
      <c r="H59" s="5">
        <v>464735</v>
      </c>
      <c r="I59" s="5">
        <v>987828</v>
      </c>
      <c r="J59" s="5" t="s">
        <v>18</v>
      </c>
      <c r="K59" s="5">
        <v>0</v>
      </c>
      <c r="L59" s="5">
        <v>0</v>
      </c>
      <c r="M59" s="5">
        <v>6107136</v>
      </c>
      <c r="N59" s="5">
        <v>4096</v>
      </c>
      <c r="O59" s="5">
        <v>0</v>
      </c>
      <c r="P59" s="5">
        <v>6111232</v>
      </c>
      <c r="Q59" s="5">
        <f>F59*0.000001 *0.1</f>
        <v>4.3027176999999996</v>
      </c>
      <c r="R59" s="5">
        <f>G59*0.000001*0.1</f>
        <v>3.1245855000000002</v>
      </c>
      <c r="S59" s="5">
        <f>I59*0.000001</f>
        <v>0.98782799999999993</v>
      </c>
      <c r="T59" s="5">
        <f>H59*0.000001*0.1</f>
        <v>4.6473500000000001E-2</v>
      </c>
      <c r="U59" s="5">
        <f>SUM(Q59:T59)</f>
        <v>8.4616046999999988</v>
      </c>
    </row>
    <row r="60" spans="1:30" hidden="1" x14ac:dyDescent="0.2">
      <c r="A60" t="s">
        <v>115</v>
      </c>
      <c r="B60">
        <v>19</v>
      </c>
      <c r="C60" t="s">
        <v>75</v>
      </c>
      <c r="D60">
        <v>252258</v>
      </c>
      <c r="E60">
        <v>4194304</v>
      </c>
      <c r="F60">
        <v>37757385</v>
      </c>
      <c r="G60">
        <v>31112358</v>
      </c>
      <c r="H60">
        <v>354906</v>
      </c>
      <c r="I60">
        <v>781430</v>
      </c>
      <c r="J60" t="s">
        <v>16</v>
      </c>
      <c r="K60">
        <v>0</v>
      </c>
      <c r="L60">
        <v>0</v>
      </c>
      <c r="M60">
        <v>55582720</v>
      </c>
      <c r="N60">
        <v>20480</v>
      </c>
      <c r="O60">
        <v>1937408</v>
      </c>
      <c r="P60">
        <v>57540608</v>
      </c>
    </row>
    <row r="61" spans="1:30" x14ac:dyDescent="0.2">
      <c r="A61" s="5" t="s">
        <v>115</v>
      </c>
      <c r="B61" s="5" t="s">
        <v>135</v>
      </c>
      <c r="C61" s="5" t="s">
        <v>76</v>
      </c>
      <c r="D61" s="5">
        <v>252258</v>
      </c>
      <c r="E61" s="5">
        <v>4194304</v>
      </c>
      <c r="F61" s="5">
        <v>37789739</v>
      </c>
      <c r="G61" s="5">
        <v>33992264</v>
      </c>
      <c r="H61" s="5">
        <v>368116</v>
      </c>
      <c r="I61" s="5">
        <v>6704179</v>
      </c>
      <c r="J61" s="5" t="s">
        <v>18</v>
      </c>
      <c r="K61" s="5">
        <v>0</v>
      </c>
      <c r="L61" s="5">
        <v>0</v>
      </c>
      <c r="M61" s="5">
        <v>54992896</v>
      </c>
      <c r="N61" s="5">
        <v>20480</v>
      </c>
      <c r="O61" s="5">
        <v>2375680</v>
      </c>
      <c r="P61" s="5">
        <v>57389056</v>
      </c>
      <c r="Q61" s="5">
        <f>F61*0.000001 *0.1</f>
        <v>3.7789739</v>
      </c>
      <c r="R61" s="5">
        <f>G61*0.000001*0.1</f>
        <v>3.3992263999999999</v>
      </c>
      <c r="S61" s="5">
        <f>I61*0.000001</f>
        <v>6.7041789999999999</v>
      </c>
      <c r="T61" s="5">
        <f>H61*0.000001</f>
        <v>0.368116</v>
      </c>
      <c r="U61" s="5">
        <f>SUM(Q61:T61)</f>
        <v>14.250495300000001</v>
      </c>
    </row>
    <row r="62" spans="1:30" hidden="1" x14ac:dyDescent="0.2">
      <c r="A62" t="s">
        <v>113</v>
      </c>
      <c r="B62">
        <v>20</v>
      </c>
      <c r="C62" t="s">
        <v>77</v>
      </c>
      <c r="D62">
        <v>484085</v>
      </c>
      <c r="E62">
        <v>8388608</v>
      </c>
      <c r="F62">
        <v>77837370</v>
      </c>
      <c r="G62">
        <v>109831676</v>
      </c>
      <c r="H62">
        <v>716006</v>
      </c>
      <c r="I62">
        <v>40105831</v>
      </c>
      <c r="J62" t="s">
        <v>16</v>
      </c>
      <c r="K62">
        <v>68399104</v>
      </c>
      <c r="L62">
        <v>68395008</v>
      </c>
      <c r="M62">
        <v>5537792</v>
      </c>
      <c r="N62">
        <v>20480</v>
      </c>
      <c r="O62">
        <v>6250496</v>
      </c>
      <c r="P62">
        <v>148602880</v>
      </c>
    </row>
    <row r="63" spans="1:30" x14ac:dyDescent="0.2">
      <c r="A63" s="5" t="s">
        <v>113</v>
      </c>
      <c r="B63" s="5" t="s">
        <v>136</v>
      </c>
      <c r="C63" s="5" t="s">
        <v>78</v>
      </c>
      <c r="D63" s="5">
        <v>484085</v>
      </c>
      <c r="E63" s="5">
        <v>8388608</v>
      </c>
      <c r="F63" s="5">
        <v>74325104</v>
      </c>
      <c r="G63" s="5">
        <v>93258897</v>
      </c>
      <c r="H63" s="5">
        <v>780009</v>
      </c>
      <c r="I63" s="5">
        <v>37677985</v>
      </c>
      <c r="J63" s="5" t="s">
        <v>18</v>
      </c>
      <c r="K63" s="5">
        <v>68263936</v>
      </c>
      <c r="L63" s="5">
        <v>68440064</v>
      </c>
      <c r="M63" s="5">
        <v>5574656</v>
      </c>
      <c r="N63" s="5">
        <v>20480</v>
      </c>
      <c r="O63" s="5">
        <v>4333568</v>
      </c>
      <c r="P63" s="5">
        <v>146632704</v>
      </c>
      <c r="Q63" s="5">
        <f>F63*0.000001 *0.1</f>
        <v>7.4325104</v>
      </c>
      <c r="R63" s="5">
        <f>G63*0.000001*0.1</f>
        <v>9.3258896999999994</v>
      </c>
      <c r="S63" s="5">
        <f>I63*0.000001</f>
        <v>37.677985</v>
      </c>
      <c r="T63" s="5">
        <f>H63*0.000001</f>
        <v>0.78000899999999995</v>
      </c>
      <c r="U63" s="5">
        <f>SUM(Q63:T63)</f>
        <v>55.216394099999995</v>
      </c>
    </row>
    <row r="64" spans="1:30" hidden="1" x14ac:dyDescent="0.2">
      <c r="A64" t="s">
        <v>114</v>
      </c>
      <c r="B64">
        <v>20</v>
      </c>
      <c r="C64" t="s">
        <v>79</v>
      </c>
      <c r="D64">
        <v>484085</v>
      </c>
      <c r="E64">
        <v>8388608</v>
      </c>
      <c r="F64">
        <v>77447412</v>
      </c>
      <c r="G64">
        <v>78036779</v>
      </c>
      <c r="H64">
        <v>784643</v>
      </c>
      <c r="I64">
        <v>3866138</v>
      </c>
      <c r="J64" t="s">
        <v>16</v>
      </c>
      <c r="K64">
        <v>0</v>
      </c>
      <c r="L64">
        <v>0</v>
      </c>
      <c r="M64">
        <v>10055680</v>
      </c>
      <c r="N64">
        <v>4096</v>
      </c>
      <c r="O64">
        <v>0</v>
      </c>
      <c r="P64">
        <v>10059776</v>
      </c>
    </row>
    <row r="65" spans="1:21" x14ac:dyDescent="0.2">
      <c r="A65" s="5" t="s">
        <v>114</v>
      </c>
      <c r="B65" s="5" t="s">
        <v>137</v>
      </c>
      <c r="C65" s="5" t="s">
        <v>80</v>
      </c>
      <c r="D65" s="5">
        <v>484085</v>
      </c>
      <c r="E65" s="5">
        <v>8388608</v>
      </c>
      <c r="F65" s="5">
        <v>77616116</v>
      </c>
      <c r="G65" s="5">
        <v>91569670</v>
      </c>
      <c r="H65" s="5">
        <v>751487</v>
      </c>
      <c r="I65" s="5">
        <v>4684124</v>
      </c>
      <c r="J65" s="5" t="s">
        <v>18</v>
      </c>
      <c r="K65" s="5">
        <v>0</v>
      </c>
      <c r="L65" s="5">
        <v>0</v>
      </c>
      <c r="M65" s="5">
        <v>11882496</v>
      </c>
      <c r="N65" s="5">
        <v>4096</v>
      </c>
      <c r="O65" s="5">
        <v>0</v>
      </c>
      <c r="P65" s="5">
        <v>11886592</v>
      </c>
      <c r="Q65" s="5">
        <f>F65*0.000001 *0.1</f>
        <v>7.7616115999999993</v>
      </c>
      <c r="R65" s="5">
        <f>G65*0.000001*0.1</f>
        <v>9.1569669999999999</v>
      </c>
      <c r="S65" s="5">
        <f>I65*0.000001</f>
        <v>4.6841239999999997</v>
      </c>
      <c r="T65" s="5">
        <f>H65*0.000001</f>
        <v>0.75148700000000002</v>
      </c>
      <c r="U65" s="5">
        <f>SUM(Q65:T65)</f>
        <v>22.354189600000002</v>
      </c>
    </row>
    <row r="66" spans="1:21" hidden="1" x14ac:dyDescent="0.2">
      <c r="A66" t="s">
        <v>115</v>
      </c>
      <c r="B66">
        <v>20</v>
      </c>
      <c r="C66" t="s">
        <v>81</v>
      </c>
      <c r="D66">
        <v>484085</v>
      </c>
      <c r="E66">
        <v>8388608</v>
      </c>
      <c r="F66">
        <v>73124869</v>
      </c>
      <c r="G66">
        <v>103536655</v>
      </c>
      <c r="H66">
        <v>829903</v>
      </c>
      <c r="I66">
        <v>1853132</v>
      </c>
      <c r="J66" t="s">
        <v>16</v>
      </c>
      <c r="K66">
        <v>0</v>
      </c>
      <c r="L66">
        <v>0</v>
      </c>
      <c r="M66">
        <v>114270208</v>
      </c>
      <c r="N66">
        <v>20480</v>
      </c>
      <c r="O66">
        <v>3776512</v>
      </c>
      <c r="P66">
        <v>118067200</v>
      </c>
    </row>
    <row r="67" spans="1:21" x14ac:dyDescent="0.2">
      <c r="A67" s="5" t="s">
        <v>115</v>
      </c>
      <c r="B67" s="5" t="s">
        <v>138</v>
      </c>
      <c r="C67" s="5" t="s">
        <v>82</v>
      </c>
      <c r="D67" s="5">
        <v>484085</v>
      </c>
      <c r="E67" s="5">
        <v>8388608</v>
      </c>
      <c r="F67" s="5">
        <v>78246370</v>
      </c>
      <c r="G67" s="5">
        <v>108584957</v>
      </c>
      <c r="H67" s="5">
        <v>774205</v>
      </c>
      <c r="I67" s="5">
        <v>2185202</v>
      </c>
      <c r="J67" s="5" t="s">
        <v>18</v>
      </c>
      <c r="K67" s="5">
        <v>0</v>
      </c>
      <c r="L67" s="5">
        <v>0</v>
      </c>
      <c r="M67" s="5">
        <v>115621888</v>
      </c>
      <c r="N67" s="5">
        <v>20480</v>
      </c>
      <c r="O67" s="5">
        <v>5648384</v>
      </c>
      <c r="P67" s="5">
        <v>121290752</v>
      </c>
      <c r="Q67" s="5">
        <f>F67*0.000001 *0.1</f>
        <v>7.8246370000000001</v>
      </c>
      <c r="R67" s="5">
        <f>G67*0.000001*0.1</f>
        <v>10.858495699999999</v>
      </c>
      <c r="S67" s="5">
        <f>I67*0.000001</f>
        <v>2.1852019999999999</v>
      </c>
      <c r="T67" s="5">
        <f>H67*0.000001</f>
        <v>0.77420499999999992</v>
      </c>
      <c r="U67" s="5">
        <f>SUM(Q67:T67)</f>
        <v>21.642539699999997</v>
      </c>
    </row>
    <row r="68" spans="1:21" hidden="1" x14ac:dyDescent="0.2">
      <c r="A68" t="s">
        <v>113</v>
      </c>
      <c r="B68">
        <v>21</v>
      </c>
      <c r="C68" t="s">
        <v>83</v>
      </c>
      <c r="D68">
        <v>928727</v>
      </c>
      <c r="E68">
        <v>16777216</v>
      </c>
      <c r="F68">
        <v>153964337</v>
      </c>
      <c r="G68">
        <v>129837276</v>
      </c>
      <c r="H68">
        <v>1454298</v>
      </c>
      <c r="I68">
        <v>82114511</v>
      </c>
      <c r="J68" t="s">
        <v>16</v>
      </c>
      <c r="K68">
        <v>142655488</v>
      </c>
      <c r="L68">
        <v>142753792</v>
      </c>
      <c r="M68">
        <v>10674176</v>
      </c>
      <c r="N68">
        <v>20480</v>
      </c>
      <c r="O68">
        <v>12075008</v>
      </c>
      <c r="P68">
        <v>308178944</v>
      </c>
    </row>
    <row r="69" spans="1:21" x14ac:dyDescent="0.2">
      <c r="A69" s="5" t="s">
        <v>113</v>
      </c>
      <c r="B69" s="5" t="s">
        <v>139</v>
      </c>
      <c r="C69" s="5" t="s">
        <v>84</v>
      </c>
      <c r="D69" s="5">
        <v>928727</v>
      </c>
      <c r="E69" s="5">
        <v>16777216</v>
      </c>
      <c r="F69" s="5">
        <v>148499807</v>
      </c>
      <c r="G69" s="5">
        <v>164314054</v>
      </c>
      <c r="H69" s="5">
        <v>1337477</v>
      </c>
      <c r="I69" s="5">
        <v>77006731</v>
      </c>
      <c r="J69" s="5" t="s">
        <v>18</v>
      </c>
      <c r="K69" s="5">
        <v>142262272</v>
      </c>
      <c r="L69" s="5">
        <v>143020032</v>
      </c>
      <c r="M69" s="5">
        <v>10694656</v>
      </c>
      <c r="N69" s="5">
        <v>20480</v>
      </c>
      <c r="O69" s="5">
        <v>8118272</v>
      </c>
      <c r="P69" s="5">
        <v>304115712</v>
      </c>
      <c r="Q69" s="5">
        <f>F69*0.000001 *0.1</f>
        <v>14.849980700000001</v>
      </c>
      <c r="R69" s="5">
        <f>G69*0.000001*0.1</f>
        <v>16.431405399999999</v>
      </c>
      <c r="S69" s="5">
        <f>I69*0.000001</f>
        <v>77.006731000000002</v>
      </c>
      <c r="T69" s="5">
        <f>H69*0.000001</f>
        <v>1.337477</v>
      </c>
      <c r="U69" s="5">
        <f>SUM(Q69:T69)</f>
        <v>109.6255941</v>
      </c>
    </row>
    <row r="70" spans="1:21" hidden="1" x14ac:dyDescent="0.2">
      <c r="A70" t="s">
        <v>114</v>
      </c>
      <c r="B70">
        <v>21</v>
      </c>
      <c r="C70" t="s">
        <v>85</v>
      </c>
      <c r="D70">
        <v>928727</v>
      </c>
      <c r="E70">
        <v>16777216</v>
      </c>
      <c r="F70">
        <v>152930240</v>
      </c>
      <c r="G70">
        <v>169633260</v>
      </c>
      <c r="H70">
        <v>1426258</v>
      </c>
      <c r="I70">
        <v>13288286</v>
      </c>
      <c r="J70" t="s">
        <v>16</v>
      </c>
      <c r="K70">
        <v>0</v>
      </c>
      <c r="L70">
        <v>0</v>
      </c>
      <c r="M70">
        <v>19275776</v>
      </c>
      <c r="N70">
        <v>4096</v>
      </c>
      <c r="O70">
        <v>0</v>
      </c>
      <c r="P70">
        <v>19279872</v>
      </c>
    </row>
    <row r="71" spans="1:21" x14ac:dyDescent="0.2">
      <c r="A71" s="5" t="s">
        <v>114</v>
      </c>
      <c r="B71" s="5" t="s">
        <v>140</v>
      </c>
      <c r="C71" s="5" t="s">
        <v>86</v>
      </c>
      <c r="D71" s="5">
        <v>928727</v>
      </c>
      <c r="E71" s="5">
        <v>16777216</v>
      </c>
      <c r="F71" s="5">
        <v>142201256</v>
      </c>
      <c r="G71" s="5">
        <v>129945937</v>
      </c>
      <c r="H71" s="5">
        <v>1458006</v>
      </c>
      <c r="I71" s="5">
        <v>10196268</v>
      </c>
      <c r="J71" s="5" t="s">
        <v>18</v>
      </c>
      <c r="K71" s="5">
        <v>0</v>
      </c>
      <c r="L71" s="5">
        <v>0</v>
      </c>
      <c r="M71" s="5">
        <v>22704128</v>
      </c>
      <c r="N71" s="5">
        <v>4096</v>
      </c>
      <c r="O71" s="5">
        <v>0</v>
      </c>
      <c r="P71" s="5">
        <v>22708224</v>
      </c>
      <c r="Q71" s="5">
        <f>F71*0.000001 *0.1</f>
        <v>14.220125600000001</v>
      </c>
      <c r="R71" s="5">
        <f>G71*0.000001*0.1</f>
        <v>12.994593699999999</v>
      </c>
      <c r="S71" s="5">
        <f>I71*0.000001</f>
        <v>10.196268</v>
      </c>
      <c r="T71" s="5">
        <f>H71*0.000001</f>
        <v>1.4580059999999999</v>
      </c>
      <c r="U71" s="5">
        <f>SUM(Q71:T71)</f>
        <v>38.8689933</v>
      </c>
    </row>
    <row r="72" spans="1:21" hidden="1" x14ac:dyDescent="0.2">
      <c r="A72" t="s">
        <v>115</v>
      </c>
      <c r="B72">
        <v>21</v>
      </c>
      <c r="C72" t="s">
        <v>87</v>
      </c>
      <c r="D72">
        <v>928727</v>
      </c>
      <c r="E72">
        <v>16777216</v>
      </c>
      <c r="F72">
        <v>148547439</v>
      </c>
      <c r="G72">
        <v>128672343</v>
      </c>
      <c r="H72">
        <v>1388459</v>
      </c>
      <c r="I72">
        <v>3025903</v>
      </c>
      <c r="J72" t="s">
        <v>16</v>
      </c>
      <c r="K72">
        <v>0</v>
      </c>
      <c r="L72">
        <v>0</v>
      </c>
      <c r="M72">
        <v>228601856</v>
      </c>
      <c r="N72">
        <v>20480</v>
      </c>
      <c r="O72">
        <v>7364608</v>
      </c>
      <c r="P72">
        <v>235986944</v>
      </c>
    </row>
    <row r="73" spans="1:21" x14ac:dyDescent="0.2">
      <c r="A73" s="5" t="s">
        <v>115</v>
      </c>
      <c r="B73" s="5" t="s">
        <v>141</v>
      </c>
      <c r="C73" s="5" t="s">
        <v>88</v>
      </c>
      <c r="D73" s="5">
        <v>928727</v>
      </c>
      <c r="E73" s="5">
        <v>16777216</v>
      </c>
      <c r="F73" s="5">
        <v>140021701</v>
      </c>
      <c r="G73" s="5">
        <v>130859253</v>
      </c>
      <c r="H73" s="5">
        <v>1333457</v>
      </c>
      <c r="I73" s="5">
        <v>25004873</v>
      </c>
      <c r="J73" s="5" t="s">
        <v>18</v>
      </c>
      <c r="K73" s="5">
        <v>0</v>
      </c>
      <c r="L73" s="5">
        <v>0</v>
      </c>
      <c r="M73" s="5">
        <v>231534592</v>
      </c>
      <c r="N73" s="5">
        <v>20480</v>
      </c>
      <c r="O73" s="5">
        <v>8028160</v>
      </c>
      <c r="P73" s="5">
        <v>239583232</v>
      </c>
      <c r="Q73" s="5">
        <f>F73*0.000001 *0.1</f>
        <v>14.002170100000001</v>
      </c>
      <c r="R73" s="5">
        <f>G73*0.000001*0.1</f>
        <v>13.0859253</v>
      </c>
      <c r="S73" s="5">
        <f>I73*0.000001</f>
        <v>25.004873</v>
      </c>
      <c r="T73" s="5">
        <f>H73*0.000001</f>
        <v>1.3334569999999999</v>
      </c>
      <c r="U73" s="5">
        <f>SUM(Q73:T73)</f>
        <v>53.426425400000007</v>
      </c>
    </row>
    <row r="74" spans="1:21" hidden="1" x14ac:dyDescent="0.2">
      <c r="A74" t="s">
        <v>113</v>
      </c>
      <c r="B74">
        <v>22</v>
      </c>
      <c r="C74" t="s">
        <v>89</v>
      </c>
      <c r="D74">
        <v>1779031</v>
      </c>
      <c r="E74">
        <v>33554432</v>
      </c>
      <c r="F74">
        <v>289091833</v>
      </c>
      <c r="G74">
        <v>394387662</v>
      </c>
      <c r="H74">
        <v>2337367</v>
      </c>
      <c r="I74">
        <v>149920317</v>
      </c>
      <c r="J74" t="s">
        <v>16</v>
      </c>
      <c r="K74">
        <v>297037824</v>
      </c>
      <c r="L74">
        <v>297541632</v>
      </c>
      <c r="M74">
        <v>20668416</v>
      </c>
      <c r="N74">
        <v>20480</v>
      </c>
      <c r="O74">
        <v>22904832</v>
      </c>
      <c r="P74">
        <v>638173184</v>
      </c>
    </row>
    <row r="75" spans="1:21" x14ac:dyDescent="0.2">
      <c r="A75" s="5" t="s">
        <v>113</v>
      </c>
      <c r="B75" s="5" t="s">
        <v>142</v>
      </c>
      <c r="C75" s="5" t="s">
        <v>90</v>
      </c>
      <c r="D75" s="5">
        <v>1779031</v>
      </c>
      <c r="E75" s="5">
        <v>33554432</v>
      </c>
      <c r="F75" s="5">
        <v>278071785</v>
      </c>
      <c r="G75" s="5">
        <v>383423803</v>
      </c>
      <c r="H75" s="5">
        <v>2606167</v>
      </c>
      <c r="I75" s="5">
        <v>154429323</v>
      </c>
      <c r="J75" s="5" t="s">
        <v>18</v>
      </c>
      <c r="K75" s="5">
        <v>296747008</v>
      </c>
      <c r="L75" s="5">
        <v>296185856</v>
      </c>
      <c r="M75" s="5">
        <v>20561920</v>
      </c>
      <c r="N75" s="5">
        <v>20480</v>
      </c>
      <c r="O75" s="5">
        <v>15724544</v>
      </c>
      <c r="P75" s="5">
        <v>629239808</v>
      </c>
      <c r="Q75" s="5">
        <f>F75*0.000001 *0.1</f>
        <v>27.807178499999999</v>
      </c>
      <c r="R75" s="5">
        <f>G75*0.000001*0.1</f>
        <v>38.342380299999995</v>
      </c>
      <c r="S75" s="5">
        <f>I75*0.000001</f>
        <v>154.42932299999998</v>
      </c>
      <c r="T75" s="5">
        <f>H75*0.000001</f>
        <v>2.6061669999999997</v>
      </c>
      <c r="U75" s="5">
        <f>SUM(Q75:T75)</f>
        <v>223.18504879999998</v>
      </c>
    </row>
    <row r="76" spans="1:21" hidden="1" x14ac:dyDescent="0.2">
      <c r="A76" t="s">
        <v>114</v>
      </c>
      <c r="B76">
        <v>22</v>
      </c>
      <c r="C76" t="s">
        <v>91</v>
      </c>
      <c r="D76">
        <v>1779031</v>
      </c>
      <c r="E76">
        <v>33554432</v>
      </c>
      <c r="F76">
        <v>308129786</v>
      </c>
      <c r="G76">
        <v>353998050</v>
      </c>
      <c r="H76">
        <v>2553789</v>
      </c>
      <c r="I76">
        <v>21825843</v>
      </c>
      <c r="J76" t="s">
        <v>16</v>
      </c>
      <c r="K76">
        <v>0</v>
      </c>
      <c r="L76">
        <v>0</v>
      </c>
      <c r="M76">
        <v>37318656</v>
      </c>
      <c r="N76">
        <v>4096</v>
      </c>
      <c r="O76">
        <v>0</v>
      </c>
      <c r="P76">
        <v>37322752</v>
      </c>
    </row>
    <row r="77" spans="1:21" x14ac:dyDescent="0.2">
      <c r="A77" s="5" t="s">
        <v>114</v>
      </c>
      <c r="B77" s="5" t="s">
        <v>143</v>
      </c>
      <c r="C77" s="5" t="s">
        <v>92</v>
      </c>
      <c r="D77" s="5">
        <v>1779031</v>
      </c>
      <c r="E77" s="5">
        <v>33554432</v>
      </c>
      <c r="F77" s="5">
        <v>281931294</v>
      </c>
      <c r="G77" s="5">
        <v>396096924</v>
      </c>
      <c r="H77" s="5">
        <v>2565197</v>
      </c>
      <c r="I77" s="5">
        <v>37764466</v>
      </c>
      <c r="J77" s="5" t="s">
        <v>18</v>
      </c>
      <c r="K77" s="5">
        <v>0</v>
      </c>
      <c r="L77" s="5">
        <v>0</v>
      </c>
      <c r="M77" s="5">
        <v>43905024</v>
      </c>
      <c r="N77" s="5">
        <v>4096</v>
      </c>
      <c r="O77" s="5">
        <v>0</v>
      </c>
      <c r="P77" s="5">
        <v>43909120</v>
      </c>
      <c r="Q77" s="5">
        <f>F77*0.000001 *0.1</f>
        <v>28.1931294</v>
      </c>
      <c r="R77" s="5">
        <f>G77*0.000001*0.1</f>
        <v>39.6096924</v>
      </c>
      <c r="S77" s="5">
        <f>I77*0.000001</f>
        <v>37.764465999999999</v>
      </c>
      <c r="T77" s="5">
        <f>H77*0.000001</f>
        <v>2.5651969999999999</v>
      </c>
      <c r="U77" s="5">
        <f>SUM(Q77:T77)</f>
        <v>108.1324848</v>
      </c>
    </row>
    <row r="78" spans="1:21" hidden="1" x14ac:dyDescent="0.2">
      <c r="A78" t="s">
        <v>115</v>
      </c>
      <c r="B78">
        <v>22</v>
      </c>
      <c r="C78" t="s">
        <v>93</v>
      </c>
      <c r="D78">
        <v>1779031</v>
      </c>
      <c r="E78">
        <v>33554432</v>
      </c>
      <c r="F78">
        <v>302647802</v>
      </c>
      <c r="G78">
        <v>397204577</v>
      </c>
      <c r="H78">
        <v>2877780</v>
      </c>
      <c r="I78">
        <v>26607010</v>
      </c>
      <c r="J78" t="s">
        <v>16</v>
      </c>
      <c r="K78">
        <v>0</v>
      </c>
      <c r="L78">
        <v>0</v>
      </c>
      <c r="M78">
        <v>486694912</v>
      </c>
      <c r="N78">
        <v>20480</v>
      </c>
      <c r="O78">
        <v>14409728</v>
      </c>
      <c r="P78">
        <v>501125120</v>
      </c>
    </row>
    <row r="79" spans="1:21" x14ac:dyDescent="0.2">
      <c r="A79" s="5" t="s">
        <v>115</v>
      </c>
      <c r="B79" s="5" t="s">
        <v>144</v>
      </c>
      <c r="C79" s="5" t="s">
        <v>94</v>
      </c>
      <c r="D79" s="5">
        <v>1779031</v>
      </c>
      <c r="E79" s="5">
        <v>33554432</v>
      </c>
      <c r="F79" s="5">
        <v>278053671</v>
      </c>
      <c r="G79" s="5">
        <v>409826115</v>
      </c>
      <c r="H79" s="5">
        <v>2795462</v>
      </c>
      <c r="I79" s="5">
        <v>14580971</v>
      </c>
      <c r="J79" s="5" t="s">
        <v>18</v>
      </c>
      <c r="K79" s="5">
        <v>0</v>
      </c>
      <c r="L79" s="5">
        <v>0</v>
      </c>
      <c r="M79" s="5">
        <v>486264832</v>
      </c>
      <c r="N79" s="5">
        <v>20480</v>
      </c>
      <c r="O79" s="5">
        <v>16007168</v>
      </c>
      <c r="P79" s="5">
        <v>502292480</v>
      </c>
      <c r="Q79" s="5">
        <f>F79*0.000001 *0.1</f>
        <v>27.805367100000002</v>
      </c>
      <c r="R79" s="5">
        <f>G79*0.000001*0.1</f>
        <v>40.982611499999997</v>
      </c>
      <c r="S79" s="5">
        <f>I79*0.000001</f>
        <v>14.580971</v>
      </c>
      <c r="T79" s="5">
        <f>H79*0.000001</f>
        <v>2.7954619999999997</v>
      </c>
      <c r="U79" s="5">
        <f>SUM(Q79:T79)</f>
        <v>86.164411600000008</v>
      </c>
    </row>
    <row r="80" spans="1:21" hidden="1" x14ac:dyDescent="0.2">
      <c r="A80" t="s">
        <v>113</v>
      </c>
      <c r="B80">
        <v>23</v>
      </c>
      <c r="C80" t="s">
        <v>95</v>
      </c>
      <c r="D80">
        <v>3413614</v>
      </c>
      <c r="E80">
        <v>67108864</v>
      </c>
      <c r="F80">
        <v>611283087</v>
      </c>
      <c r="G80">
        <v>945217878</v>
      </c>
      <c r="H80">
        <v>5361159</v>
      </c>
      <c r="I80">
        <v>335417254</v>
      </c>
      <c r="J80" t="s">
        <v>16</v>
      </c>
      <c r="K80">
        <v>605908992</v>
      </c>
      <c r="L80">
        <v>606322688</v>
      </c>
      <c r="M80">
        <v>39657472</v>
      </c>
      <c r="N80">
        <v>20480</v>
      </c>
      <c r="O80">
        <v>43896832</v>
      </c>
      <c r="P80">
        <v>1295806464</v>
      </c>
    </row>
    <row r="81" spans="1:21" x14ac:dyDescent="0.2">
      <c r="A81" s="5" t="s">
        <v>113</v>
      </c>
      <c r="B81" s="5" t="s">
        <v>145</v>
      </c>
      <c r="C81" s="5" t="s">
        <v>96</v>
      </c>
      <c r="D81" s="5">
        <v>3413614</v>
      </c>
      <c r="E81" s="5">
        <v>67108864</v>
      </c>
      <c r="F81" s="5">
        <v>594708729</v>
      </c>
      <c r="G81" s="5">
        <v>958721948</v>
      </c>
      <c r="H81" s="5">
        <v>5285441</v>
      </c>
      <c r="I81" s="5">
        <v>356816904</v>
      </c>
      <c r="J81" s="5" t="s">
        <v>18</v>
      </c>
      <c r="K81" s="5">
        <v>605593600</v>
      </c>
      <c r="L81" s="5">
        <v>605376512</v>
      </c>
      <c r="M81" s="5">
        <v>40030208</v>
      </c>
      <c r="N81" s="5">
        <v>20480</v>
      </c>
      <c r="O81" s="5">
        <v>29917184</v>
      </c>
      <c r="P81" s="5">
        <v>1280937984</v>
      </c>
      <c r="Q81" s="5">
        <f>F81*0.000001 *0.1</f>
        <v>59.470872899999996</v>
      </c>
      <c r="R81" s="5">
        <f>G81*0.000001*0.1</f>
        <v>95.872194800000003</v>
      </c>
      <c r="S81" s="5">
        <f>I81*0.000001</f>
        <v>356.81690399999997</v>
      </c>
      <c r="T81" s="5">
        <f>H81*0.000001</f>
        <v>5.2854409999999996</v>
      </c>
      <c r="U81" s="5">
        <f>SUM(Q81:T81)</f>
        <v>517.44541269999991</v>
      </c>
    </row>
    <row r="82" spans="1:21" hidden="1" x14ac:dyDescent="0.2">
      <c r="A82" t="s">
        <v>114</v>
      </c>
      <c r="B82">
        <v>23</v>
      </c>
      <c r="C82" t="s">
        <v>97</v>
      </c>
      <c r="D82">
        <v>3413614</v>
      </c>
      <c r="E82">
        <v>67108864</v>
      </c>
      <c r="F82">
        <v>603281623</v>
      </c>
      <c r="G82">
        <v>896080958</v>
      </c>
      <c r="H82">
        <v>5382461</v>
      </c>
      <c r="I82">
        <v>58263202</v>
      </c>
      <c r="J82" t="s">
        <v>16</v>
      </c>
      <c r="K82">
        <v>0</v>
      </c>
      <c r="L82">
        <v>0</v>
      </c>
      <c r="M82">
        <v>71393280</v>
      </c>
      <c r="N82">
        <v>4096</v>
      </c>
      <c r="O82">
        <v>0</v>
      </c>
      <c r="P82">
        <v>71397376</v>
      </c>
    </row>
    <row r="83" spans="1:21" x14ac:dyDescent="0.2">
      <c r="A83" s="5" t="s">
        <v>114</v>
      </c>
      <c r="B83" s="5" t="s">
        <v>146</v>
      </c>
      <c r="C83" s="5" t="s">
        <v>98</v>
      </c>
      <c r="D83" s="5">
        <v>3413614</v>
      </c>
      <c r="E83" s="5">
        <v>67108864</v>
      </c>
      <c r="F83" s="5">
        <v>567649083</v>
      </c>
      <c r="G83" s="5">
        <v>982627646</v>
      </c>
      <c r="H83" s="5">
        <v>4947703</v>
      </c>
      <c r="I83" s="5">
        <v>80173637</v>
      </c>
      <c r="J83" s="5" t="s">
        <v>18</v>
      </c>
      <c r="K83" s="5">
        <v>0</v>
      </c>
      <c r="L83" s="5">
        <v>0</v>
      </c>
      <c r="M83" s="5">
        <v>84865024</v>
      </c>
      <c r="N83" s="5">
        <v>4096</v>
      </c>
      <c r="O83" s="5">
        <v>0</v>
      </c>
      <c r="P83" s="5">
        <v>84869120</v>
      </c>
      <c r="Q83" s="5">
        <f>F83*0.000001 *0.1</f>
        <v>56.764908300000002</v>
      </c>
      <c r="R83" s="5">
        <f>G83*0.000001*0.1</f>
        <v>98.262764599999997</v>
      </c>
      <c r="S83" s="5">
        <f>I83*0.000001</f>
        <v>80.173636999999999</v>
      </c>
      <c r="T83" s="5">
        <f>H83*0.000001</f>
        <v>4.9477029999999997</v>
      </c>
      <c r="U83" s="5">
        <f>SUM(Q83:T83)</f>
        <v>240.1490129</v>
      </c>
    </row>
    <row r="84" spans="1:21" hidden="1" x14ac:dyDescent="0.2">
      <c r="A84" t="s">
        <v>115</v>
      </c>
      <c r="B84">
        <v>23</v>
      </c>
      <c r="C84" t="s">
        <v>99</v>
      </c>
      <c r="D84">
        <v>3413614</v>
      </c>
      <c r="E84">
        <v>67108864</v>
      </c>
      <c r="F84">
        <v>605002037</v>
      </c>
      <c r="G84">
        <v>1018659132</v>
      </c>
      <c r="H84">
        <v>5350057</v>
      </c>
      <c r="I84">
        <v>54426142</v>
      </c>
      <c r="J84" t="s">
        <v>16</v>
      </c>
      <c r="K84">
        <v>0</v>
      </c>
      <c r="L84">
        <v>0</v>
      </c>
      <c r="M84">
        <v>1014767616</v>
      </c>
      <c r="N84">
        <v>20480</v>
      </c>
      <c r="O84">
        <v>27521024</v>
      </c>
      <c r="P84">
        <v>1042309120</v>
      </c>
    </row>
    <row r="85" spans="1:21" x14ac:dyDescent="0.2">
      <c r="A85" s="5" t="s">
        <v>115</v>
      </c>
      <c r="B85" s="5" t="s">
        <v>147</v>
      </c>
      <c r="C85" s="5" t="s">
        <v>100</v>
      </c>
      <c r="D85" s="5">
        <v>3413614</v>
      </c>
      <c r="E85" s="5">
        <v>67108864</v>
      </c>
      <c r="F85" s="5">
        <v>568573929</v>
      </c>
      <c r="G85" s="5">
        <v>1061669848</v>
      </c>
      <c r="H85" s="5">
        <v>5405699</v>
      </c>
      <c r="I85" s="5">
        <v>50180576</v>
      </c>
      <c r="J85" s="5" t="s">
        <v>18</v>
      </c>
      <c r="K85" s="5">
        <v>0</v>
      </c>
      <c r="L85" s="5">
        <v>0</v>
      </c>
      <c r="M85" s="5">
        <v>1009823744</v>
      </c>
      <c r="N85" s="5">
        <v>20480</v>
      </c>
      <c r="O85" s="5">
        <v>30576640</v>
      </c>
      <c r="P85" s="5">
        <v>1040420864</v>
      </c>
      <c r="Q85" s="5">
        <f>F85*0.000001 *0.1</f>
        <v>56.857392900000008</v>
      </c>
      <c r="R85" s="5">
        <f>G85*0.000001*0.1</f>
        <v>106.16698480000001</v>
      </c>
      <c r="S85" s="5">
        <f>I85*0.000001</f>
        <v>50.180575999999995</v>
      </c>
      <c r="T85" s="5">
        <f>H85*0.000001</f>
        <v>5.4056989999999994</v>
      </c>
      <c r="U85" s="5">
        <f>SUM(Q85:T85)</f>
        <v>218.6106527</v>
      </c>
    </row>
    <row r="86" spans="1:21" hidden="1" x14ac:dyDescent="0.2">
      <c r="A86" t="s">
        <v>113</v>
      </c>
      <c r="B86">
        <v>24</v>
      </c>
      <c r="C86" t="s">
        <v>101</v>
      </c>
      <c r="D86">
        <v>6542703</v>
      </c>
      <c r="E86">
        <v>134217728</v>
      </c>
      <c r="F86">
        <v>1133115471</v>
      </c>
      <c r="G86">
        <v>1643236292</v>
      </c>
      <c r="H86">
        <v>10807987</v>
      </c>
      <c r="I86">
        <v>664204766</v>
      </c>
      <c r="J86" t="s">
        <v>16</v>
      </c>
      <c r="K86">
        <v>1255882752</v>
      </c>
      <c r="L86">
        <v>1256931328</v>
      </c>
      <c r="M86">
        <v>77246464</v>
      </c>
      <c r="N86">
        <v>20480</v>
      </c>
      <c r="O86">
        <v>84668416</v>
      </c>
      <c r="P86">
        <v>2674749440</v>
      </c>
    </row>
    <row r="87" spans="1:21" x14ac:dyDescent="0.2">
      <c r="A87" s="5" t="s">
        <v>113</v>
      </c>
      <c r="B87" s="5" t="s">
        <v>148</v>
      </c>
      <c r="C87" s="5" t="s">
        <v>102</v>
      </c>
      <c r="D87" s="5">
        <v>6542703</v>
      </c>
      <c r="E87" s="5">
        <v>134217728</v>
      </c>
      <c r="F87" s="5">
        <v>1126292379</v>
      </c>
      <c r="G87" s="5">
        <v>1767191574</v>
      </c>
      <c r="H87" s="5">
        <v>12258925</v>
      </c>
      <c r="I87" s="5">
        <v>710124302</v>
      </c>
      <c r="J87" s="5" t="s">
        <v>18</v>
      </c>
      <c r="K87" s="5">
        <v>1256701952</v>
      </c>
      <c r="L87" s="5">
        <v>1256697856</v>
      </c>
      <c r="M87" s="5">
        <v>76746752</v>
      </c>
      <c r="N87" s="5">
        <v>20480</v>
      </c>
      <c r="O87" s="5">
        <v>57442304</v>
      </c>
      <c r="P87" s="5">
        <v>2647609344</v>
      </c>
      <c r="Q87" s="5">
        <f>F87*0.000001 *0.1</f>
        <v>112.62923790000001</v>
      </c>
      <c r="R87" s="5">
        <f>G87*0.000001*0.1</f>
        <v>176.7191574</v>
      </c>
      <c r="S87" s="5">
        <f>I87*0.000001</f>
        <v>710.12430199999994</v>
      </c>
      <c r="T87" s="5">
        <f>H87*0.000001</f>
        <v>12.258925</v>
      </c>
      <c r="U87" s="5">
        <f>SUM(Q87:T87)</f>
        <v>1011.7316222999999</v>
      </c>
    </row>
    <row r="88" spans="1:21" hidden="1" x14ac:dyDescent="0.2">
      <c r="A88" t="s">
        <v>114</v>
      </c>
      <c r="B88">
        <v>24</v>
      </c>
      <c r="C88" t="s">
        <v>103</v>
      </c>
      <c r="D88">
        <v>6542703</v>
      </c>
      <c r="E88">
        <v>134217728</v>
      </c>
      <c r="F88">
        <v>1199344965</v>
      </c>
      <c r="G88">
        <v>1553541114</v>
      </c>
      <c r="H88">
        <v>10889551</v>
      </c>
      <c r="I88">
        <v>130091182</v>
      </c>
      <c r="J88" t="s">
        <v>16</v>
      </c>
      <c r="K88">
        <v>0</v>
      </c>
      <c r="L88">
        <v>0</v>
      </c>
      <c r="M88">
        <v>137953280</v>
      </c>
      <c r="N88">
        <v>4096</v>
      </c>
      <c r="O88">
        <v>0</v>
      </c>
      <c r="P88">
        <v>137957376</v>
      </c>
    </row>
    <row r="89" spans="1:21" x14ac:dyDescent="0.2">
      <c r="A89" s="5" t="s">
        <v>114</v>
      </c>
      <c r="B89" s="5" t="s">
        <v>149</v>
      </c>
      <c r="C89" s="5" t="s">
        <v>104</v>
      </c>
      <c r="D89" s="5">
        <v>6542703</v>
      </c>
      <c r="E89" s="5">
        <v>134217728</v>
      </c>
      <c r="F89" s="5">
        <v>1163225212</v>
      </c>
      <c r="G89" s="5">
        <v>1512532184</v>
      </c>
      <c r="H89" s="5">
        <v>11065438</v>
      </c>
      <c r="I89" s="5">
        <v>134189052</v>
      </c>
      <c r="J89" s="5" t="s">
        <v>18</v>
      </c>
      <c r="K89" s="5">
        <v>0</v>
      </c>
      <c r="L89" s="5">
        <v>0</v>
      </c>
      <c r="M89" s="5">
        <v>161939456</v>
      </c>
      <c r="N89" s="5">
        <v>4096</v>
      </c>
      <c r="O89" s="5">
        <v>0</v>
      </c>
      <c r="P89" s="5">
        <v>161943552</v>
      </c>
      <c r="Q89" s="5">
        <f>F89*0.000001 *0.1</f>
        <v>116.32252120000001</v>
      </c>
      <c r="R89" s="5">
        <f>G89*0.000001*0.1</f>
        <v>151.25321840000001</v>
      </c>
      <c r="S89" s="5">
        <f>I89*0.000001</f>
        <v>134.189052</v>
      </c>
      <c r="T89" s="5">
        <f>H89*0.000001</f>
        <v>11.065438</v>
      </c>
      <c r="U89" s="5">
        <f>SUM(Q89:T89)</f>
        <v>412.83022960000005</v>
      </c>
    </row>
    <row r="90" spans="1:21" hidden="1" x14ac:dyDescent="0.2">
      <c r="A90" t="s">
        <v>115</v>
      </c>
      <c r="B90">
        <v>24</v>
      </c>
      <c r="C90" t="s">
        <v>105</v>
      </c>
      <c r="D90">
        <v>6542703</v>
      </c>
      <c r="E90">
        <v>134217728</v>
      </c>
      <c r="F90">
        <v>1204051149</v>
      </c>
      <c r="G90">
        <v>1851779111</v>
      </c>
      <c r="H90">
        <v>11447901</v>
      </c>
      <c r="I90">
        <v>122724875</v>
      </c>
      <c r="J90" t="s">
        <v>16</v>
      </c>
      <c r="K90">
        <v>0</v>
      </c>
      <c r="L90">
        <v>0</v>
      </c>
      <c r="M90">
        <v>2031173632</v>
      </c>
      <c r="N90">
        <v>20480</v>
      </c>
      <c r="O90">
        <v>50499584</v>
      </c>
      <c r="P90">
        <v>2081693696</v>
      </c>
    </row>
    <row r="91" spans="1:21" x14ac:dyDescent="0.2">
      <c r="A91" s="5" t="s">
        <v>115</v>
      </c>
      <c r="B91" s="5" t="s">
        <v>150</v>
      </c>
      <c r="C91" s="5" t="s">
        <v>106</v>
      </c>
      <c r="D91" s="5">
        <v>6542703</v>
      </c>
      <c r="E91" s="5">
        <v>134217728</v>
      </c>
      <c r="F91" s="5">
        <v>1115517253</v>
      </c>
      <c r="G91" s="5">
        <v>1731278533</v>
      </c>
      <c r="H91" s="5">
        <v>11071316</v>
      </c>
      <c r="I91" s="5">
        <v>105773792</v>
      </c>
      <c r="J91" s="5" t="s">
        <v>18</v>
      </c>
      <c r="K91" s="5">
        <v>0</v>
      </c>
      <c r="L91" s="5">
        <v>0</v>
      </c>
      <c r="M91" s="5">
        <v>2034167808</v>
      </c>
      <c r="N91" s="5">
        <v>20480</v>
      </c>
      <c r="O91" s="5">
        <v>57184256</v>
      </c>
      <c r="P91" s="5">
        <v>2091372544</v>
      </c>
      <c r="Q91" s="5">
        <f>F91*0.000001 *0.1</f>
        <v>111.5517253</v>
      </c>
      <c r="R91" s="5">
        <f>G91*0.000001*0.1</f>
        <v>173.1278533</v>
      </c>
      <c r="S91" s="5">
        <f>I91*0.000001</f>
        <v>105.773792</v>
      </c>
      <c r="T91" s="5">
        <f>H91*0.000001</f>
        <v>11.071315999999999</v>
      </c>
      <c r="U91" s="5">
        <f>SUM(Q91:T91)</f>
        <v>401.52468660000005</v>
      </c>
    </row>
    <row r="92" spans="1:21" hidden="1" x14ac:dyDescent="0.2">
      <c r="A92" t="s">
        <v>113</v>
      </c>
      <c r="B92">
        <v>25</v>
      </c>
      <c r="C92" t="s">
        <v>107</v>
      </c>
      <c r="D92">
        <v>12548264</v>
      </c>
      <c r="E92">
        <v>268435456</v>
      </c>
      <c r="F92">
        <v>2304821933</v>
      </c>
      <c r="G92">
        <v>2903125686</v>
      </c>
      <c r="H92">
        <v>21896257</v>
      </c>
      <c r="I92">
        <v>1449514598</v>
      </c>
      <c r="J92" t="s">
        <v>16</v>
      </c>
      <c r="K92">
        <v>2610786304</v>
      </c>
      <c r="L92">
        <v>2612072448</v>
      </c>
      <c r="M92">
        <v>157364224</v>
      </c>
      <c r="N92">
        <v>20480</v>
      </c>
      <c r="O92">
        <v>166981632</v>
      </c>
      <c r="P92">
        <v>5547225088</v>
      </c>
    </row>
    <row r="93" spans="1:21" x14ac:dyDescent="0.2">
      <c r="A93" s="5" t="s">
        <v>113</v>
      </c>
      <c r="B93" s="5" t="s">
        <v>151</v>
      </c>
      <c r="C93" s="5" t="s">
        <v>108</v>
      </c>
      <c r="D93" s="5">
        <v>12548264</v>
      </c>
      <c r="E93" s="5">
        <v>268435456</v>
      </c>
      <c r="F93" s="5">
        <v>2229454329</v>
      </c>
      <c r="G93" s="5">
        <v>2677197349</v>
      </c>
      <c r="H93" s="5">
        <v>22656436</v>
      </c>
      <c r="I93" s="5">
        <v>1442427089</v>
      </c>
      <c r="J93" s="5" t="s">
        <v>18</v>
      </c>
      <c r="K93" s="5">
        <v>2615209984</v>
      </c>
      <c r="L93" s="5">
        <v>2612838400</v>
      </c>
      <c r="M93" s="5">
        <v>157548544</v>
      </c>
      <c r="N93" s="5">
        <v>20480</v>
      </c>
      <c r="O93" s="5">
        <v>115941376</v>
      </c>
      <c r="P93" s="5">
        <v>5501558784</v>
      </c>
      <c r="Q93" s="5">
        <f>F93*0.000001 *0.1</f>
        <v>222.94543289999999</v>
      </c>
      <c r="R93" s="5">
        <f>G93*0.000001*0.1</f>
        <v>267.71973489999999</v>
      </c>
      <c r="S93" s="5">
        <f>I93*0.000001</f>
        <v>1442.427089</v>
      </c>
      <c r="T93" s="5">
        <f>H93*0.000001</f>
        <v>22.656435999999999</v>
      </c>
      <c r="U93" s="5">
        <f>SUM(Q93:T93)</f>
        <v>1955.7486928000001</v>
      </c>
    </row>
    <row r="94" spans="1:21" hidden="1" x14ac:dyDescent="0.2">
      <c r="A94" t="s">
        <v>114</v>
      </c>
      <c r="B94">
        <v>25</v>
      </c>
      <c r="C94" t="s">
        <v>109</v>
      </c>
      <c r="D94">
        <v>12548264</v>
      </c>
      <c r="E94">
        <v>268435456</v>
      </c>
      <c r="F94">
        <v>2347892899</v>
      </c>
      <c r="G94">
        <v>2697758674</v>
      </c>
      <c r="H94">
        <v>21338600</v>
      </c>
      <c r="I94">
        <v>271539550</v>
      </c>
      <c r="J94" t="s">
        <v>16</v>
      </c>
      <c r="K94">
        <v>0</v>
      </c>
      <c r="L94">
        <v>0</v>
      </c>
      <c r="M94">
        <v>276586496</v>
      </c>
      <c r="N94">
        <v>4096</v>
      </c>
      <c r="O94">
        <v>0</v>
      </c>
      <c r="P94">
        <v>276590592</v>
      </c>
    </row>
    <row r="95" spans="1:21" x14ac:dyDescent="0.2">
      <c r="A95" s="5" t="s">
        <v>114</v>
      </c>
      <c r="B95" s="5" t="s">
        <v>152</v>
      </c>
      <c r="C95" s="5" t="s">
        <v>110</v>
      </c>
      <c r="D95" s="5">
        <v>12548264</v>
      </c>
      <c r="E95" s="5">
        <v>268435456</v>
      </c>
      <c r="F95" s="5">
        <v>2309730862</v>
      </c>
      <c r="G95" s="5">
        <v>2653162318</v>
      </c>
      <c r="H95" s="5">
        <v>22586100</v>
      </c>
      <c r="I95" s="5">
        <v>303298749</v>
      </c>
      <c r="J95" s="5" t="s">
        <v>18</v>
      </c>
      <c r="K95" s="5">
        <v>0</v>
      </c>
      <c r="L95" s="5">
        <v>0</v>
      </c>
      <c r="M95" s="5">
        <v>321744896</v>
      </c>
      <c r="N95" s="5">
        <v>4096</v>
      </c>
      <c r="O95" s="5">
        <v>0</v>
      </c>
      <c r="P95" s="5">
        <v>321748992</v>
      </c>
      <c r="Q95" s="5">
        <f>F95*0.000001 *0.1</f>
        <v>230.97308620000001</v>
      </c>
      <c r="R95" s="5">
        <f>G95*0.000001*0.1</f>
        <v>265.31623179999997</v>
      </c>
      <c r="S95" s="5">
        <f>I95*0.000001</f>
        <v>303.29874899999999</v>
      </c>
      <c r="T95" s="5">
        <f>H95*0.000001</f>
        <v>22.586099999999998</v>
      </c>
      <c r="U95" s="5">
        <f>SUM(Q95:T95)</f>
        <v>822.1741669999999</v>
      </c>
    </row>
    <row r="96" spans="1:21" hidden="1" x14ac:dyDescent="0.2">
      <c r="A96" t="s">
        <v>115</v>
      </c>
      <c r="B96">
        <v>25</v>
      </c>
      <c r="C96" t="s">
        <v>111</v>
      </c>
      <c r="D96">
        <v>12548264</v>
      </c>
      <c r="E96">
        <v>268435456</v>
      </c>
      <c r="F96">
        <v>2255588335</v>
      </c>
      <c r="G96">
        <v>3283384436</v>
      </c>
      <c r="H96">
        <v>22733747</v>
      </c>
      <c r="I96">
        <v>162325207</v>
      </c>
      <c r="J96" t="s">
        <v>16</v>
      </c>
      <c r="K96">
        <v>0</v>
      </c>
      <c r="L96">
        <v>0</v>
      </c>
      <c r="M96">
        <v>4166496256</v>
      </c>
      <c r="N96">
        <v>20480</v>
      </c>
      <c r="O96">
        <v>102502400</v>
      </c>
      <c r="P96">
        <v>4269019136</v>
      </c>
    </row>
    <row r="97" spans="1:27" x14ac:dyDescent="0.2">
      <c r="A97" s="5" t="s">
        <v>115</v>
      </c>
      <c r="B97" s="5" t="s">
        <v>153</v>
      </c>
      <c r="C97" s="5" t="s">
        <v>112</v>
      </c>
      <c r="D97" s="5">
        <v>12548264</v>
      </c>
      <c r="E97" s="5">
        <v>268435456</v>
      </c>
      <c r="F97" s="5">
        <v>2281761168</v>
      </c>
      <c r="G97" s="5">
        <v>3012350202</v>
      </c>
      <c r="H97" s="5">
        <v>23266335</v>
      </c>
      <c r="I97" s="5">
        <v>159659238</v>
      </c>
      <c r="J97" s="5" t="s">
        <v>18</v>
      </c>
      <c r="K97" s="5">
        <v>0</v>
      </c>
      <c r="L97" s="5">
        <v>0</v>
      </c>
      <c r="M97" s="5">
        <v>4160491520</v>
      </c>
      <c r="N97" s="5">
        <v>20480</v>
      </c>
      <c r="O97" s="5">
        <v>113733632</v>
      </c>
      <c r="P97" s="5">
        <v>4274245632</v>
      </c>
      <c r="Q97" s="5">
        <f>F97*0.000001 *0.1</f>
        <v>228.17611680000002</v>
      </c>
      <c r="R97" s="5">
        <f>G97*0.000001*0.1</f>
        <v>301.23502020000001</v>
      </c>
      <c r="S97" s="5">
        <f>I97*0.000001</f>
        <v>159.65923799999999</v>
      </c>
      <c r="T97" s="5">
        <f>H97*0.000001</f>
        <v>23.266334999999998</v>
      </c>
      <c r="U97" s="5">
        <f>SUM(Q97:T97)</f>
        <v>712.33671000000004</v>
      </c>
    </row>
    <row r="103" spans="1:27" x14ac:dyDescent="0.2">
      <c r="V103" t="s">
        <v>154</v>
      </c>
      <c r="W103" t="s">
        <v>155</v>
      </c>
      <c r="X103" t="s">
        <v>172</v>
      </c>
      <c r="Y103" t="s">
        <v>157</v>
      </c>
      <c r="Z103" t="s">
        <v>158</v>
      </c>
      <c r="AA103" t="s">
        <v>159</v>
      </c>
    </row>
    <row r="104" spans="1:27" x14ac:dyDescent="0.2">
      <c r="B104" s="42" t="s">
        <v>170</v>
      </c>
      <c r="C104" s="42"/>
      <c r="D104" s="42"/>
      <c r="E104" s="42"/>
      <c r="F104" s="42"/>
      <c r="G104" s="42" t="s">
        <v>171</v>
      </c>
      <c r="H104" s="42"/>
      <c r="I104" s="42"/>
      <c r="J104" s="42"/>
      <c r="K104" s="42"/>
      <c r="L104" s="42"/>
      <c r="N104" s="42"/>
      <c r="O104" s="42"/>
      <c r="P104" s="42"/>
      <c r="Q104" s="42"/>
      <c r="R104" s="42"/>
      <c r="S104" s="42"/>
      <c r="V104" t="s">
        <v>173</v>
      </c>
      <c r="W104">
        <v>51670</v>
      </c>
      <c r="X104">
        <v>30251</v>
      </c>
      <c r="Y104">
        <v>169650</v>
      </c>
      <c r="Z104">
        <v>53010</v>
      </c>
      <c r="AA104">
        <v>20182</v>
      </c>
    </row>
    <row r="105" spans="1:27" x14ac:dyDescent="0.2">
      <c r="A105" t="s">
        <v>154</v>
      </c>
      <c r="B105" s="1" t="s">
        <v>155</v>
      </c>
      <c r="C105" s="1" t="s">
        <v>156</v>
      </c>
      <c r="D105" s="1" t="s">
        <v>157</v>
      </c>
      <c r="E105" s="1" t="s">
        <v>158</v>
      </c>
      <c r="F105" s="1" t="s">
        <v>159</v>
      </c>
      <c r="G105" s="1" t="s">
        <v>185</v>
      </c>
      <c r="H105" s="1" t="s">
        <v>155</v>
      </c>
      <c r="I105" s="1" t="s">
        <v>172</v>
      </c>
      <c r="J105" s="1" t="s">
        <v>157</v>
      </c>
      <c r="K105" s="1" t="s">
        <v>158</v>
      </c>
      <c r="L105" s="1" t="s">
        <v>159</v>
      </c>
      <c r="M105" s="1" t="s">
        <v>185</v>
      </c>
      <c r="N105" s="1"/>
      <c r="O105" s="1"/>
      <c r="P105" s="1"/>
      <c r="Q105" s="1"/>
      <c r="V105" t="s">
        <v>174</v>
      </c>
      <c r="W105">
        <v>109820</v>
      </c>
      <c r="X105">
        <v>58221</v>
      </c>
      <c r="Y105">
        <v>434908</v>
      </c>
      <c r="Z105">
        <v>109774</v>
      </c>
      <c r="AA105">
        <v>31811</v>
      </c>
    </row>
    <row r="106" spans="1:27" x14ac:dyDescent="0.2">
      <c r="A106" t="s">
        <v>160</v>
      </c>
      <c r="B106">
        <v>0.69474411010742099</v>
      </c>
      <c r="C106">
        <v>3.7785291671752902E-2</v>
      </c>
      <c r="D106">
        <v>0.93155908584594704</v>
      </c>
      <c r="E106">
        <v>0.62609696388244596</v>
      </c>
      <c r="F106">
        <v>3.76782417297363E-2</v>
      </c>
      <c r="G106">
        <f>D107/D106</f>
        <v>2.0224616238257016</v>
      </c>
      <c r="H106">
        <f>W104*0.000001</f>
        <v>5.1670000000000001E-2</v>
      </c>
      <c r="I106">
        <f>X104*0.000001</f>
        <v>3.0251E-2</v>
      </c>
      <c r="J106">
        <f>Y104*0.000001</f>
        <v>0.16965</v>
      </c>
      <c r="K106">
        <f>Z104*0.000001</f>
        <v>5.3009999999999995E-2</v>
      </c>
      <c r="L106">
        <f>AA104*0.000001</f>
        <v>2.0181999999999999E-2</v>
      </c>
      <c r="M106">
        <f>J107/J106</f>
        <v>2.563560271146478</v>
      </c>
      <c r="V106" t="s">
        <v>175</v>
      </c>
      <c r="W106">
        <v>236741</v>
      </c>
      <c r="X106">
        <v>92533</v>
      </c>
      <c r="Y106">
        <v>1073888</v>
      </c>
      <c r="Z106">
        <v>215144</v>
      </c>
      <c r="AA106">
        <v>59105</v>
      </c>
    </row>
    <row r="107" spans="1:27" x14ac:dyDescent="0.2">
      <c r="A107" t="s">
        <v>161</v>
      </c>
      <c r="B107">
        <v>1.4085221290588299</v>
      </c>
      <c r="C107">
        <v>6.6997766494750893E-2</v>
      </c>
      <c r="D107">
        <v>1.8840425014495801</v>
      </c>
      <c r="E107">
        <v>1.24935102462768</v>
      </c>
      <c r="F107">
        <v>6.7225456237792899E-2</v>
      </c>
      <c r="G107">
        <f t="shared" ref="G107:G115" si="0">D108/D107</f>
        <v>2.0037360259683124</v>
      </c>
      <c r="H107">
        <f t="shared" ref="H107:H115" si="1">W105*0.000001</f>
        <v>0.10982</v>
      </c>
      <c r="I107">
        <f t="shared" ref="I107:I115" si="2">X105*0.000001</f>
        <v>5.8220999999999995E-2</v>
      </c>
      <c r="J107">
        <f t="shared" ref="J107:J115" si="3">Y105*0.000001</f>
        <v>0.43490799999999996</v>
      </c>
      <c r="K107">
        <f t="shared" ref="K107:K115" si="4">Z105*0.000001</f>
        <v>0.109774</v>
      </c>
      <c r="L107">
        <f t="shared" ref="L107:L115" si="5">AA105*0.000001</f>
        <v>3.1810999999999999E-2</v>
      </c>
      <c r="M107">
        <f>J108/J107</f>
        <v>2.4692302739889818</v>
      </c>
      <c r="V107" t="s">
        <v>176</v>
      </c>
      <c r="W107">
        <v>457107</v>
      </c>
      <c r="X107">
        <v>186067</v>
      </c>
      <c r="Y107">
        <v>2776940</v>
      </c>
      <c r="Z107">
        <v>434699</v>
      </c>
      <c r="AA107">
        <v>111235</v>
      </c>
    </row>
    <row r="108" spans="1:27" x14ac:dyDescent="0.2">
      <c r="A108" t="s">
        <v>162</v>
      </c>
      <c r="B108">
        <v>2.7976701259613002</v>
      </c>
      <c r="C108">
        <v>0.13987135887145899</v>
      </c>
      <c r="D108">
        <v>3.77512383460998</v>
      </c>
      <c r="E108">
        <v>2.4412760734558101</v>
      </c>
      <c r="F108">
        <v>0.12927699089050201</v>
      </c>
      <c r="G108">
        <f t="shared" si="0"/>
        <v>2.0383624698647247</v>
      </c>
      <c r="H108">
        <f t="shared" si="1"/>
        <v>0.23674099999999998</v>
      </c>
      <c r="I108">
        <f t="shared" si="2"/>
        <v>9.253299999999999E-2</v>
      </c>
      <c r="J108">
        <f t="shared" si="3"/>
        <v>1.073888</v>
      </c>
      <c r="K108">
        <f t="shared" si="4"/>
        <v>0.215144</v>
      </c>
      <c r="L108">
        <f t="shared" si="5"/>
        <v>5.9104999999999998E-2</v>
      </c>
      <c r="M108">
        <f>J109/J108</f>
        <v>2.5858748770821536</v>
      </c>
      <c r="V108" t="s">
        <v>177</v>
      </c>
      <c r="W108">
        <v>934870</v>
      </c>
      <c r="X108">
        <v>418986</v>
      </c>
      <c r="Y108">
        <v>7389585</v>
      </c>
      <c r="Z108">
        <v>908162</v>
      </c>
      <c r="AA108">
        <v>227148</v>
      </c>
    </row>
    <row r="109" spans="1:27" x14ac:dyDescent="0.2">
      <c r="A109" t="s">
        <v>163</v>
      </c>
      <c r="B109">
        <v>5.8661909103393501</v>
      </c>
      <c r="C109">
        <v>0.25629687309265098</v>
      </c>
      <c r="D109">
        <v>7.6950707435607901</v>
      </c>
      <c r="E109">
        <v>4.7990965843200604</v>
      </c>
      <c r="F109">
        <v>0.25249099731445301</v>
      </c>
      <c r="G109">
        <f t="shared" si="0"/>
        <v>2.1081917453957115</v>
      </c>
      <c r="H109">
        <f t="shared" si="1"/>
        <v>0.45710699999999999</v>
      </c>
      <c r="I109">
        <f t="shared" si="2"/>
        <v>0.18606699999999998</v>
      </c>
      <c r="J109">
        <f t="shared" si="3"/>
        <v>2.7769399999999997</v>
      </c>
      <c r="K109">
        <f t="shared" si="4"/>
        <v>0.434699</v>
      </c>
      <c r="L109">
        <f t="shared" si="5"/>
        <v>0.111235</v>
      </c>
      <c r="M109">
        <f t="shared" ref="M109:M114" si="6">J110/J109</f>
        <v>2.661053173637169</v>
      </c>
      <c r="V109" t="s">
        <v>178</v>
      </c>
      <c r="W109">
        <v>1858212</v>
      </c>
      <c r="X109">
        <v>828095</v>
      </c>
      <c r="Y109">
        <v>20032898</v>
      </c>
      <c r="Z109">
        <v>2118673</v>
      </c>
      <c r="AA109">
        <v>760028</v>
      </c>
    </row>
    <row r="110" spans="1:27" x14ac:dyDescent="0.2">
      <c r="A110" t="s">
        <v>164</v>
      </c>
      <c r="B110">
        <v>11.9534220695495</v>
      </c>
      <c r="C110">
        <v>0.60453486442565896</v>
      </c>
      <c r="D110">
        <v>16.222684621810899</v>
      </c>
      <c r="E110">
        <v>9.8714144229888898</v>
      </c>
      <c r="F110">
        <v>0.52280116081237704</v>
      </c>
      <c r="G110">
        <f t="shared" si="0"/>
        <v>2.0479858646764044</v>
      </c>
      <c r="H110">
        <f t="shared" si="1"/>
        <v>0.93486999999999998</v>
      </c>
      <c r="I110">
        <f t="shared" si="2"/>
        <v>0.41898599999999997</v>
      </c>
      <c r="J110">
        <f>Y108*0.000001</f>
        <v>7.3895849999999994</v>
      </c>
      <c r="K110">
        <f t="shared" si="4"/>
        <v>0.90816199999999991</v>
      </c>
      <c r="L110">
        <f t="shared" si="5"/>
        <v>0.22714799999999999</v>
      </c>
      <c r="M110">
        <f t="shared" si="6"/>
        <v>2.7109638768618267</v>
      </c>
      <c r="V110" t="s">
        <v>179</v>
      </c>
      <c r="W110">
        <v>3771706</v>
      </c>
      <c r="X110">
        <v>2024522</v>
      </c>
      <c r="Y110">
        <v>56831717</v>
      </c>
      <c r="Z110">
        <v>4812796</v>
      </c>
      <c r="AA110">
        <v>1810259</v>
      </c>
    </row>
    <row r="111" spans="1:27" ht="17" customHeight="1" x14ac:dyDescent="0.2">
      <c r="A111" t="s">
        <v>165</v>
      </c>
      <c r="B111">
        <v>24.934105634689299</v>
      </c>
      <c r="C111">
        <v>1.11176037788391</v>
      </c>
      <c r="D111">
        <v>33.223828792572</v>
      </c>
      <c r="E111">
        <v>21.5272326469421</v>
      </c>
      <c r="F111">
        <v>1.01456451416015</v>
      </c>
      <c r="G111">
        <f t="shared" si="0"/>
        <v>2.0648814397513702</v>
      </c>
      <c r="H111">
        <f t="shared" si="1"/>
        <v>1.858212</v>
      </c>
      <c r="I111">
        <f t="shared" si="2"/>
        <v>0.82809499999999991</v>
      </c>
      <c r="J111">
        <f t="shared" si="3"/>
        <v>20.032897999999999</v>
      </c>
      <c r="K111">
        <f t="shared" si="4"/>
        <v>2.1186729999999998</v>
      </c>
      <c r="L111">
        <f t="shared" si="5"/>
        <v>0.76002799999999993</v>
      </c>
      <c r="M111">
        <f t="shared" si="6"/>
        <v>2.8369194012768397</v>
      </c>
      <c r="V111" t="s">
        <v>180</v>
      </c>
      <c r="W111">
        <v>7683366</v>
      </c>
      <c r="X111">
        <v>4847810</v>
      </c>
      <c r="Y111">
        <v>164642315</v>
      </c>
      <c r="Z111">
        <v>16133671</v>
      </c>
      <c r="AA111">
        <v>11569998</v>
      </c>
    </row>
    <row r="112" spans="1:27" x14ac:dyDescent="0.2">
      <c r="A112" t="s">
        <v>166</v>
      </c>
      <c r="B112">
        <v>50.696177005767801</v>
      </c>
      <c r="C112">
        <v>2.8740653991699201</v>
      </c>
      <c r="D112">
        <v>68.603267431259098</v>
      </c>
      <c r="E112">
        <v>44.059046268463099</v>
      </c>
      <c r="F112">
        <v>2.08416676521301</v>
      </c>
      <c r="G112">
        <f t="shared" si="0"/>
        <v>2.0845854963213855</v>
      </c>
      <c r="H112">
        <f t="shared" si="1"/>
        <v>3.771706</v>
      </c>
      <c r="I112">
        <f t="shared" si="2"/>
        <v>2.0245219999999997</v>
      </c>
      <c r="J112">
        <f t="shared" si="3"/>
        <v>56.831716999999998</v>
      </c>
      <c r="K112">
        <f t="shared" si="4"/>
        <v>4.8127959999999996</v>
      </c>
      <c r="L112">
        <f t="shared" si="5"/>
        <v>1.8102589999999998</v>
      </c>
      <c r="M112">
        <f t="shared" si="6"/>
        <v>2.8970146194949558</v>
      </c>
      <c r="V112" t="s">
        <v>181</v>
      </c>
      <c r="W112">
        <v>15994528</v>
      </c>
      <c r="X112">
        <v>10495892</v>
      </c>
      <c r="Y112">
        <v>595117014</v>
      </c>
      <c r="Z112">
        <v>41518330</v>
      </c>
      <c r="AA112">
        <v>41872571</v>
      </c>
    </row>
    <row r="113" spans="1:22" x14ac:dyDescent="0.2">
      <c r="A113" t="s">
        <v>167</v>
      </c>
      <c r="B113">
        <v>101.791283130645</v>
      </c>
      <c r="C113">
        <v>28.938651800155601</v>
      </c>
      <c r="D113">
        <v>143.00937628745999</v>
      </c>
      <c r="E113">
        <v>103.331104755401</v>
      </c>
      <c r="F113">
        <v>30.345078468322701</v>
      </c>
      <c r="G113">
        <f t="shared" si="0"/>
        <v>2.1565320292801036</v>
      </c>
      <c r="H113">
        <f t="shared" si="1"/>
        <v>7.6833659999999995</v>
      </c>
      <c r="I113">
        <f t="shared" si="2"/>
        <v>4.84781</v>
      </c>
      <c r="J113">
        <f t="shared" si="3"/>
        <v>164.642315</v>
      </c>
      <c r="K113">
        <f t="shared" si="4"/>
        <v>16.133671</v>
      </c>
      <c r="L113">
        <f t="shared" si="5"/>
        <v>11.569998</v>
      </c>
      <c r="M113">
        <f t="shared" si="6"/>
        <v>3.6146054797638136</v>
      </c>
    </row>
    <row r="114" spans="1:22" x14ac:dyDescent="0.2">
      <c r="A114" t="s">
        <v>168</v>
      </c>
      <c r="B114">
        <v>212.02470016479401</v>
      </c>
      <c r="C114">
        <v>97.905642509460407</v>
      </c>
      <c r="D114">
        <v>308.404300451278</v>
      </c>
      <c r="E114">
        <v>198.93765258789</v>
      </c>
      <c r="F114">
        <v>115.22336435317899</v>
      </c>
      <c r="G114">
        <f t="shared" si="0"/>
        <v>2.1244972941109417</v>
      </c>
      <c r="H114">
        <f t="shared" si="1"/>
        <v>15.994527999999999</v>
      </c>
      <c r="I114">
        <f t="shared" si="2"/>
        <v>10.495892</v>
      </c>
      <c r="J114">
        <f t="shared" si="3"/>
        <v>595.11701399999993</v>
      </c>
      <c r="K114">
        <f t="shared" si="4"/>
        <v>41.518329999999999</v>
      </c>
      <c r="L114">
        <f t="shared" si="5"/>
        <v>41.872571000000001</v>
      </c>
      <c r="M114">
        <f t="shared" si="6"/>
        <v>0</v>
      </c>
    </row>
    <row r="115" spans="1:22" x14ac:dyDescent="0.2">
      <c r="A115" t="s">
        <v>169</v>
      </c>
      <c r="B115">
        <v>417.49267506599398</v>
      </c>
      <c r="C115">
        <v>271.74063420295698</v>
      </c>
      <c r="D115">
        <v>655.20410180091801</v>
      </c>
      <c r="E115">
        <v>443.34885692596401</v>
      </c>
      <c r="F115">
        <v>301.74937605857798</v>
      </c>
      <c r="G115">
        <f t="shared" si="0"/>
        <v>0</v>
      </c>
      <c r="H115">
        <f t="shared" si="1"/>
        <v>0</v>
      </c>
      <c r="I115">
        <f t="shared" si="2"/>
        <v>0</v>
      </c>
      <c r="J115">
        <f t="shared" si="3"/>
        <v>0</v>
      </c>
      <c r="K115">
        <f t="shared" si="4"/>
        <v>0</v>
      </c>
      <c r="L115">
        <f t="shared" si="5"/>
        <v>0</v>
      </c>
    </row>
    <row r="117" spans="1:22" x14ac:dyDescent="0.2">
      <c r="E117" s="1" t="s">
        <v>154</v>
      </c>
      <c r="F117" s="1" t="s">
        <v>182</v>
      </c>
      <c r="G117" s="1" t="s">
        <v>183</v>
      </c>
      <c r="H117" s="1" t="s">
        <v>184</v>
      </c>
    </row>
    <row r="118" spans="1:22" x14ac:dyDescent="0.2">
      <c r="E118" t="s">
        <v>160</v>
      </c>
      <c r="F118">
        <f>B106/H106</f>
        <v>13.445792725129108</v>
      </c>
      <c r="G118">
        <f>D106/J106</f>
        <v>5.4910644612198469</v>
      </c>
      <c r="H118">
        <f>E106/K106</f>
        <v>11.810921786124242</v>
      </c>
    </row>
    <row r="119" spans="1:22" x14ac:dyDescent="0.2">
      <c r="E119" t="s">
        <v>161</v>
      </c>
      <c r="F119">
        <f t="shared" ref="F119:F125" si="7">B107/H107</f>
        <v>12.825734192850391</v>
      </c>
      <c r="G119">
        <f t="shared" ref="G119:G125" si="8">D107/J107</f>
        <v>4.3320483905781915</v>
      </c>
      <c r="H119">
        <f t="shared" ref="H119:H126" si="9">E107/K107</f>
        <v>11.3811196150972</v>
      </c>
    </row>
    <row r="120" spans="1:22" x14ac:dyDescent="0.2">
      <c r="E120" t="s">
        <v>162</v>
      </c>
      <c r="F120">
        <f t="shared" si="7"/>
        <v>11.817429705717643</v>
      </c>
      <c r="G120">
        <f t="shared" si="8"/>
        <v>3.5153794758950467</v>
      </c>
      <c r="H120">
        <f t="shared" si="9"/>
        <v>11.347172468001943</v>
      </c>
    </row>
    <row r="121" spans="1:22" x14ac:dyDescent="0.2">
      <c r="E121" t="s">
        <v>163</v>
      </c>
      <c r="F121">
        <f t="shared" si="7"/>
        <v>12.833299228275546</v>
      </c>
      <c r="G121">
        <f t="shared" si="8"/>
        <v>2.7710612197457598</v>
      </c>
      <c r="H121">
        <f t="shared" si="9"/>
        <v>11.040045144617448</v>
      </c>
    </row>
    <row r="122" spans="1:22" x14ac:dyDescent="0.2">
      <c r="E122" t="s">
        <v>164</v>
      </c>
      <c r="F122">
        <f t="shared" si="7"/>
        <v>12.786186389069604</v>
      </c>
      <c r="G122">
        <f t="shared" si="8"/>
        <v>2.1953444776412883</v>
      </c>
      <c r="H122">
        <f t="shared" si="9"/>
        <v>10.8696624864164</v>
      </c>
    </row>
    <row r="123" spans="1:22" x14ac:dyDescent="0.2">
      <c r="E123" t="s">
        <v>165</v>
      </c>
      <c r="F123">
        <f t="shared" si="7"/>
        <v>13.418332049674257</v>
      </c>
      <c r="G123">
        <f t="shared" si="8"/>
        <v>1.6584634331274488</v>
      </c>
      <c r="H123">
        <f t="shared" si="9"/>
        <v>10.160715054631886</v>
      </c>
    </row>
    <row r="124" spans="1:22" x14ac:dyDescent="0.2">
      <c r="E124" t="s">
        <v>166</v>
      </c>
      <c r="F124">
        <f t="shared" si="7"/>
        <v>13.441179404165595</v>
      </c>
      <c r="G124">
        <f t="shared" si="8"/>
        <v>1.2071299452603041</v>
      </c>
      <c r="H124">
        <f t="shared" si="9"/>
        <v>9.1545634322466825</v>
      </c>
    </row>
    <row r="125" spans="1:22" x14ac:dyDescent="0.2">
      <c r="E125" t="s">
        <v>167</v>
      </c>
      <c r="F125">
        <f t="shared" si="7"/>
        <v>13.248266857344165</v>
      </c>
      <c r="G125">
        <f t="shared" si="8"/>
        <v>0.86860644717890412</v>
      </c>
      <c r="H125">
        <f t="shared" si="9"/>
        <v>6.4046864941897601</v>
      </c>
    </row>
    <row r="126" spans="1:22" x14ac:dyDescent="0.2">
      <c r="E126" t="s">
        <v>168</v>
      </c>
      <c r="F126">
        <f>B114/H114</f>
        <v>13.256077338749479</v>
      </c>
      <c r="G126">
        <f>D114/J114</f>
        <v>0.5182246401903039</v>
      </c>
      <c r="H126">
        <f t="shared" si="9"/>
        <v>4.7915620061763082</v>
      </c>
    </row>
    <row r="127" spans="1:22" x14ac:dyDescent="0.2">
      <c r="E127" t="s">
        <v>169</v>
      </c>
      <c r="R127" t="s">
        <v>232</v>
      </c>
      <c r="S127" t="s">
        <v>233</v>
      </c>
      <c r="T127" t="s">
        <v>234</v>
      </c>
      <c r="U127" t="s">
        <v>235</v>
      </c>
      <c r="V127" t="s">
        <v>236</v>
      </c>
    </row>
    <row r="128" spans="1:22" x14ac:dyDescent="0.2">
      <c r="R128" t="s">
        <v>122</v>
      </c>
      <c r="S128" s="5">
        <v>0.23349820000000002</v>
      </c>
      <c r="T128" s="5">
        <v>5.5905399999999994E-2</v>
      </c>
      <c r="U128" s="5">
        <v>5.9674200000000004E-2</v>
      </c>
      <c r="V128" s="5">
        <v>2.2911999999999997E-3</v>
      </c>
    </row>
    <row r="129" spans="18:22" x14ac:dyDescent="0.2">
      <c r="R129" t="s">
        <v>121</v>
      </c>
      <c r="S129" s="5">
        <v>0.23970560000000002</v>
      </c>
      <c r="T129" s="5">
        <v>0.19472719999999999</v>
      </c>
      <c r="U129" s="5">
        <v>6.7803000000000004E-3</v>
      </c>
      <c r="V129" s="5">
        <v>2.3692000000000001E-3</v>
      </c>
    </row>
    <row r="130" spans="18:22" x14ac:dyDescent="0.2">
      <c r="R130" t="s">
        <v>123</v>
      </c>
      <c r="S130" s="5">
        <v>0.2430428</v>
      </c>
      <c r="T130" s="5">
        <v>6.4167999999999989E-2</v>
      </c>
      <c r="U130" s="5">
        <v>4.3593E-3</v>
      </c>
      <c r="V130" s="5">
        <v>2.3576999999999999E-3</v>
      </c>
    </row>
    <row r="131" spans="18:22" x14ac:dyDescent="0.2">
      <c r="R131" t="s">
        <v>124</v>
      </c>
      <c r="S131" s="5">
        <v>0.47918919999999998</v>
      </c>
      <c r="T131" s="5">
        <v>0.29612349999999998</v>
      </c>
      <c r="U131" s="5">
        <v>0.1293531</v>
      </c>
      <c r="V131" s="5">
        <v>4.0197000000000002E-3</v>
      </c>
    </row>
    <row r="132" spans="18:22" x14ac:dyDescent="0.2">
      <c r="R132" t="s">
        <v>125</v>
      </c>
      <c r="S132" s="5">
        <v>0.47906740000000003</v>
      </c>
      <c r="T132" s="5">
        <v>0.22357630000000001</v>
      </c>
      <c r="U132" s="5">
        <v>9.4848999999999992E-3</v>
      </c>
      <c r="V132" s="5">
        <v>4.2620000000000002E-3</v>
      </c>
    </row>
    <row r="133" spans="18:22" x14ac:dyDescent="0.2">
      <c r="R133" t="s">
        <v>126</v>
      </c>
      <c r="S133" s="5">
        <v>0.47909160000000006</v>
      </c>
      <c r="T133" s="5">
        <v>0.74297689999999994</v>
      </c>
      <c r="U133" s="5">
        <v>1.18677E-2</v>
      </c>
      <c r="V133" s="5">
        <v>4.0793999999999995E-3</v>
      </c>
    </row>
    <row r="134" spans="18:22" x14ac:dyDescent="0.2">
      <c r="R134" t="s">
        <v>127</v>
      </c>
      <c r="S134" s="5">
        <v>0.96152020000000005</v>
      </c>
      <c r="T134" s="5">
        <v>0.70303990000000005</v>
      </c>
      <c r="U134" s="5">
        <v>0.27285580000000004</v>
      </c>
      <c r="V134" s="5">
        <v>8.9937999999999997E-3</v>
      </c>
    </row>
    <row r="135" spans="18:22" x14ac:dyDescent="0.2">
      <c r="R135" t="s">
        <v>128</v>
      </c>
      <c r="S135" s="5">
        <v>0.90792410000000001</v>
      </c>
      <c r="T135" s="5">
        <v>0.54069670000000003</v>
      </c>
      <c r="U135" s="5">
        <v>2.3474099999999998E-2</v>
      </c>
      <c r="V135" s="5">
        <v>8.4731000000000008E-3</v>
      </c>
    </row>
    <row r="136" spans="18:22" x14ac:dyDescent="0.2">
      <c r="R136" t="s">
        <v>129</v>
      </c>
      <c r="S136" s="5">
        <v>0.95559250000000007</v>
      </c>
      <c r="T136" s="5">
        <v>1.4292055000000001</v>
      </c>
      <c r="U136" s="5">
        <v>2.0542100000000001E-2</v>
      </c>
      <c r="V136" s="5">
        <v>9.1664999999999993E-3</v>
      </c>
    </row>
    <row r="137" spans="18:22" x14ac:dyDescent="0.2">
      <c r="R137" t="s">
        <v>130</v>
      </c>
      <c r="S137" s="5">
        <v>1.8809366000000001</v>
      </c>
      <c r="T137" s="5">
        <v>0.6140603</v>
      </c>
      <c r="U137" s="5">
        <v>0.76723510000000006</v>
      </c>
      <c r="V137" s="5">
        <v>1.7656399999999999E-2</v>
      </c>
    </row>
    <row r="138" spans="18:22" x14ac:dyDescent="0.2">
      <c r="R138" t="s">
        <v>131</v>
      </c>
      <c r="S138" s="5">
        <v>1.8942513999999999</v>
      </c>
      <c r="T138" s="5">
        <v>0.86111769999999999</v>
      </c>
      <c r="U138" s="5">
        <v>4.2248500000000001E-2</v>
      </c>
      <c r="V138" s="5">
        <v>1.8159100000000001E-2</v>
      </c>
    </row>
    <row r="139" spans="18:22" x14ac:dyDescent="0.2">
      <c r="R139" t="s">
        <v>132</v>
      </c>
      <c r="S139" s="5">
        <v>1.8550238000000001</v>
      </c>
      <c r="T139" s="5">
        <v>0.62397370000000008</v>
      </c>
      <c r="U139" s="5">
        <v>3.63425E-2</v>
      </c>
      <c r="V139" s="5">
        <v>1.67631E-2</v>
      </c>
    </row>
    <row r="140" spans="18:22" x14ac:dyDescent="0.2">
      <c r="R140" t="s">
        <v>133</v>
      </c>
      <c r="S140" s="5">
        <v>3.5107549000000002</v>
      </c>
      <c r="T140" s="5">
        <v>2.7400036000000001</v>
      </c>
      <c r="U140" s="5">
        <v>1.2913285000000001</v>
      </c>
      <c r="V140" s="5">
        <v>3.38537E-2</v>
      </c>
    </row>
    <row r="141" spans="18:22" x14ac:dyDescent="0.2">
      <c r="R141" t="s">
        <v>134</v>
      </c>
      <c r="S141" s="5">
        <v>4.3027176999999996</v>
      </c>
      <c r="T141" s="5">
        <v>3.1245855000000002</v>
      </c>
      <c r="U141" s="5">
        <v>0.98782799999999993</v>
      </c>
      <c r="V141" s="5">
        <v>4.6473500000000001E-2</v>
      </c>
    </row>
    <row r="142" spans="18:22" x14ac:dyDescent="0.2">
      <c r="R142" t="s">
        <v>135</v>
      </c>
      <c r="S142" s="5">
        <v>3.7789739</v>
      </c>
      <c r="T142" s="5">
        <v>3.3992263999999999</v>
      </c>
      <c r="U142" s="5">
        <v>6.7041789999999999</v>
      </c>
      <c r="V142" s="5">
        <v>0.368116</v>
      </c>
    </row>
    <row r="143" spans="18:22" x14ac:dyDescent="0.2">
      <c r="R143" t="s">
        <v>136</v>
      </c>
      <c r="S143" s="5">
        <v>7.4325104</v>
      </c>
      <c r="T143" s="5">
        <v>9.3258896999999994</v>
      </c>
      <c r="U143" s="5">
        <v>37.677985</v>
      </c>
      <c r="V143" s="5">
        <v>0.78000899999999995</v>
      </c>
    </row>
    <row r="144" spans="18:22" x14ac:dyDescent="0.2">
      <c r="R144" t="s">
        <v>137</v>
      </c>
      <c r="S144" s="5">
        <v>7.7616115999999993</v>
      </c>
      <c r="T144" s="5">
        <v>9.1569669999999999</v>
      </c>
      <c r="U144" s="5">
        <v>4.6841239999999997</v>
      </c>
      <c r="V144" s="5">
        <v>0.75148700000000002</v>
      </c>
    </row>
    <row r="145" spans="18:22" x14ac:dyDescent="0.2">
      <c r="R145" t="s">
        <v>138</v>
      </c>
      <c r="S145" s="5">
        <v>7.8246370000000001</v>
      </c>
      <c r="T145" s="5">
        <v>10.858495699999999</v>
      </c>
      <c r="U145" s="5">
        <v>2.1852019999999999</v>
      </c>
      <c r="V145" s="5">
        <v>0.77420499999999992</v>
      </c>
    </row>
  </sheetData>
  <autoFilter ref="A1:T97" xr:uid="{5C57DD24-8EEF-624B-B79B-A889AC10F2B3}">
    <filterColumn colId="9">
      <filters>
        <filter val="yes"/>
      </filters>
    </filterColumn>
  </autoFilter>
  <mergeCells count="3">
    <mergeCell ref="B104:F104"/>
    <mergeCell ref="G104:L104"/>
    <mergeCell ref="N104:S10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0584-81B0-B24E-9EBF-2C7B451BD37F}">
  <dimension ref="A1:S43"/>
  <sheetViews>
    <sheetView topLeftCell="B17" workbookViewId="0">
      <selection activeCell="A41" sqref="A41:I43"/>
    </sheetView>
  </sheetViews>
  <sheetFormatPr baseColWidth="10" defaultRowHeight="16" x14ac:dyDescent="0.2"/>
  <cols>
    <col min="1" max="1" width="8.83203125" bestFit="1" customWidth="1"/>
    <col min="2" max="3" width="30.6640625" bestFit="1" customWidth="1"/>
    <col min="4" max="4" width="11.1640625" bestFit="1" customWidth="1"/>
    <col min="5" max="5" width="9.1640625" bestFit="1" customWidth="1"/>
    <col min="6" max="7" width="10.1640625" bestFit="1" customWidth="1"/>
    <col min="8" max="8" width="10" bestFit="1" customWidth="1"/>
    <col min="9" max="9" width="10.1640625" bestFit="1" customWidth="1"/>
  </cols>
  <sheetData>
    <row r="1" spans="1:19" x14ac:dyDescent="0.2">
      <c r="A1" t="s">
        <v>188</v>
      </c>
      <c r="B1" t="s">
        <v>160</v>
      </c>
      <c r="C1" t="s">
        <v>323</v>
      </c>
      <c r="D1">
        <v>854</v>
      </c>
      <c r="E1">
        <v>8192</v>
      </c>
      <c r="F1">
        <v>34576</v>
      </c>
      <c r="G1">
        <v>20504</v>
      </c>
      <c r="H1">
        <v>4136</v>
      </c>
      <c r="I1">
        <v>10909</v>
      </c>
    </row>
    <row r="2" spans="1:19" x14ac:dyDescent="0.2">
      <c r="A2" t="s">
        <v>188</v>
      </c>
      <c r="B2" t="s">
        <v>161</v>
      </c>
      <c r="C2" t="s">
        <v>324</v>
      </c>
      <c r="D2">
        <v>1628</v>
      </c>
      <c r="E2">
        <v>16384</v>
      </c>
      <c r="F2">
        <v>66558</v>
      </c>
      <c r="G2">
        <v>40174</v>
      </c>
      <c r="H2">
        <v>8415</v>
      </c>
      <c r="I2">
        <v>19460</v>
      </c>
    </row>
    <row r="3" spans="1:19" x14ac:dyDescent="0.2">
      <c r="A3" t="s">
        <v>188</v>
      </c>
      <c r="B3" t="s">
        <v>162</v>
      </c>
      <c r="C3" t="s">
        <v>325</v>
      </c>
      <c r="D3">
        <v>3115</v>
      </c>
      <c r="E3">
        <v>32768</v>
      </c>
      <c r="F3">
        <v>138235</v>
      </c>
      <c r="G3">
        <v>113681</v>
      </c>
      <c r="H3">
        <v>8403</v>
      </c>
      <c r="I3">
        <v>38353</v>
      </c>
    </row>
    <row r="4" spans="1:19" x14ac:dyDescent="0.2">
      <c r="A4" t="s">
        <v>188</v>
      </c>
      <c r="B4" t="s">
        <v>163</v>
      </c>
      <c r="C4" t="s">
        <v>326</v>
      </c>
      <c r="D4">
        <v>5990</v>
      </c>
      <c r="E4">
        <v>65536</v>
      </c>
      <c r="F4">
        <v>262462</v>
      </c>
      <c r="G4">
        <v>190518</v>
      </c>
      <c r="H4">
        <v>35064</v>
      </c>
      <c r="I4">
        <v>75107</v>
      </c>
    </row>
    <row r="5" spans="1:19" x14ac:dyDescent="0.2">
      <c r="A5" t="s">
        <v>188</v>
      </c>
      <c r="B5" t="s">
        <v>164</v>
      </c>
      <c r="C5" t="s">
        <v>327</v>
      </c>
      <c r="D5">
        <v>11545</v>
      </c>
      <c r="E5">
        <v>131072</v>
      </c>
      <c r="F5">
        <v>538286</v>
      </c>
      <c r="G5">
        <v>343296</v>
      </c>
      <c r="H5">
        <v>79318</v>
      </c>
      <c r="I5">
        <v>160466</v>
      </c>
    </row>
    <row r="6" spans="1:19" x14ac:dyDescent="0.2">
      <c r="A6" t="s">
        <v>188</v>
      </c>
      <c r="B6" t="s">
        <v>165</v>
      </c>
      <c r="C6" t="s">
        <v>328</v>
      </c>
      <c r="D6">
        <v>22128</v>
      </c>
      <c r="E6">
        <v>262144</v>
      </c>
      <c r="F6">
        <v>1157352</v>
      </c>
      <c r="G6">
        <v>725762</v>
      </c>
      <c r="H6">
        <v>156026</v>
      </c>
      <c r="I6">
        <v>373368</v>
      </c>
    </row>
    <row r="7" spans="1:19" x14ac:dyDescent="0.2">
      <c r="A7" t="s">
        <v>188</v>
      </c>
      <c r="B7" t="s">
        <v>166</v>
      </c>
      <c r="C7" t="s">
        <v>329</v>
      </c>
      <c r="D7">
        <v>42369</v>
      </c>
      <c r="E7">
        <v>524288</v>
      </c>
      <c r="F7">
        <v>2289625</v>
      </c>
      <c r="G7">
        <v>1406313</v>
      </c>
      <c r="H7">
        <v>318242</v>
      </c>
      <c r="I7">
        <v>1011954</v>
      </c>
    </row>
    <row r="8" spans="1:19" x14ac:dyDescent="0.2">
      <c r="A8" t="s">
        <v>188</v>
      </c>
      <c r="B8" t="s">
        <v>167</v>
      </c>
      <c r="C8" t="s">
        <v>330</v>
      </c>
      <c r="D8">
        <v>81468</v>
      </c>
      <c r="E8">
        <v>1048576</v>
      </c>
      <c r="F8">
        <v>4720035</v>
      </c>
      <c r="G8">
        <v>2942968</v>
      </c>
      <c r="H8">
        <v>600752</v>
      </c>
      <c r="I8">
        <v>1381023</v>
      </c>
    </row>
    <row r="9" spans="1:19" x14ac:dyDescent="0.2">
      <c r="A9" t="s">
        <v>188</v>
      </c>
      <c r="B9" t="s">
        <v>168</v>
      </c>
      <c r="C9" t="s">
        <v>331</v>
      </c>
      <c r="D9">
        <v>155576</v>
      </c>
      <c r="E9">
        <v>2097152</v>
      </c>
      <c r="F9">
        <v>10869235</v>
      </c>
      <c r="G9">
        <v>5625590</v>
      </c>
      <c r="H9">
        <v>1192874</v>
      </c>
      <c r="I9">
        <v>2779336</v>
      </c>
    </row>
    <row r="10" spans="1:19" x14ac:dyDescent="0.2">
      <c r="A10" t="s">
        <v>188</v>
      </c>
      <c r="B10" t="s">
        <v>169</v>
      </c>
      <c r="C10" t="s">
        <v>332</v>
      </c>
      <c r="D10">
        <v>296688</v>
      </c>
      <c r="E10">
        <v>4194304</v>
      </c>
      <c r="F10">
        <v>22938768</v>
      </c>
      <c r="G10">
        <v>12492948</v>
      </c>
      <c r="H10">
        <v>2289086</v>
      </c>
      <c r="I10">
        <v>5626806</v>
      </c>
    </row>
    <row r="11" spans="1:19" x14ac:dyDescent="0.2">
      <c r="A11" t="s">
        <v>188</v>
      </c>
      <c r="B11" t="s">
        <v>189</v>
      </c>
      <c r="C11" t="s">
        <v>333</v>
      </c>
      <c r="D11">
        <v>575281</v>
      </c>
      <c r="E11">
        <v>8388608</v>
      </c>
      <c r="F11">
        <v>51632958</v>
      </c>
      <c r="G11">
        <v>24887442</v>
      </c>
      <c r="H11">
        <v>4527503</v>
      </c>
      <c r="I11">
        <v>12745590</v>
      </c>
    </row>
    <row r="12" spans="1:19" x14ac:dyDescent="0.2">
      <c r="A12" t="s">
        <v>188</v>
      </c>
      <c r="B12" t="s">
        <v>190</v>
      </c>
      <c r="C12" t="s">
        <v>335</v>
      </c>
      <c r="D12">
        <v>1085945</v>
      </c>
      <c r="E12">
        <v>16777216</v>
      </c>
      <c r="F12">
        <v>100951137</v>
      </c>
      <c r="G12">
        <v>47769039</v>
      </c>
      <c r="H12">
        <v>8881538</v>
      </c>
      <c r="I12">
        <v>25573833</v>
      </c>
    </row>
    <row r="13" spans="1:19" x14ac:dyDescent="0.2">
      <c r="A13" t="s">
        <v>188</v>
      </c>
      <c r="B13" t="s">
        <v>191</v>
      </c>
      <c r="C13" t="s">
        <v>336</v>
      </c>
      <c r="D13">
        <v>2105215</v>
      </c>
      <c r="E13">
        <v>33554432</v>
      </c>
      <c r="F13">
        <v>218385040</v>
      </c>
      <c r="G13">
        <v>103390137</v>
      </c>
      <c r="H13">
        <v>16997237</v>
      </c>
      <c r="I13">
        <v>56755334</v>
      </c>
    </row>
    <row r="14" spans="1:19" x14ac:dyDescent="0.2">
      <c r="A14" t="s">
        <v>188</v>
      </c>
      <c r="B14" t="s">
        <v>192</v>
      </c>
      <c r="C14" t="s">
        <v>337</v>
      </c>
      <c r="D14">
        <v>3996018</v>
      </c>
      <c r="E14">
        <v>67108864</v>
      </c>
      <c r="F14">
        <v>471162011</v>
      </c>
      <c r="G14">
        <v>209712716</v>
      </c>
      <c r="H14">
        <v>33517218</v>
      </c>
      <c r="I14">
        <v>132717119</v>
      </c>
    </row>
    <row r="15" spans="1:19" x14ac:dyDescent="0.2">
      <c r="A15" s="1" t="s">
        <v>200</v>
      </c>
      <c r="B15" s="1" t="s">
        <v>322</v>
      </c>
      <c r="C15" s="1" t="s">
        <v>2</v>
      </c>
      <c r="D15" s="1" t="s">
        <v>338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">
      <c r="A16" t="s">
        <v>197</v>
      </c>
      <c r="B16" t="s">
        <v>160</v>
      </c>
      <c r="C16" t="s">
        <v>323</v>
      </c>
      <c r="D16">
        <v>854</v>
      </c>
      <c r="E16">
        <v>8192</v>
      </c>
      <c r="F16">
        <v>36768</v>
      </c>
      <c r="G16">
        <v>20012</v>
      </c>
      <c r="H16">
        <v>4182</v>
      </c>
      <c r="I16">
        <v>2463</v>
      </c>
    </row>
    <row r="17" spans="1:18" x14ac:dyDescent="0.2">
      <c r="A17" t="s">
        <v>197</v>
      </c>
      <c r="B17" t="s">
        <v>161</v>
      </c>
      <c r="C17" t="s">
        <v>324</v>
      </c>
      <c r="D17">
        <v>1628</v>
      </c>
      <c r="E17">
        <v>16384</v>
      </c>
      <c r="F17">
        <v>68258</v>
      </c>
      <c r="G17">
        <v>40767</v>
      </c>
      <c r="H17">
        <v>9274</v>
      </c>
      <c r="I17">
        <v>5131</v>
      </c>
    </row>
    <row r="18" spans="1:18" x14ac:dyDescent="0.2">
      <c r="A18" t="s">
        <v>197</v>
      </c>
      <c r="B18" t="s">
        <v>162</v>
      </c>
      <c r="C18" t="s">
        <v>325</v>
      </c>
      <c r="D18">
        <v>3115</v>
      </c>
      <c r="E18">
        <v>32768</v>
      </c>
      <c r="F18">
        <v>133543</v>
      </c>
      <c r="G18">
        <v>89269</v>
      </c>
      <c r="H18">
        <v>18697</v>
      </c>
      <c r="I18">
        <v>8792</v>
      </c>
    </row>
    <row r="19" spans="1:18" x14ac:dyDescent="0.2">
      <c r="A19" t="s">
        <v>197</v>
      </c>
      <c r="B19" t="s">
        <v>163</v>
      </c>
      <c r="C19" t="s">
        <v>326</v>
      </c>
      <c r="D19">
        <v>5990</v>
      </c>
      <c r="E19">
        <v>65536</v>
      </c>
      <c r="F19">
        <v>262083</v>
      </c>
      <c r="G19">
        <v>158521</v>
      </c>
      <c r="H19">
        <v>36176</v>
      </c>
      <c r="I19">
        <v>17855</v>
      </c>
    </row>
    <row r="20" spans="1:18" x14ac:dyDescent="0.2">
      <c r="A20" t="s">
        <v>197</v>
      </c>
      <c r="B20" t="s">
        <v>164</v>
      </c>
      <c r="C20" t="s">
        <v>327</v>
      </c>
      <c r="D20">
        <v>11545</v>
      </c>
      <c r="E20">
        <v>131072</v>
      </c>
      <c r="F20">
        <v>537457</v>
      </c>
      <c r="G20">
        <v>338904</v>
      </c>
      <c r="H20">
        <v>76606</v>
      </c>
      <c r="I20">
        <v>42022</v>
      </c>
    </row>
    <row r="21" spans="1:18" x14ac:dyDescent="0.2">
      <c r="A21" t="s">
        <v>197</v>
      </c>
      <c r="B21" t="s">
        <v>165</v>
      </c>
      <c r="C21" t="s">
        <v>328</v>
      </c>
      <c r="D21">
        <v>22128</v>
      </c>
      <c r="E21">
        <v>262144</v>
      </c>
      <c r="F21">
        <v>1108587</v>
      </c>
      <c r="G21">
        <v>669274</v>
      </c>
      <c r="H21">
        <v>149008</v>
      </c>
      <c r="I21">
        <v>85430</v>
      </c>
    </row>
    <row r="22" spans="1:18" x14ac:dyDescent="0.2">
      <c r="A22" t="s">
        <v>197</v>
      </c>
      <c r="B22" t="s">
        <v>166</v>
      </c>
      <c r="C22" t="s">
        <v>329</v>
      </c>
      <c r="D22">
        <v>42369</v>
      </c>
      <c r="E22">
        <v>524288</v>
      </c>
      <c r="F22">
        <v>2363183</v>
      </c>
      <c r="G22">
        <v>1329777</v>
      </c>
      <c r="H22">
        <v>296183</v>
      </c>
      <c r="I22">
        <v>145687</v>
      </c>
    </row>
    <row r="23" spans="1:18" x14ac:dyDescent="0.2">
      <c r="A23" t="s">
        <v>197</v>
      </c>
      <c r="B23" t="s">
        <v>167</v>
      </c>
      <c r="C23" t="s">
        <v>330</v>
      </c>
      <c r="D23">
        <v>81468</v>
      </c>
      <c r="E23">
        <v>1048576</v>
      </c>
      <c r="F23">
        <v>4844206</v>
      </c>
      <c r="G23">
        <v>2721676</v>
      </c>
      <c r="H23">
        <v>570288</v>
      </c>
      <c r="I23">
        <v>327694</v>
      </c>
    </row>
    <row r="24" spans="1:18" x14ac:dyDescent="0.2">
      <c r="A24" t="s">
        <v>197</v>
      </c>
      <c r="B24" t="s">
        <v>168</v>
      </c>
      <c r="C24" t="s">
        <v>331</v>
      </c>
      <c r="D24">
        <v>155576</v>
      </c>
      <c r="E24">
        <v>2097152</v>
      </c>
      <c r="F24">
        <v>10728614</v>
      </c>
      <c r="G24">
        <v>5638588</v>
      </c>
      <c r="H24">
        <v>1175773</v>
      </c>
      <c r="I24">
        <v>613863</v>
      </c>
    </row>
    <row r="25" spans="1:18" x14ac:dyDescent="0.2">
      <c r="A25" t="s">
        <v>197</v>
      </c>
      <c r="B25" t="s">
        <v>169</v>
      </c>
      <c r="C25" t="s">
        <v>332</v>
      </c>
      <c r="D25">
        <v>296688</v>
      </c>
      <c r="E25">
        <v>4194304</v>
      </c>
      <c r="F25">
        <v>25644748</v>
      </c>
      <c r="G25">
        <v>12585788</v>
      </c>
      <c r="H25">
        <v>2217322</v>
      </c>
      <c r="I25">
        <v>1362792</v>
      </c>
    </row>
    <row r="26" spans="1:18" x14ac:dyDescent="0.2">
      <c r="A26" t="s">
        <v>197</v>
      </c>
      <c r="B26" t="s">
        <v>189</v>
      </c>
      <c r="C26" t="s">
        <v>333</v>
      </c>
      <c r="D26">
        <v>575281</v>
      </c>
      <c r="E26">
        <v>8388608</v>
      </c>
      <c r="F26">
        <v>54157162</v>
      </c>
      <c r="G26">
        <v>27829723</v>
      </c>
      <c r="H26">
        <v>4599559</v>
      </c>
      <c r="I26">
        <v>3378974</v>
      </c>
    </row>
    <row r="27" spans="1:18" x14ac:dyDescent="0.2">
      <c r="A27" t="s">
        <v>197</v>
      </c>
      <c r="B27" t="s">
        <v>190</v>
      </c>
      <c r="C27" t="s">
        <v>335</v>
      </c>
      <c r="D27">
        <v>1085945</v>
      </c>
      <c r="E27">
        <v>16777216</v>
      </c>
      <c r="F27">
        <v>101143611</v>
      </c>
      <c r="G27">
        <v>47255336</v>
      </c>
      <c r="H27">
        <v>8609911</v>
      </c>
      <c r="I27">
        <v>5593921</v>
      </c>
    </row>
    <row r="28" spans="1:18" x14ac:dyDescent="0.2">
      <c r="A28" t="s">
        <v>197</v>
      </c>
      <c r="B28" t="s">
        <v>191</v>
      </c>
      <c r="C28" t="s">
        <v>336</v>
      </c>
      <c r="D28">
        <v>2105215</v>
      </c>
      <c r="E28">
        <v>33554432</v>
      </c>
      <c r="F28">
        <v>221317526</v>
      </c>
      <c r="G28">
        <v>92525216</v>
      </c>
      <c r="H28">
        <v>16866480</v>
      </c>
      <c r="I28">
        <v>10857069</v>
      </c>
    </row>
    <row r="29" spans="1:18" x14ac:dyDescent="0.2">
      <c r="A29" t="s">
        <v>197</v>
      </c>
      <c r="B29" t="s">
        <v>192</v>
      </c>
      <c r="C29" t="s">
        <v>337</v>
      </c>
      <c r="D29">
        <v>3996018</v>
      </c>
      <c r="E29">
        <v>67108864</v>
      </c>
      <c r="F29">
        <v>464139527</v>
      </c>
      <c r="G29">
        <v>189629666</v>
      </c>
      <c r="H29">
        <v>32828127</v>
      </c>
      <c r="I29">
        <v>21726897</v>
      </c>
    </row>
    <row r="30" spans="1:18" x14ac:dyDescent="0.2">
      <c r="A30" t="s">
        <v>198</v>
      </c>
      <c r="B30" s="1" t="s">
        <v>160</v>
      </c>
      <c r="C30" s="1" t="s">
        <v>323</v>
      </c>
      <c r="D30" s="1">
        <v>854</v>
      </c>
      <c r="E30" s="1">
        <v>8192</v>
      </c>
      <c r="F30" s="1">
        <v>35106</v>
      </c>
      <c r="G30" s="1">
        <v>18933</v>
      </c>
      <c r="H30" s="1">
        <v>4157</v>
      </c>
      <c r="I30" s="1">
        <v>2165</v>
      </c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">
      <c r="A31" t="s">
        <v>198</v>
      </c>
      <c r="B31" t="s">
        <v>161</v>
      </c>
      <c r="C31" t="s">
        <v>324</v>
      </c>
      <c r="D31">
        <v>1628</v>
      </c>
      <c r="E31">
        <v>16384</v>
      </c>
      <c r="F31">
        <v>67869</v>
      </c>
      <c r="G31">
        <v>39739</v>
      </c>
      <c r="H31">
        <v>9486</v>
      </c>
      <c r="I31">
        <v>3698</v>
      </c>
    </row>
    <row r="32" spans="1:18" x14ac:dyDescent="0.2">
      <c r="A32" t="s">
        <v>198</v>
      </c>
      <c r="B32" t="s">
        <v>162</v>
      </c>
      <c r="C32" t="s">
        <v>325</v>
      </c>
      <c r="D32">
        <v>3115</v>
      </c>
      <c r="E32">
        <v>32768</v>
      </c>
      <c r="F32">
        <v>132636</v>
      </c>
      <c r="G32">
        <v>103646</v>
      </c>
      <c r="H32">
        <v>17914</v>
      </c>
      <c r="I32">
        <v>6273</v>
      </c>
    </row>
    <row r="33" spans="1:9" x14ac:dyDescent="0.2">
      <c r="A33" t="s">
        <v>198</v>
      </c>
      <c r="B33" t="s">
        <v>163</v>
      </c>
      <c r="C33" t="s">
        <v>326</v>
      </c>
      <c r="D33">
        <v>5990</v>
      </c>
      <c r="E33">
        <v>65536</v>
      </c>
      <c r="F33">
        <v>260460</v>
      </c>
      <c r="G33">
        <v>151243</v>
      </c>
      <c r="H33">
        <v>34514</v>
      </c>
      <c r="I33">
        <v>11903</v>
      </c>
    </row>
    <row r="34" spans="1:9" x14ac:dyDescent="0.2">
      <c r="A34" t="s">
        <v>198</v>
      </c>
      <c r="B34" t="s">
        <v>164</v>
      </c>
      <c r="C34" t="s">
        <v>327</v>
      </c>
      <c r="D34">
        <v>11545</v>
      </c>
      <c r="E34">
        <v>131072</v>
      </c>
      <c r="F34">
        <v>528652</v>
      </c>
      <c r="G34">
        <v>308422</v>
      </c>
      <c r="H34">
        <v>75586</v>
      </c>
      <c r="I34">
        <v>24074</v>
      </c>
    </row>
    <row r="35" spans="1:9" x14ac:dyDescent="0.2">
      <c r="A35" t="s">
        <v>198</v>
      </c>
      <c r="B35" t="s">
        <v>165</v>
      </c>
      <c r="C35" t="s">
        <v>328</v>
      </c>
      <c r="D35">
        <v>22128</v>
      </c>
      <c r="E35">
        <v>262144</v>
      </c>
      <c r="F35">
        <v>1104845</v>
      </c>
      <c r="G35">
        <v>662889</v>
      </c>
      <c r="H35">
        <v>149833</v>
      </c>
      <c r="I35">
        <v>66158</v>
      </c>
    </row>
    <row r="36" spans="1:9" x14ac:dyDescent="0.2">
      <c r="A36" t="s">
        <v>198</v>
      </c>
      <c r="B36" t="s">
        <v>166</v>
      </c>
      <c r="C36" t="s">
        <v>329</v>
      </c>
      <c r="D36">
        <v>42369</v>
      </c>
      <c r="E36">
        <v>524288</v>
      </c>
      <c r="F36">
        <v>2287993</v>
      </c>
      <c r="G36">
        <v>1435821</v>
      </c>
      <c r="H36">
        <v>284418</v>
      </c>
      <c r="I36">
        <v>99813</v>
      </c>
    </row>
    <row r="37" spans="1:9" x14ac:dyDescent="0.2">
      <c r="A37" t="s">
        <v>198</v>
      </c>
      <c r="B37" t="s">
        <v>167</v>
      </c>
      <c r="C37" t="s">
        <v>330</v>
      </c>
      <c r="D37">
        <v>81468</v>
      </c>
      <c r="E37">
        <v>1048576</v>
      </c>
      <c r="F37">
        <v>4925602</v>
      </c>
      <c r="G37">
        <v>3805431</v>
      </c>
      <c r="H37">
        <v>580417</v>
      </c>
      <c r="I37">
        <v>191661</v>
      </c>
    </row>
    <row r="38" spans="1:9" x14ac:dyDescent="0.2">
      <c r="A38" t="s">
        <v>198</v>
      </c>
      <c r="B38" t="s">
        <v>168</v>
      </c>
      <c r="C38" t="s">
        <v>331</v>
      </c>
      <c r="D38">
        <v>155576</v>
      </c>
      <c r="E38">
        <v>2097152</v>
      </c>
      <c r="F38">
        <v>10519030</v>
      </c>
      <c r="G38">
        <v>5308999</v>
      </c>
      <c r="H38">
        <v>1159569</v>
      </c>
      <c r="I38">
        <v>346298</v>
      </c>
    </row>
    <row r="39" spans="1:9" x14ac:dyDescent="0.2">
      <c r="A39" t="s">
        <v>198</v>
      </c>
      <c r="B39" t="s">
        <v>169</v>
      </c>
      <c r="C39" t="s">
        <v>332</v>
      </c>
      <c r="D39">
        <v>296688</v>
      </c>
      <c r="E39">
        <v>4194304</v>
      </c>
      <c r="F39">
        <v>22983316</v>
      </c>
      <c r="G39">
        <v>11314219</v>
      </c>
      <c r="H39">
        <v>2211353</v>
      </c>
      <c r="I39">
        <v>584655</v>
      </c>
    </row>
    <row r="40" spans="1:9" x14ac:dyDescent="0.2">
      <c r="A40" t="s">
        <v>198</v>
      </c>
      <c r="B40" t="s">
        <v>189</v>
      </c>
      <c r="C40" t="s">
        <v>333</v>
      </c>
      <c r="D40">
        <v>575281</v>
      </c>
      <c r="E40">
        <v>8388608</v>
      </c>
      <c r="F40">
        <v>53664264</v>
      </c>
      <c r="G40">
        <v>23124422</v>
      </c>
      <c r="H40">
        <v>4455084</v>
      </c>
      <c r="I40">
        <v>1429229</v>
      </c>
    </row>
    <row r="41" spans="1:9" x14ac:dyDescent="0.2">
      <c r="A41" t="s">
        <v>198</v>
      </c>
      <c r="B41" t="s">
        <v>190</v>
      </c>
      <c r="C41" t="s">
        <v>335</v>
      </c>
      <c r="D41">
        <v>1085945</v>
      </c>
      <c r="E41">
        <v>16777216</v>
      </c>
      <c r="F41">
        <v>102005381</v>
      </c>
      <c r="G41">
        <v>40339236</v>
      </c>
      <c r="H41">
        <v>8118158</v>
      </c>
      <c r="I41">
        <v>2186205</v>
      </c>
    </row>
    <row r="42" spans="1:9" x14ac:dyDescent="0.2">
      <c r="A42" t="s">
        <v>198</v>
      </c>
      <c r="B42" t="s">
        <v>191</v>
      </c>
      <c r="C42" t="s">
        <v>336</v>
      </c>
      <c r="D42">
        <v>2105215</v>
      </c>
      <c r="E42">
        <v>33554432</v>
      </c>
      <c r="F42">
        <v>220039137</v>
      </c>
      <c r="G42">
        <v>87235851</v>
      </c>
      <c r="H42">
        <v>16496027</v>
      </c>
      <c r="I42">
        <v>4186208</v>
      </c>
    </row>
    <row r="43" spans="1:9" x14ac:dyDescent="0.2">
      <c r="A43" t="s">
        <v>198</v>
      </c>
      <c r="B43" t="s">
        <v>192</v>
      </c>
      <c r="C43" t="s">
        <v>337</v>
      </c>
      <c r="D43">
        <v>3996018</v>
      </c>
      <c r="E43">
        <v>67108864</v>
      </c>
      <c r="F43">
        <v>473670836</v>
      </c>
      <c r="G43">
        <v>195600475</v>
      </c>
      <c r="H43">
        <v>32678169</v>
      </c>
      <c r="I43">
        <v>8841053</v>
      </c>
    </row>
  </sheetData>
  <sortState xmlns:xlrd2="http://schemas.microsoft.com/office/spreadsheetml/2017/richdata2" ref="A1:T43">
    <sortCondition ref="A1:A4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24DA-6DBC-1A4F-9AFD-28C98EDAF4DF}">
  <dimension ref="A1:AE87"/>
  <sheetViews>
    <sheetView topLeftCell="A46" workbookViewId="0">
      <selection activeCell="T77" sqref="T77"/>
    </sheetView>
  </sheetViews>
  <sheetFormatPr baseColWidth="10" defaultColWidth="17.1640625" defaultRowHeight="16" x14ac:dyDescent="0.2"/>
  <cols>
    <col min="1" max="1" width="4.83203125" bestFit="1" customWidth="1"/>
    <col min="2" max="2" width="8.83203125" bestFit="1" customWidth="1"/>
    <col min="3" max="3" width="30.6640625" bestFit="1" customWidth="1"/>
    <col min="4" max="5" width="11.1640625" bestFit="1" customWidth="1"/>
    <col min="6" max="7" width="10.1640625" bestFit="1" customWidth="1"/>
    <col min="8" max="8" width="9.1640625" bestFit="1" customWidth="1"/>
    <col min="9" max="9" width="10.1640625" bestFit="1" customWidth="1"/>
    <col min="10" max="10" width="11.1640625" bestFit="1" customWidth="1"/>
    <col min="12" max="12" width="7" bestFit="1" customWidth="1"/>
    <col min="13" max="13" width="12.1640625" bestFit="1" customWidth="1"/>
    <col min="14" max="14" width="17.83203125" bestFit="1" customWidth="1"/>
    <col min="15" max="15" width="12.1640625" bestFit="1" customWidth="1"/>
    <col min="16" max="16" width="12.33203125" bestFit="1" customWidth="1"/>
    <col min="17" max="17" width="17.83203125" bestFit="1" customWidth="1"/>
    <col min="18" max="18" width="15.6640625" bestFit="1" customWidth="1"/>
    <col min="19" max="19" width="12.33203125" bestFit="1" customWidth="1"/>
    <col min="20" max="20" width="15.6640625" bestFit="1" customWidth="1"/>
    <col min="21" max="21" width="10.1640625" bestFit="1" customWidth="1"/>
  </cols>
  <sheetData>
    <row r="1" spans="1:21" s="1" customFormat="1" x14ac:dyDescent="0.2">
      <c r="A1" s="1" t="s">
        <v>187</v>
      </c>
      <c r="B1" s="1" t="s">
        <v>200</v>
      </c>
      <c r="C1" s="1" t="s">
        <v>322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334</v>
      </c>
      <c r="K1" s="1" t="s">
        <v>346</v>
      </c>
    </row>
    <row r="2" spans="1:21" x14ac:dyDescent="0.2">
      <c r="A2" t="s">
        <v>188</v>
      </c>
      <c r="B2" t="s">
        <v>160</v>
      </c>
      <c r="C2" t="s">
        <v>323</v>
      </c>
      <c r="D2">
        <v>854</v>
      </c>
      <c r="E2">
        <v>8192</v>
      </c>
      <c r="F2">
        <v>34576</v>
      </c>
      <c r="G2">
        <v>20504</v>
      </c>
      <c r="H2">
        <v>4136</v>
      </c>
      <c r="I2">
        <v>10909</v>
      </c>
      <c r="J2">
        <f t="shared" ref="J2:J44" si="0">SUM(F2:I2)/10</f>
        <v>7012.5</v>
      </c>
      <c r="K2">
        <f t="shared" ref="K2:K44" si="1">J2*0.000001</f>
        <v>7.0124999999999996E-3</v>
      </c>
    </row>
    <row r="3" spans="1:21" x14ac:dyDescent="0.2">
      <c r="A3" t="s">
        <v>188</v>
      </c>
      <c r="B3" t="s">
        <v>161</v>
      </c>
      <c r="C3" t="s">
        <v>324</v>
      </c>
      <c r="D3">
        <v>1628</v>
      </c>
      <c r="E3">
        <v>16384</v>
      </c>
      <c r="F3">
        <v>66558</v>
      </c>
      <c r="G3">
        <v>40174</v>
      </c>
      <c r="H3">
        <v>8415</v>
      </c>
      <c r="I3">
        <v>19460</v>
      </c>
      <c r="J3">
        <f t="shared" si="0"/>
        <v>13460.7</v>
      </c>
      <c r="K3">
        <f t="shared" si="1"/>
        <v>1.3460700000000001E-2</v>
      </c>
    </row>
    <row r="4" spans="1:21" x14ac:dyDescent="0.2">
      <c r="A4" t="s">
        <v>188</v>
      </c>
      <c r="B4" t="s">
        <v>162</v>
      </c>
      <c r="C4" t="s">
        <v>325</v>
      </c>
      <c r="D4">
        <v>3115</v>
      </c>
      <c r="E4">
        <v>32768</v>
      </c>
      <c r="F4">
        <v>138235</v>
      </c>
      <c r="G4">
        <v>113681</v>
      </c>
      <c r="H4">
        <v>8403</v>
      </c>
      <c r="I4">
        <v>38353</v>
      </c>
      <c r="J4">
        <f t="shared" si="0"/>
        <v>29867.200000000001</v>
      </c>
      <c r="K4">
        <f t="shared" si="1"/>
        <v>2.98672E-2</v>
      </c>
    </row>
    <row r="5" spans="1:21" x14ac:dyDescent="0.2">
      <c r="A5" t="s">
        <v>188</v>
      </c>
      <c r="B5" t="s">
        <v>163</v>
      </c>
      <c r="C5" t="s">
        <v>326</v>
      </c>
      <c r="D5">
        <v>5990</v>
      </c>
      <c r="E5">
        <v>65536</v>
      </c>
      <c r="F5">
        <v>262462</v>
      </c>
      <c r="G5">
        <v>190518</v>
      </c>
      <c r="H5">
        <v>35064</v>
      </c>
      <c r="I5">
        <v>75107</v>
      </c>
      <c r="J5">
        <f t="shared" si="0"/>
        <v>56315.1</v>
      </c>
      <c r="K5">
        <f t="shared" si="1"/>
        <v>5.6315099999999993E-2</v>
      </c>
    </row>
    <row r="6" spans="1:21" x14ac:dyDescent="0.2">
      <c r="A6" t="s">
        <v>188</v>
      </c>
      <c r="B6" t="s">
        <v>164</v>
      </c>
      <c r="C6" t="s">
        <v>327</v>
      </c>
      <c r="D6">
        <v>11545</v>
      </c>
      <c r="E6">
        <v>131072</v>
      </c>
      <c r="F6">
        <v>538286</v>
      </c>
      <c r="G6">
        <v>343296</v>
      </c>
      <c r="H6">
        <v>79318</v>
      </c>
      <c r="I6">
        <v>160466</v>
      </c>
      <c r="J6">
        <f t="shared" si="0"/>
        <v>112136.6</v>
      </c>
      <c r="K6">
        <f t="shared" si="1"/>
        <v>0.1121366</v>
      </c>
    </row>
    <row r="7" spans="1:21" x14ac:dyDescent="0.2">
      <c r="A7" t="s">
        <v>188</v>
      </c>
      <c r="B7" t="s">
        <v>165</v>
      </c>
      <c r="C7" t="s">
        <v>328</v>
      </c>
      <c r="D7">
        <v>22128</v>
      </c>
      <c r="E7">
        <v>262144</v>
      </c>
      <c r="F7">
        <v>1157352</v>
      </c>
      <c r="G7">
        <v>725762</v>
      </c>
      <c r="H7">
        <v>156026</v>
      </c>
      <c r="I7">
        <v>373368</v>
      </c>
      <c r="J7">
        <f t="shared" si="0"/>
        <v>241250.8</v>
      </c>
      <c r="K7">
        <f t="shared" si="1"/>
        <v>0.24125079999999999</v>
      </c>
    </row>
    <row r="8" spans="1:21" x14ac:dyDescent="0.2">
      <c r="A8" t="s">
        <v>188</v>
      </c>
      <c r="B8" t="s">
        <v>166</v>
      </c>
      <c r="C8" t="s">
        <v>329</v>
      </c>
      <c r="D8">
        <v>42369</v>
      </c>
      <c r="E8">
        <v>524288</v>
      </c>
      <c r="F8">
        <v>2289625</v>
      </c>
      <c r="G8">
        <v>1406313</v>
      </c>
      <c r="H8">
        <v>318242</v>
      </c>
      <c r="I8">
        <v>1011954</v>
      </c>
      <c r="J8">
        <f t="shared" si="0"/>
        <v>502613.4</v>
      </c>
      <c r="K8">
        <f t="shared" si="1"/>
        <v>0.50261339999999999</v>
      </c>
    </row>
    <row r="9" spans="1:21" x14ac:dyDescent="0.2">
      <c r="A9" t="s">
        <v>188</v>
      </c>
      <c r="B9" t="s">
        <v>167</v>
      </c>
      <c r="C9" t="s">
        <v>330</v>
      </c>
      <c r="D9">
        <v>81468</v>
      </c>
      <c r="E9">
        <v>1048576</v>
      </c>
      <c r="F9">
        <v>4720035</v>
      </c>
      <c r="G9">
        <v>2942968</v>
      </c>
      <c r="H9">
        <v>600752</v>
      </c>
      <c r="I9">
        <v>1381023</v>
      </c>
      <c r="J9">
        <f t="shared" si="0"/>
        <v>964477.8</v>
      </c>
      <c r="K9">
        <f t="shared" si="1"/>
        <v>0.96447780000000005</v>
      </c>
    </row>
    <row r="10" spans="1:21" x14ac:dyDescent="0.2">
      <c r="A10" t="s">
        <v>188</v>
      </c>
      <c r="B10" t="s">
        <v>168</v>
      </c>
      <c r="C10" t="s">
        <v>331</v>
      </c>
      <c r="D10">
        <v>155576</v>
      </c>
      <c r="E10">
        <v>2097152</v>
      </c>
      <c r="F10">
        <v>10869235</v>
      </c>
      <c r="G10">
        <v>5625590</v>
      </c>
      <c r="H10">
        <v>1192874</v>
      </c>
      <c r="I10">
        <v>2779336</v>
      </c>
      <c r="J10">
        <f t="shared" si="0"/>
        <v>2046703.5</v>
      </c>
      <c r="K10">
        <f t="shared" si="1"/>
        <v>2.0467035</v>
      </c>
      <c r="L10" s="4"/>
      <c r="M10" s="38" t="s">
        <v>170</v>
      </c>
      <c r="N10" s="38"/>
      <c r="O10" s="38"/>
      <c r="P10" s="29" t="s">
        <v>171</v>
      </c>
      <c r="Q10" s="29"/>
      <c r="R10" s="29"/>
    </row>
    <row r="11" spans="1:21" x14ac:dyDescent="0.2">
      <c r="A11" t="s">
        <v>188</v>
      </c>
      <c r="B11" t="s">
        <v>169</v>
      </c>
      <c r="C11" t="s">
        <v>332</v>
      </c>
      <c r="D11">
        <v>296688</v>
      </c>
      <c r="E11">
        <v>4194304</v>
      </c>
      <c r="F11">
        <v>22938768</v>
      </c>
      <c r="G11">
        <v>12492948</v>
      </c>
      <c r="H11">
        <v>2289086</v>
      </c>
      <c r="I11">
        <v>5626806</v>
      </c>
      <c r="J11">
        <f t="shared" si="0"/>
        <v>4334760.8</v>
      </c>
      <c r="K11">
        <f t="shared" si="1"/>
        <v>4.3347607999999997</v>
      </c>
      <c r="L11" s="4" t="s">
        <v>154</v>
      </c>
      <c r="M11" s="3" t="s">
        <v>155</v>
      </c>
      <c r="N11" s="3" t="s">
        <v>157</v>
      </c>
      <c r="O11" s="3" t="s">
        <v>158</v>
      </c>
      <c r="P11" s="3" t="s">
        <v>155</v>
      </c>
      <c r="Q11" s="3" t="s">
        <v>157</v>
      </c>
      <c r="R11" s="3" t="s">
        <v>158</v>
      </c>
      <c r="S11" s="32" t="s">
        <v>198</v>
      </c>
      <c r="T11" s="32" t="s">
        <v>188</v>
      </c>
      <c r="U11" s="32" t="s">
        <v>197</v>
      </c>
    </row>
    <row r="12" spans="1:21" x14ac:dyDescent="0.2">
      <c r="A12" t="s">
        <v>188</v>
      </c>
      <c r="B12" t="s">
        <v>189</v>
      </c>
      <c r="C12" t="s">
        <v>333</v>
      </c>
      <c r="D12">
        <v>575281</v>
      </c>
      <c r="E12">
        <v>8388608</v>
      </c>
      <c r="F12">
        <v>51632958</v>
      </c>
      <c r="G12">
        <v>24887442</v>
      </c>
      <c r="H12">
        <v>4527503</v>
      </c>
      <c r="I12">
        <v>12745590</v>
      </c>
      <c r="J12">
        <f t="shared" si="0"/>
        <v>9379349.3000000007</v>
      </c>
      <c r="K12">
        <f t="shared" si="1"/>
        <v>9.3793492999999994</v>
      </c>
      <c r="L12" t="s">
        <v>160</v>
      </c>
      <c r="M12">
        <v>0.69474411010742099</v>
      </c>
      <c r="N12">
        <v>0.93155908584594704</v>
      </c>
      <c r="O12">
        <v>0.62609696388244596</v>
      </c>
      <c r="P12">
        <f t="shared" ref="P12:P22" si="2">F54*0.000001</f>
        <v>1.8924E-2</v>
      </c>
      <c r="Q12">
        <f t="shared" ref="Q12:Q21" si="3">G54*0.000001</f>
        <v>4.2651000000000001E-2</v>
      </c>
      <c r="R12">
        <f t="shared" ref="R12:R22" si="4">H54*0.000001</f>
        <v>1.1644E-2</v>
      </c>
      <c r="S12">
        <f>J30*0.000001</f>
        <v>6.0361E-3</v>
      </c>
      <c r="T12">
        <f>J2*0.000001</f>
        <v>7.0124999999999996E-3</v>
      </c>
      <c r="U12">
        <f>J16*0.000001</f>
        <v>6.3425E-3</v>
      </c>
    </row>
    <row r="13" spans="1:21" x14ac:dyDescent="0.2">
      <c r="A13" t="s">
        <v>188</v>
      </c>
      <c r="B13" t="s">
        <v>190</v>
      </c>
      <c r="C13" t="s">
        <v>335</v>
      </c>
      <c r="D13">
        <v>1085945</v>
      </c>
      <c r="E13">
        <v>16777216</v>
      </c>
      <c r="F13">
        <v>100951137</v>
      </c>
      <c r="G13">
        <v>47769039</v>
      </c>
      <c r="H13">
        <v>8881538</v>
      </c>
      <c r="I13">
        <v>25573833</v>
      </c>
      <c r="J13">
        <f t="shared" si="0"/>
        <v>18317554.699999999</v>
      </c>
      <c r="K13">
        <f t="shared" si="1"/>
        <v>18.317554699999999</v>
      </c>
      <c r="L13" t="s">
        <v>161</v>
      </c>
      <c r="M13">
        <v>1.4085221290588299</v>
      </c>
      <c r="N13">
        <v>1.8840425014495801</v>
      </c>
      <c r="O13">
        <v>1.24935102462768</v>
      </c>
      <c r="P13">
        <f t="shared" si="2"/>
        <v>3.5549999999999998E-2</v>
      </c>
      <c r="Q13">
        <f t="shared" si="3"/>
        <v>7.2294999999999998E-2</v>
      </c>
      <c r="R13">
        <f t="shared" si="4"/>
        <v>2.2445E-2</v>
      </c>
      <c r="S13">
        <f t="shared" ref="S13:S26" si="5">J31*0.000001</f>
        <v>1.20792E-2</v>
      </c>
      <c r="T13">
        <f t="shared" ref="T13:T22" si="6">J3*0.000001</f>
        <v>1.3460700000000001E-2</v>
      </c>
      <c r="U13">
        <f t="shared" ref="U13:U25" si="7">J17*0.000001</f>
        <v>1.2343E-2</v>
      </c>
    </row>
    <row r="14" spans="1:21" x14ac:dyDescent="0.2">
      <c r="A14" t="s">
        <v>188</v>
      </c>
      <c r="B14" t="s">
        <v>191</v>
      </c>
      <c r="C14" t="s">
        <v>336</v>
      </c>
      <c r="D14">
        <v>2105215</v>
      </c>
      <c r="E14">
        <v>33554432</v>
      </c>
      <c r="F14">
        <v>218385040</v>
      </c>
      <c r="G14">
        <v>103390137</v>
      </c>
      <c r="H14">
        <v>16997237</v>
      </c>
      <c r="I14">
        <v>56755334</v>
      </c>
      <c r="J14">
        <f t="shared" si="0"/>
        <v>39552774.799999997</v>
      </c>
      <c r="K14">
        <f t="shared" si="1"/>
        <v>39.552774799999995</v>
      </c>
      <c r="L14" t="s">
        <v>162</v>
      </c>
      <c r="M14">
        <v>2.7976701259613002</v>
      </c>
      <c r="N14">
        <v>3.77512383460998</v>
      </c>
      <c r="O14">
        <v>2.4412760734558101</v>
      </c>
      <c r="P14">
        <f t="shared" si="2"/>
        <v>7.0655999999999997E-2</v>
      </c>
      <c r="Q14">
        <f t="shared" si="3"/>
        <v>9.1160999999999992E-2</v>
      </c>
      <c r="R14">
        <f t="shared" si="4"/>
        <v>4.8547E-2</v>
      </c>
      <c r="S14">
        <f t="shared" si="5"/>
        <v>2.6046900000000001E-2</v>
      </c>
      <c r="T14">
        <f t="shared" si="6"/>
        <v>2.98672E-2</v>
      </c>
      <c r="U14">
        <f t="shared" si="7"/>
        <v>2.5030099999999996E-2</v>
      </c>
    </row>
    <row r="15" spans="1:21" x14ac:dyDescent="0.2">
      <c r="A15" t="s">
        <v>188</v>
      </c>
      <c r="B15" t="s">
        <v>192</v>
      </c>
      <c r="C15" t="s">
        <v>337</v>
      </c>
      <c r="D15">
        <v>3996018</v>
      </c>
      <c r="E15">
        <v>67108864</v>
      </c>
      <c r="F15">
        <v>471162011</v>
      </c>
      <c r="G15">
        <v>209712716</v>
      </c>
      <c r="H15">
        <v>33517218</v>
      </c>
      <c r="I15">
        <v>132717119</v>
      </c>
      <c r="J15">
        <f t="shared" si="0"/>
        <v>84710906.400000006</v>
      </c>
      <c r="K15">
        <f t="shared" si="1"/>
        <v>84.710906399999999</v>
      </c>
      <c r="L15" t="s">
        <v>163</v>
      </c>
      <c r="M15">
        <v>5.8661909103393501</v>
      </c>
      <c r="N15">
        <v>7.6950707435607901</v>
      </c>
      <c r="O15">
        <v>4.7990965843200604</v>
      </c>
      <c r="P15">
        <f t="shared" si="2"/>
        <v>0.14288999999999999</v>
      </c>
      <c r="Q15">
        <f t="shared" si="3"/>
        <v>0.182338</v>
      </c>
      <c r="R15">
        <f t="shared" si="4"/>
        <v>0.12656000000000001</v>
      </c>
      <c r="S15">
        <f t="shared" si="5"/>
        <v>4.5811999999999999E-2</v>
      </c>
      <c r="T15">
        <f t="shared" si="6"/>
        <v>5.6315099999999993E-2</v>
      </c>
      <c r="U15">
        <f t="shared" si="7"/>
        <v>4.7463499999999999E-2</v>
      </c>
    </row>
    <row r="16" spans="1:21" x14ac:dyDescent="0.2">
      <c r="A16" s="37" t="s">
        <v>197</v>
      </c>
      <c r="B16" s="37" t="s">
        <v>160</v>
      </c>
      <c r="C16" s="37" t="s">
        <v>323</v>
      </c>
      <c r="D16" s="37">
        <v>854</v>
      </c>
      <c r="E16" s="37">
        <v>8192</v>
      </c>
      <c r="F16" s="37">
        <v>36768</v>
      </c>
      <c r="G16" s="37">
        <v>20012</v>
      </c>
      <c r="H16" s="37">
        <v>4182</v>
      </c>
      <c r="I16" s="37">
        <v>2463</v>
      </c>
      <c r="J16" s="37">
        <f t="shared" si="0"/>
        <v>6342.5</v>
      </c>
      <c r="K16">
        <f t="shared" si="1"/>
        <v>6.3425E-3</v>
      </c>
      <c r="L16" t="s">
        <v>164</v>
      </c>
      <c r="M16">
        <v>11.9534220695495</v>
      </c>
      <c r="N16">
        <v>16.222684621810899</v>
      </c>
      <c r="O16">
        <v>9.8714144229888898</v>
      </c>
      <c r="P16">
        <f t="shared" si="2"/>
        <v>0.29174499999999998</v>
      </c>
      <c r="Q16">
        <f t="shared" si="3"/>
        <v>0.40138799999999997</v>
      </c>
      <c r="R16">
        <f t="shared" si="4"/>
        <v>0.20809</v>
      </c>
      <c r="S16">
        <f t="shared" si="5"/>
        <v>9.367339999999999E-2</v>
      </c>
      <c r="T16">
        <f t="shared" si="6"/>
        <v>0.1121366</v>
      </c>
      <c r="U16">
        <f t="shared" si="7"/>
        <v>9.9498899999999987E-2</v>
      </c>
    </row>
    <row r="17" spans="1:21" x14ac:dyDescent="0.2">
      <c r="A17" s="37" t="s">
        <v>197</v>
      </c>
      <c r="B17" s="37" t="s">
        <v>161</v>
      </c>
      <c r="C17" s="37" t="s">
        <v>324</v>
      </c>
      <c r="D17" s="37">
        <v>1628</v>
      </c>
      <c r="E17" s="37">
        <v>16384</v>
      </c>
      <c r="F17" s="37">
        <v>68258</v>
      </c>
      <c r="G17" s="37">
        <v>40767</v>
      </c>
      <c r="H17" s="37">
        <v>9274</v>
      </c>
      <c r="I17" s="37">
        <v>5131</v>
      </c>
      <c r="J17" s="37">
        <f t="shared" si="0"/>
        <v>12343</v>
      </c>
      <c r="K17">
        <f t="shared" si="1"/>
        <v>1.2343E-2</v>
      </c>
      <c r="L17" t="s">
        <v>165</v>
      </c>
      <c r="M17">
        <v>24.934105634689299</v>
      </c>
      <c r="N17">
        <v>33.223828792572</v>
      </c>
      <c r="O17">
        <v>21.5272326469421</v>
      </c>
      <c r="P17">
        <f t="shared" si="2"/>
        <v>0.59611099999999995</v>
      </c>
      <c r="Q17">
        <f t="shared" si="3"/>
        <v>0.84992299999999998</v>
      </c>
      <c r="R17">
        <f t="shared" si="4"/>
        <v>0.43543599999999999</v>
      </c>
      <c r="S17">
        <f t="shared" si="5"/>
        <v>0.19837249999999998</v>
      </c>
      <c r="T17">
        <f t="shared" si="6"/>
        <v>0.24125079999999999</v>
      </c>
      <c r="U17">
        <f t="shared" si="7"/>
        <v>0.20122989999999999</v>
      </c>
    </row>
    <row r="18" spans="1:21" x14ac:dyDescent="0.2">
      <c r="A18" s="37" t="s">
        <v>197</v>
      </c>
      <c r="B18" s="37" t="s">
        <v>162</v>
      </c>
      <c r="C18" s="37" t="s">
        <v>325</v>
      </c>
      <c r="D18" s="37">
        <v>3115</v>
      </c>
      <c r="E18" s="37">
        <v>32768</v>
      </c>
      <c r="F18" s="37">
        <v>133543</v>
      </c>
      <c r="G18" s="37">
        <v>89269</v>
      </c>
      <c r="H18" s="37">
        <v>18697</v>
      </c>
      <c r="I18" s="37">
        <v>8792</v>
      </c>
      <c r="J18" s="37">
        <f t="shared" si="0"/>
        <v>25030.1</v>
      </c>
      <c r="K18">
        <f t="shared" si="1"/>
        <v>2.5030099999999996E-2</v>
      </c>
      <c r="L18" t="s">
        <v>166</v>
      </c>
      <c r="M18">
        <v>50.696177005767801</v>
      </c>
      <c r="N18">
        <v>68.603267431259098</v>
      </c>
      <c r="O18">
        <v>44.059046268463099</v>
      </c>
      <c r="P18">
        <f t="shared" si="2"/>
        <v>1.1876599999999999</v>
      </c>
      <c r="Q18">
        <f t="shared" si="3"/>
        <v>1.703492</v>
      </c>
      <c r="R18">
        <f t="shared" si="4"/>
        <v>0.88026099999999996</v>
      </c>
      <c r="S18">
        <f t="shared" si="5"/>
        <v>0.41080449999999996</v>
      </c>
      <c r="T18">
        <f t="shared" si="6"/>
        <v>0.50261339999999999</v>
      </c>
      <c r="U18">
        <f t="shared" si="7"/>
        <v>0.41348299999999999</v>
      </c>
    </row>
    <row r="19" spans="1:21" x14ac:dyDescent="0.2">
      <c r="A19" s="37" t="s">
        <v>197</v>
      </c>
      <c r="B19" s="37" t="s">
        <v>163</v>
      </c>
      <c r="C19" s="37" t="s">
        <v>326</v>
      </c>
      <c r="D19" s="37">
        <v>5990</v>
      </c>
      <c r="E19" s="37">
        <v>65536</v>
      </c>
      <c r="F19" s="37">
        <v>262083</v>
      </c>
      <c r="G19" s="37">
        <v>158521</v>
      </c>
      <c r="H19" s="37">
        <v>36176</v>
      </c>
      <c r="I19" s="37">
        <v>17855</v>
      </c>
      <c r="J19" s="37">
        <f t="shared" si="0"/>
        <v>47463.5</v>
      </c>
      <c r="K19">
        <f t="shared" si="1"/>
        <v>4.7463499999999999E-2</v>
      </c>
      <c r="L19" t="s">
        <v>167</v>
      </c>
      <c r="M19">
        <v>101.791283130645</v>
      </c>
      <c r="N19">
        <v>143.00937628745999</v>
      </c>
      <c r="O19">
        <v>103.331104755401</v>
      </c>
      <c r="P19">
        <f t="shared" si="2"/>
        <v>2.3932729999999998</v>
      </c>
      <c r="Q19">
        <f t="shared" si="3"/>
        <v>3.744024</v>
      </c>
      <c r="R19">
        <f t="shared" si="4"/>
        <v>1.9508829999999999</v>
      </c>
      <c r="S19">
        <f t="shared" si="5"/>
        <v>0.95031109999999996</v>
      </c>
      <c r="T19">
        <f t="shared" si="6"/>
        <v>0.96447780000000005</v>
      </c>
      <c r="U19">
        <f t="shared" si="7"/>
        <v>0.84638639999999998</v>
      </c>
    </row>
    <row r="20" spans="1:21" x14ac:dyDescent="0.2">
      <c r="A20" s="37" t="s">
        <v>197</v>
      </c>
      <c r="B20" s="37" t="s">
        <v>164</v>
      </c>
      <c r="C20" s="37" t="s">
        <v>327</v>
      </c>
      <c r="D20" s="37">
        <v>11545</v>
      </c>
      <c r="E20" s="37">
        <v>131072</v>
      </c>
      <c r="F20" s="37">
        <v>537457</v>
      </c>
      <c r="G20" s="37">
        <v>338904</v>
      </c>
      <c r="H20" s="37">
        <v>76606</v>
      </c>
      <c r="I20" s="37">
        <v>42022</v>
      </c>
      <c r="J20" s="37">
        <f t="shared" si="0"/>
        <v>99498.9</v>
      </c>
      <c r="K20">
        <f t="shared" si="1"/>
        <v>9.9498899999999987E-2</v>
      </c>
      <c r="L20" t="s">
        <v>168</v>
      </c>
      <c r="M20">
        <v>212.02470016479401</v>
      </c>
      <c r="N20">
        <v>308.404300451278</v>
      </c>
      <c r="O20">
        <v>198.93765258789</v>
      </c>
      <c r="P20">
        <f t="shared" si="2"/>
        <v>4.9277929999999994</v>
      </c>
      <c r="Q20">
        <f t="shared" si="3"/>
        <v>8.1288719999999994</v>
      </c>
      <c r="R20">
        <f t="shared" si="4"/>
        <v>4.2727259999999996</v>
      </c>
      <c r="S20">
        <f t="shared" si="5"/>
        <v>1.7333896</v>
      </c>
      <c r="T20">
        <f t="shared" si="6"/>
        <v>2.0467035</v>
      </c>
      <c r="U20">
        <f t="shared" si="7"/>
        <v>1.8156838</v>
      </c>
    </row>
    <row r="21" spans="1:21" x14ac:dyDescent="0.2">
      <c r="A21" s="37" t="s">
        <v>197</v>
      </c>
      <c r="B21" s="37" t="s">
        <v>165</v>
      </c>
      <c r="C21" s="37" t="s">
        <v>328</v>
      </c>
      <c r="D21" s="37">
        <v>22128</v>
      </c>
      <c r="E21" s="37">
        <v>262144</v>
      </c>
      <c r="F21" s="37">
        <v>1108587</v>
      </c>
      <c r="G21" s="37">
        <v>669274</v>
      </c>
      <c r="H21" s="37">
        <v>149008</v>
      </c>
      <c r="I21" s="37">
        <v>85430</v>
      </c>
      <c r="J21" s="37">
        <f t="shared" si="0"/>
        <v>201229.9</v>
      </c>
      <c r="K21">
        <f t="shared" si="1"/>
        <v>0.20122989999999999</v>
      </c>
      <c r="L21" t="s">
        <v>169</v>
      </c>
      <c r="M21">
        <v>417.49267506599398</v>
      </c>
      <c r="N21">
        <v>655.20410180091801</v>
      </c>
      <c r="O21">
        <v>443.34885692596401</v>
      </c>
      <c r="P21">
        <f t="shared" si="2"/>
        <v>9.8902099999999997</v>
      </c>
      <c r="Q21">
        <f t="shared" si="3"/>
        <v>17.788761999999998</v>
      </c>
      <c r="R21">
        <f t="shared" si="4"/>
        <v>8.408631999999999</v>
      </c>
      <c r="S21">
        <f t="shared" si="5"/>
        <v>3.7093542999999998</v>
      </c>
      <c r="T21">
        <f t="shared" si="6"/>
        <v>4.3347607999999997</v>
      </c>
      <c r="U21">
        <f t="shared" si="7"/>
        <v>4.1810650000000003</v>
      </c>
    </row>
    <row r="22" spans="1:21" x14ac:dyDescent="0.2">
      <c r="A22" s="37" t="s">
        <v>197</v>
      </c>
      <c r="B22" s="37" t="s">
        <v>166</v>
      </c>
      <c r="C22" s="37" t="s">
        <v>329</v>
      </c>
      <c r="D22" s="37">
        <v>42369</v>
      </c>
      <c r="E22" s="37">
        <v>524288</v>
      </c>
      <c r="F22" s="37">
        <v>2363183</v>
      </c>
      <c r="G22" s="37">
        <v>1329777</v>
      </c>
      <c r="H22" s="37">
        <v>296183</v>
      </c>
      <c r="I22" s="37">
        <v>145687</v>
      </c>
      <c r="J22" s="37">
        <f t="shared" si="0"/>
        <v>413483</v>
      </c>
      <c r="K22">
        <f t="shared" si="1"/>
        <v>0.41348299999999999</v>
      </c>
      <c r="L22" t="s">
        <v>189</v>
      </c>
      <c r="P22">
        <f t="shared" si="2"/>
        <v>20.344567999999999</v>
      </c>
      <c r="Q22">
        <f>G64*0.000001</f>
        <v>41.733913000000001</v>
      </c>
      <c r="R22">
        <f t="shared" si="4"/>
        <v>17.111107999999998</v>
      </c>
      <c r="S22">
        <f t="shared" si="5"/>
        <v>8.2672998999999994</v>
      </c>
      <c r="T22">
        <f t="shared" si="6"/>
        <v>9.3793492999999994</v>
      </c>
      <c r="U22">
        <f t="shared" si="7"/>
        <v>8.996541800000001</v>
      </c>
    </row>
    <row r="23" spans="1:21" x14ac:dyDescent="0.2">
      <c r="A23" s="37" t="s">
        <v>197</v>
      </c>
      <c r="B23" s="37" t="s">
        <v>167</v>
      </c>
      <c r="C23" s="37" t="s">
        <v>330</v>
      </c>
      <c r="D23" s="37">
        <v>81468</v>
      </c>
      <c r="E23" s="37">
        <v>1048576</v>
      </c>
      <c r="F23" s="37">
        <v>4844206</v>
      </c>
      <c r="G23" s="37">
        <v>2721676</v>
      </c>
      <c r="H23" s="37">
        <v>570288</v>
      </c>
      <c r="I23" s="37">
        <v>327694</v>
      </c>
      <c r="J23" s="37">
        <f t="shared" si="0"/>
        <v>846386.4</v>
      </c>
      <c r="K23">
        <f t="shared" si="1"/>
        <v>0.84638639999999998</v>
      </c>
      <c r="L23" t="s">
        <v>190</v>
      </c>
      <c r="S23">
        <f t="shared" si="5"/>
        <v>15.264897999999999</v>
      </c>
      <c r="T23">
        <f t="shared" ref="T23:T25" si="8">J13*0.000001</f>
        <v>18.317554699999999</v>
      </c>
      <c r="U23">
        <f t="shared" si="7"/>
        <v>16.260277899999998</v>
      </c>
    </row>
    <row r="24" spans="1:21" x14ac:dyDescent="0.2">
      <c r="A24" s="37" t="s">
        <v>197</v>
      </c>
      <c r="B24" s="37" t="s">
        <v>168</v>
      </c>
      <c r="C24" s="37" t="s">
        <v>331</v>
      </c>
      <c r="D24" s="37">
        <v>155576</v>
      </c>
      <c r="E24" s="37">
        <v>2097152</v>
      </c>
      <c r="F24" s="37">
        <v>10728614</v>
      </c>
      <c r="G24" s="37">
        <v>5638588</v>
      </c>
      <c r="H24" s="37">
        <v>1175773</v>
      </c>
      <c r="I24" s="37">
        <v>613863</v>
      </c>
      <c r="J24" s="37">
        <f t="shared" si="0"/>
        <v>1815683.8</v>
      </c>
      <c r="K24">
        <f t="shared" si="1"/>
        <v>1.8156838</v>
      </c>
      <c r="L24" t="s">
        <v>191</v>
      </c>
      <c r="S24">
        <f t="shared" si="5"/>
        <v>32.795722300000001</v>
      </c>
      <c r="T24">
        <f t="shared" si="8"/>
        <v>39.552774799999995</v>
      </c>
      <c r="U24">
        <f t="shared" si="7"/>
        <v>34.156629099999996</v>
      </c>
    </row>
    <row r="25" spans="1:21" x14ac:dyDescent="0.2">
      <c r="A25" s="37" t="s">
        <v>197</v>
      </c>
      <c r="B25" s="37" t="s">
        <v>169</v>
      </c>
      <c r="C25" s="37" t="s">
        <v>332</v>
      </c>
      <c r="D25" s="37">
        <v>296688</v>
      </c>
      <c r="E25" s="37">
        <v>4194304</v>
      </c>
      <c r="F25" s="37">
        <v>25644748</v>
      </c>
      <c r="G25" s="37">
        <v>12585788</v>
      </c>
      <c r="H25" s="37">
        <v>2217322</v>
      </c>
      <c r="I25" s="37">
        <v>1362792</v>
      </c>
      <c r="J25" s="37">
        <f t="shared" si="0"/>
        <v>4181065</v>
      </c>
      <c r="K25">
        <f t="shared" si="1"/>
        <v>4.1810650000000003</v>
      </c>
      <c r="L25" t="s">
        <v>192</v>
      </c>
      <c r="S25">
        <f t="shared" si="5"/>
        <v>71.079053299999998</v>
      </c>
      <c r="T25">
        <f t="shared" si="8"/>
        <v>84.710906399999999</v>
      </c>
      <c r="U25">
        <f t="shared" si="7"/>
        <v>70.832421699999998</v>
      </c>
    </row>
    <row r="26" spans="1:21" x14ac:dyDescent="0.2">
      <c r="A26" s="37" t="s">
        <v>197</v>
      </c>
      <c r="B26" s="37" t="s">
        <v>189</v>
      </c>
      <c r="C26" s="37" t="s">
        <v>333</v>
      </c>
      <c r="D26" s="37">
        <v>575281</v>
      </c>
      <c r="E26" s="37">
        <v>8388608</v>
      </c>
      <c r="F26" s="37">
        <v>54157162</v>
      </c>
      <c r="G26" s="37">
        <v>27829723</v>
      </c>
      <c r="H26" s="37">
        <v>4599559</v>
      </c>
      <c r="I26" s="37">
        <v>3378974</v>
      </c>
      <c r="J26" s="37">
        <f t="shared" si="0"/>
        <v>8996541.8000000007</v>
      </c>
      <c r="K26">
        <f t="shared" si="1"/>
        <v>8.996541800000001</v>
      </c>
      <c r="L26" t="s">
        <v>193</v>
      </c>
      <c r="S26">
        <f t="shared" si="5"/>
        <v>147.71696619999997</v>
      </c>
    </row>
    <row r="27" spans="1:21" x14ac:dyDescent="0.2">
      <c r="A27" s="37" t="s">
        <v>197</v>
      </c>
      <c r="B27" s="37" t="s">
        <v>190</v>
      </c>
      <c r="C27" s="37" t="s">
        <v>335</v>
      </c>
      <c r="D27" s="37">
        <v>1085945</v>
      </c>
      <c r="E27" s="37">
        <v>16777216</v>
      </c>
      <c r="F27" s="37">
        <v>101143611</v>
      </c>
      <c r="G27" s="37">
        <v>47255336</v>
      </c>
      <c r="H27" s="37">
        <v>8609911</v>
      </c>
      <c r="I27" s="37">
        <v>5593921</v>
      </c>
      <c r="J27" s="37">
        <f t="shared" si="0"/>
        <v>16260277.9</v>
      </c>
      <c r="K27">
        <f t="shared" si="1"/>
        <v>16.260277899999998</v>
      </c>
    </row>
    <row r="28" spans="1:21" x14ac:dyDescent="0.2">
      <c r="A28" s="37" t="s">
        <v>197</v>
      </c>
      <c r="B28" s="37" t="s">
        <v>191</v>
      </c>
      <c r="C28" s="37" t="s">
        <v>336</v>
      </c>
      <c r="D28" s="37">
        <v>2105215</v>
      </c>
      <c r="E28" s="37">
        <v>33554432</v>
      </c>
      <c r="F28" s="37">
        <v>221317526</v>
      </c>
      <c r="G28" s="37">
        <v>92525216</v>
      </c>
      <c r="H28" s="37">
        <v>16866480</v>
      </c>
      <c r="I28" s="37">
        <v>10857069</v>
      </c>
      <c r="J28" s="37">
        <f t="shared" si="0"/>
        <v>34156629.100000001</v>
      </c>
      <c r="K28">
        <f t="shared" si="1"/>
        <v>34.156629099999996</v>
      </c>
    </row>
    <row r="29" spans="1:21" x14ac:dyDescent="0.2">
      <c r="A29" s="37" t="s">
        <v>197</v>
      </c>
      <c r="B29" s="37" t="s">
        <v>192</v>
      </c>
      <c r="C29" s="37" t="s">
        <v>337</v>
      </c>
      <c r="D29" s="37">
        <v>3996018</v>
      </c>
      <c r="E29" s="37">
        <v>67108864</v>
      </c>
      <c r="F29" s="37">
        <v>464139527</v>
      </c>
      <c r="G29" s="37">
        <v>189629666</v>
      </c>
      <c r="H29" s="37">
        <v>32828127</v>
      </c>
      <c r="I29" s="37">
        <v>21726897</v>
      </c>
      <c r="J29" s="37">
        <f t="shared" si="0"/>
        <v>70832421.700000003</v>
      </c>
      <c r="K29">
        <f t="shared" si="1"/>
        <v>70.832421699999998</v>
      </c>
    </row>
    <row r="30" spans="1:21" x14ac:dyDescent="0.2">
      <c r="A30" t="s">
        <v>198</v>
      </c>
      <c r="B30" t="s">
        <v>160</v>
      </c>
      <c r="C30" s="31" t="s">
        <v>323</v>
      </c>
      <c r="D30">
        <v>854</v>
      </c>
      <c r="E30">
        <v>8192</v>
      </c>
      <c r="F30" s="31">
        <v>35106</v>
      </c>
      <c r="G30">
        <v>18933</v>
      </c>
      <c r="H30">
        <v>4157</v>
      </c>
      <c r="I30">
        <v>2165</v>
      </c>
      <c r="J30">
        <f t="shared" si="0"/>
        <v>6036.1</v>
      </c>
      <c r="K30">
        <f t="shared" si="1"/>
        <v>6.0361E-3</v>
      </c>
    </row>
    <row r="31" spans="1:21" x14ac:dyDescent="0.2">
      <c r="A31" t="s">
        <v>198</v>
      </c>
      <c r="B31" t="s">
        <v>161</v>
      </c>
      <c r="C31" t="s">
        <v>324</v>
      </c>
      <c r="D31">
        <v>1628</v>
      </c>
      <c r="E31">
        <v>16384</v>
      </c>
      <c r="F31">
        <v>67869</v>
      </c>
      <c r="G31">
        <v>39739</v>
      </c>
      <c r="H31">
        <v>9486</v>
      </c>
      <c r="I31">
        <v>3698</v>
      </c>
      <c r="J31">
        <f t="shared" si="0"/>
        <v>12079.2</v>
      </c>
      <c r="K31">
        <f t="shared" si="1"/>
        <v>1.20792E-2</v>
      </c>
    </row>
    <row r="32" spans="1:21" x14ac:dyDescent="0.2">
      <c r="A32" t="s">
        <v>198</v>
      </c>
      <c r="B32" t="s">
        <v>162</v>
      </c>
      <c r="C32" t="s">
        <v>325</v>
      </c>
      <c r="D32">
        <v>3115</v>
      </c>
      <c r="E32">
        <v>32768</v>
      </c>
      <c r="F32">
        <v>132636</v>
      </c>
      <c r="G32">
        <v>103646</v>
      </c>
      <c r="H32">
        <v>17914</v>
      </c>
      <c r="I32">
        <v>6273</v>
      </c>
      <c r="J32">
        <f t="shared" si="0"/>
        <v>26046.9</v>
      </c>
      <c r="K32">
        <f t="shared" si="1"/>
        <v>2.6046900000000001E-2</v>
      </c>
    </row>
    <row r="33" spans="1:31" x14ac:dyDescent="0.2">
      <c r="A33" t="s">
        <v>198</v>
      </c>
      <c r="B33" t="s">
        <v>163</v>
      </c>
      <c r="C33" t="s">
        <v>326</v>
      </c>
      <c r="D33">
        <v>5990</v>
      </c>
      <c r="E33">
        <v>65536</v>
      </c>
      <c r="F33">
        <v>260460</v>
      </c>
      <c r="G33">
        <v>151243</v>
      </c>
      <c r="H33">
        <v>34514</v>
      </c>
      <c r="I33">
        <v>11903</v>
      </c>
      <c r="J33">
        <f t="shared" si="0"/>
        <v>45812</v>
      </c>
      <c r="K33">
        <f t="shared" si="1"/>
        <v>4.5811999999999999E-2</v>
      </c>
    </row>
    <row r="34" spans="1:31" x14ac:dyDescent="0.2">
      <c r="A34" t="s">
        <v>198</v>
      </c>
      <c r="B34" t="s">
        <v>164</v>
      </c>
      <c r="C34" t="s">
        <v>327</v>
      </c>
      <c r="D34">
        <v>11545</v>
      </c>
      <c r="E34">
        <v>131072</v>
      </c>
      <c r="F34">
        <v>528652</v>
      </c>
      <c r="G34">
        <v>308422</v>
      </c>
      <c r="H34">
        <v>75586</v>
      </c>
      <c r="I34">
        <v>24074</v>
      </c>
      <c r="J34">
        <f t="shared" si="0"/>
        <v>93673.4</v>
      </c>
      <c r="K34">
        <f t="shared" si="1"/>
        <v>9.367339999999999E-2</v>
      </c>
    </row>
    <row r="35" spans="1:31" x14ac:dyDescent="0.2">
      <c r="A35" t="s">
        <v>198</v>
      </c>
      <c r="B35" t="s">
        <v>165</v>
      </c>
      <c r="C35" t="s">
        <v>328</v>
      </c>
      <c r="D35">
        <v>22128</v>
      </c>
      <c r="E35">
        <v>262144</v>
      </c>
      <c r="F35">
        <v>1104845</v>
      </c>
      <c r="G35">
        <v>662889</v>
      </c>
      <c r="H35">
        <v>149833</v>
      </c>
      <c r="I35">
        <v>66158</v>
      </c>
      <c r="J35">
        <f t="shared" si="0"/>
        <v>198372.5</v>
      </c>
      <c r="K35">
        <f t="shared" si="1"/>
        <v>0.19837249999999998</v>
      </c>
    </row>
    <row r="36" spans="1:31" x14ac:dyDescent="0.2">
      <c r="A36" t="s">
        <v>198</v>
      </c>
      <c r="B36" t="s">
        <v>166</v>
      </c>
      <c r="C36" t="s">
        <v>329</v>
      </c>
      <c r="D36">
        <v>42369</v>
      </c>
      <c r="E36">
        <v>524288</v>
      </c>
      <c r="F36">
        <v>2287993</v>
      </c>
      <c r="G36">
        <v>1435821</v>
      </c>
      <c r="H36">
        <v>284418</v>
      </c>
      <c r="I36">
        <v>99813</v>
      </c>
      <c r="J36">
        <f t="shared" si="0"/>
        <v>410804.5</v>
      </c>
      <c r="K36">
        <f t="shared" si="1"/>
        <v>0.41080449999999996</v>
      </c>
      <c r="L36" s="3"/>
      <c r="M36" s="38" t="s">
        <v>170</v>
      </c>
      <c r="N36" s="38"/>
      <c r="O36" s="38"/>
      <c r="P36" s="29" t="s">
        <v>171</v>
      </c>
      <c r="Q36" s="29"/>
      <c r="R36" s="29"/>
      <c r="S36" s="38" t="s">
        <v>314</v>
      </c>
      <c r="T36" s="38"/>
      <c r="U36" s="38"/>
    </row>
    <row r="37" spans="1:31" x14ac:dyDescent="0.2">
      <c r="A37" t="s">
        <v>198</v>
      </c>
      <c r="B37" t="s">
        <v>167</v>
      </c>
      <c r="C37" t="s">
        <v>330</v>
      </c>
      <c r="D37">
        <v>81468</v>
      </c>
      <c r="E37">
        <v>1048576</v>
      </c>
      <c r="F37">
        <v>4925602</v>
      </c>
      <c r="G37">
        <v>3805431</v>
      </c>
      <c r="H37">
        <v>580417</v>
      </c>
      <c r="I37">
        <v>191661</v>
      </c>
      <c r="J37">
        <f t="shared" si="0"/>
        <v>950311.1</v>
      </c>
      <c r="K37">
        <f t="shared" si="1"/>
        <v>0.95031109999999996</v>
      </c>
      <c r="L37" s="3" t="s">
        <v>154</v>
      </c>
      <c r="M37" s="3" t="s">
        <v>306</v>
      </c>
      <c r="N37" s="3" t="s">
        <v>304</v>
      </c>
      <c r="O37" s="3" t="s">
        <v>305</v>
      </c>
      <c r="P37" s="3" t="s">
        <v>306</v>
      </c>
      <c r="Q37" s="3" t="s">
        <v>304</v>
      </c>
      <c r="R37" s="3" t="s">
        <v>305</v>
      </c>
      <c r="S37" s="33" t="s">
        <v>306</v>
      </c>
      <c r="T37" s="33" t="s">
        <v>304</v>
      </c>
      <c r="U37" s="33" t="s">
        <v>305</v>
      </c>
    </row>
    <row r="38" spans="1:31" x14ac:dyDescent="0.2">
      <c r="A38" t="s">
        <v>198</v>
      </c>
      <c r="B38" t="s">
        <v>168</v>
      </c>
      <c r="C38" t="s">
        <v>331</v>
      </c>
      <c r="D38">
        <v>155576</v>
      </c>
      <c r="E38">
        <v>2097152</v>
      </c>
      <c r="F38">
        <v>10519030</v>
      </c>
      <c r="G38">
        <v>5308999</v>
      </c>
      <c r="H38">
        <v>1159569</v>
      </c>
      <c r="I38">
        <v>346298</v>
      </c>
      <c r="J38">
        <f t="shared" si="0"/>
        <v>1733389.6</v>
      </c>
      <c r="K38">
        <f t="shared" si="1"/>
        <v>1.7333896</v>
      </c>
      <c r="L38" t="s">
        <v>160</v>
      </c>
      <c r="M38">
        <f t="shared" ref="M38:U38" si="9">ROUNDUP(M12,2)</f>
        <v>0.7</v>
      </c>
      <c r="N38">
        <f t="shared" si="9"/>
        <v>0.94000000000000006</v>
      </c>
      <c r="O38">
        <f t="shared" si="9"/>
        <v>0.63</v>
      </c>
      <c r="P38">
        <f t="shared" si="9"/>
        <v>0.02</v>
      </c>
      <c r="Q38">
        <f t="shared" si="9"/>
        <v>0.05</v>
      </c>
      <c r="R38">
        <f t="shared" si="9"/>
        <v>0.02</v>
      </c>
      <c r="S38">
        <f t="shared" si="9"/>
        <v>0.01</v>
      </c>
      <c r="T38">
        <f t="shared" si="9"/>
        <v>0.01</v>
      </c>
      <c r="U38">
        <f t="shared" si="9"/>
        <v>0.01</v>
      </c>
    </row>
    <row r="39" spans="1:31" x14ac:dyDescent="0.2">
      <c r="A39" t="s">
        <v>198</v>
      </c>
      <c r="B39" t="s">
        <v>169</v>
      </c>
      <c r="C39" t="s">
        <v>332</v>
      </c>
      <c r="D39">
        <v>296688</v>
      </c>
      <c r="E39">
        <v>4194304</v>
      </c>
      <c r="F39">
        <v>22983316</v>
      </c>
      <c r="G39">
        <v>11314219</v>
      </c>
      <c r="H39">
        <v>2211353</v>
      </c>
      <c r="I39">
        <v>584655</v>
      </c>
      <c r="J39">
        <f t="shared" si="0"/>
        <v>3709354.3</v>
      </c>
      <c r="K39">
        <f t="shared" si="1"/>
        <v>3.7093542999999998</v>
      </c>
      <c r="L39" t="s">
        <v>161</v>
      </c>
      <c r="M39">
        <f t="shared" ref="M39:U39" si="10">ROUNDUP(M13,2)</f>
        <v>1.41</v>
      </c>
      <c r="N39">
        <f t="shared" si="10"/>
        <v>1.89</v>
      </c>
      <c r="O39">
        <f t="shared" si="10"/>
        <v>1.25</v>
      </c>
      <c r="P39">
        <f t="shared" si="10"/>
        <v>0.04</v>
      </c>
      <c r="Q39">
        <f t="shared" si="10"/>
        <v>0.08</v>
      </c>
      <c r="R39">
        <f t="shared" si="10"/>
        <v>0.03</v>
      </c>
      <c r="S39">
        <f t="shared" si="10"/>
        <v>0.02</v>
      </c>
      <c r="T39">
        <f t="shared" si="10"/>
        <v>0.02</v>
      </c>
      <c r="U39">
        <f t="shared" si="10"/>
        <v>0.02</v>
      </c>
    </row>
    <row r="40" spans="1:31" x14ac:dyDescent="0.2">
      <c r="A40" t="s">
        <v>198</v>
      </c>
      <c r="B40" t="s">
        <v>189</v>
      </c>
      <c r="C40" t="s">
        <v>333</v>
      </c>
      <c r="D40">
        <v>575281</v>
      </c>
      <c r="E40">
        <v>8388608</v>
      </c>
      <c r="F40">
        <v>53664264</v>
      </c>
      <c r="G40">
        <v>23124422</v>
      </c>
      <c r="H40">
        <v>4455084</v>
      </c>
      <c r="I40">
        <v>1429229</v>
      </c>
      <c r="J40">
        <f t="shared" si="0"/>
        <v>8267299.9000000004</v>
      </c>
      <c r="K40">
        <f t="shared" si="1"/>
        <v>8.2672998999999994</v>
      </c>
      <c r="L40" t="s">
        <v>162</v>
      </c>
      <c r="M40">
        <f t="shared" ref="M40:U40" si="11">ROUNDUP(M14,2)</f>
        <v>2.8</v>
      </c>
      <c r="N40">
        <f t="shared" si="11"/>
        <v>3.78</v>
      </c>
      <c r="O40">
        <f t="shared" si="11"/>
        <v>2.4499999999999997</v>
      </c>
      <c r="P40">
        <f t="shared" si="11"/>
        <v>0.08</v>
      </c>
      <c r="Q40">
        <f t="shared" si="11"/>
        <v>9.9999999999999992E-2</v>
      </c>
      <c r="R40">
        <f t="shared" si="11"/>
        <v>0.05</v>
      </c>
      <c r="S40">
        <f t="shared" si="11"/>
        <v>0.03</v>
      </c>
      <c r="T40">
        <f t="shared" si="11"/>
        <v>0.03</v>
      </c>
      <c r="U40">
        <f t="shared" si="11"/>
        <v>0.03</v>
      </c>
    </row>
    <row r="41" spans="1:31" x14ac:dyDescent="0.2">
      <c r="A41" t="s">
        <v>198</v>
      </c>
      <c r="B41" t="s">
        <v>190</v>
      </c>
      <c r="C41" t="s">
        <v>335</v>
      </c>
      <c r="D41">
        <v>1085945</v>
      </c>
      <c r="E41">
        <v>16777216</v>
      </c>
      <c r="F41">
        <v>102005381</v>
      </c>
      <c r="G41">
        <v>40339236</v>
      </c>
      <c r="H41">
        <v>8118158</v>
      </c>
      <c r="I41">
        <v>2186205</v>
      </c>
      <c r="J41">
        <f t="shared" si="0"/>
        <v>15264898</v>
      </c>
      <c r="K41">
        <f t="shared" si="1"/>
        <v>15.264897999999999</v>
      </c>
      <c r="L41" t="s">
        <v>163</v>
      </c>
      <c r="M41">
        <f t="shared" ref="M41:U41" si="12">ROUNDUP(M15,2)</f>
        <v>5.87</v>
      </c>
      <c r="N41">
        <f t="shared" si="12"/>
        <v>7.7</v>
      </c>
      <c r="O41">
        <f t="shared" si="12"/>
        <v>4.8</v>
      </c>
      <c r="P41">
        <f t="shared" si="12"/>
        <v>0.15000000000000002</v>
      </c>
      <c r="Q41">
        <f t="shared" si="12"/>
        <v>0.19</v>
      </c>
      <c r="R41">
        <f t="shared" si="12"/>
        <v>0.13</v>
      </c>
      <c r="S41">
        <f t="shared" si="12"/>
        <v>0.05</v>
      </c>
      <c r="T41">
        <f t="shared" si="12"/>
        <v>6.0000000000000005E-2</v>
      </c>
      <c r="U41">
        <f t="shared" si="12"/>
        <v>0.05</v>
      </c>
    </row>
    <row r="42" spans="1:31" x14ac:dyDescent="0.2">
      <c r="A42" t="s">
        <v>198</v>
      </c>
      <c r="B42" t="s">
        <v>191</v>
      </c>
      <c r="C42" t="s">
        <v>336</v>
      </c>
      <c r="D42">
        <v>2105215</v>
      </c>
      <c r="E42">
        <v>33554432</v>
      </c>
      <c r="F42">
        <v>220039137</v>
      </c>
      <c r="G42">
        <v>87235851</v>
      </c>
      <c r="H42">
        <v>16496027</v>
      </c>
      <c r="I42">
        <v>4186208</v>
      </c>
      <c r="J42">
        <f t="shared" si="0"/>
        <v>32795722.300000001</v>
      </c>
      <c r="K42">
        <f t="shared" si="1"/>
        <v>32.795722300000001</v>
      </c>
      <c r="L42" t="s">
        <v>164</v>
      </c>
      <c r="M42">
        <f t="shared" ref="M42:U42" si="13">ROUNDUP(M16,2)</f>
        <v>11.959999999999999</v>
      </c>
      <c r="N42">
        <f t="shared" si="13"/>
        <v>16.23</v>
      </c>
      <c r="O42">
        <f t="shared" si="13"/>
        <v>9.879999999999999</v>
      </c>
      <c r="P42">
        <f t="shared" si="13"/>
        <v>0.3</v>
      </c>
      <c r="Q42">
        <f t="shared" si="13"/>
        <v>0.41000000000000003</v>
      </c>
      <c r="R42">
        <f t="shared" si="13"/>
        <v>0.21000000000000002</v>
      </c>
      <c r="S42">
        <f t="shared" si="13"/>
        <v>9.9999999999999992E-2</v>
      </c>
      <c r="T42">
        <f t="shared" si="13"/>
        <v>0.12</v>
      </c>
      <c r="U42">
        <f t="shared" si="13"/>
        <v>9.9999999999999992E-2</v>
      </c>
    </row>
    <row r="43" spans="1:31" x14ac:dyDescent="0.2">
      <c r="A43" t="s">
        <v>198</v>
      </c>
      <c r="B43" t="s">
        <v>192</v>
      </c>
      <c r="C43" t="s">
        <v>337</v>
      </c>
      <c r="D43">
        <v>3996018</v>
      </c>
      <c r="E43">
        <v>67108864</v>
      </c>
      <c r="F43">
        <v>473670836</v>
      </c>
      <c r="G43">
        <v>195600475</v>
      </c>
      <c r="H43">
        <v>32678169</v>
      </c>
      <c r="I43">
        <v>8841053</v>
      </c>
      <c r="J43">
        <f t="shared" si="0"/>
        <v>71079053.299999997</v>
      </c>
      <c r="K43">
        <f t="shared" si="1"/>
        <v>71.079053299999998</v>
      </c>
      <c r="L43" t="s">
        <v>165</v>
      </c>
      <c r="M43">
        <f t="shared" ref="M43:U43" si="14">ROUNDUP(M17,2)</f>
        <v>24.94</v>
      </c>
      <c r="N43">
        <f t="shared" si="14"/>
        <v>33.229999999999997</v>
      </c>
      <c r="O43">
        <f t="shared" si="14"/>
        <v>21.53</v>
      </c>
      <c r="P43">
        <f t="shared" si="14"/>
        <v>0.6</v>
      </c>
      <c r="Q43">
        <f t="shared" si="14"/>
        <v>0.85</v>
      </c>
      <c r="R43">
        <f t="shared" si="14"/>
        <v>0.44</v>
      </c>
      <c r="S43">
        <f t="shared" si="14"/>
        <v>0.2</v>
      </c>
      <c r="T43">
        <f t="shared" si="14"/>
        <v>0.25</v>
      </c>
      <c r="U43">
        <f t="shared" si="14"/>
        <v>0.21000000000000002</v>
      </c>
    </row>
    <row r="44" spans="1:31" x14ac:dyDescent="0.2">
      <c r="A44" t="s">
        <v>198</v>
      </c>
      <c r="B44" t="s">
        <v>193</v>
      </c>
      <c r="C44" t="s">
        <v>342</v>
      </c>
      <c r="D44">
        <v>7772576</v>
      </c>
      <c r="E44">
        <v>134217728</v>
      </c>
      <c r="F44">
        <v>1032780657</v>
      </c>
      <c r="G44">
        <v>358403806</v>
      </c>
      <c r="H44">
        <v>67598984</v>
      </c>
      <c r="I44">
        <v>18386215</v>
      </c>
      <c r="J44">
        <f t="shared" si="0"/>
        <v>147716966.19999999</v>
      </c>
      <c r="K44">
        <f t="shared" si="1"/>
        <v>147.71696619999997</v>
      </c>
      <c r="L44" t="s">
        <v>166</v>
      </c>
      <c r="M44">
        <f t="shared" ref="M44:U44" si="15">ROUNDUP(M18,2)</f>
        <v>50.699999999999996</v>
      </c>
      <c r="N44">
        <f t="shared" si="15"/>
        <v>68.61</v>
      </c>
      <c r="O44">
        <f t="shared" si="15"/>
        <v>44.059999999999995</v>
      </c>
      <c r="P44">
        <f t="shared" si="15"/>
        <v>1.19</v>
      </c>
      <c r="Q44">
        <f t="shared" si="15"/>
        <v>1.71</v>
      </c>
      <c r="R44">
        <f t="shared" si="15"/>
        <v>0.89</v>
      </c>
      <c r="S44">
        <f t="shared" si="15"/>
        <v>0.42</v>
      </c>
      <c r="T44">
        <f t="shared" si="15"/>
        <v>0.51</v>
      </c>
      <c r="U44">
        <f t="shared" si="15"/>
        <v>0.42</v>
      </c>
    </row>
    <row r="45" spans="1:31" x14ac:dyDescent="0.2">
      <c r="L45" t="s">
        <v>167</v>
      </c>
      <c r="M45">
        <f t="shared" ref="M45:U45" si="16">ROUNDUP(M19,2)</f>
        <v>101.80000000000001</v>
      </c>
      <c r="N45">
        <f t="shared" si="16"/>
        <v>143.01</v>
      </c>
      <c r="O45">
        <f t="shared" si="16"/>
        <v>103.34</v>
      </c>
      <c r="P45">
        <f t="shared" si="16"/>
        <v>2.4</v>
      </c>
      <c r="Q45">
        <f t="shared" si="16"/>
        <v>3.75</v>
      </c>
      <c r="R45">
        <f t="shared" si="16"/>
        <v>1.96</v>
      </c>
      <c r="S45">
        <f t="shared" si="16"/>
        <v>0.96</v>
      </c>
      <c r="T45">
        <f t="shared" si="16"/>
        <v>0.97</v>
      </c>
      <c r="U45">
        <f t="shared" si="16"/>
        <v>0.85</v>
      </c>
    </row>
    <row r="46" spans="1:31" x14ac:dyDescent="0.2">
      <c r="L46" t="s">
        <v>168</v>
      </c>
      <c r="M46">
        <f t="shared" ref="M46:U46" si="17">ROUNDUP(M20,2)</f>
        <v>212.03</v>
      </c>
      <c r="N46">
        <f t="shared" si="17"/>
        <v>308.40999999999997</v>
      </c>
      <c r="O46">
        <f t="shared" si="17"/>
        <v>198.94</v>
      </c>
      <c r="P46">
        <f t="shared" si="17"/>
        <v>4.93</v>
      </c>
      <c r="Q46">
        <f t="shared" si="17"/>
        <v>8.129999999999999</v>
      </c>
      <c r="R46">
        <f t="shared" si="17"/>
        <v>4.2799999999999994</v>
      </c>
      <c r="S46">
        <f t="shared" si="17"/>
        <v>1.74</v>
      </c>
      <c r="T46">
        <f t="shared" si="17"/>
        <v>2.0499999999999998</v>
      </c>
      <c r="U46">
        <f t="shared" si="17"/>
        <v>1.82</v>
      </c>
    </row>
    <row r="47" spans="1:31" x14ac:dyDescent="0.2">
      <c r="L47" t="s">
        <v>169</v>
      </c>
      <c r="M47">
        <f t="shared" ref="M47:U47" si="18">ROUNDUP(M21,2)</f>
        <v>417.5</v>
      </c>
      <c r="N47">
        <f t="shared" si="18"/>
        <v>655.21</v>
      </c>
      <c r="O47">
        <f t="shared" si="18"/>
        <v>443.34999999999997</v>
      </c>
      <c r="P47">
        <f t="shared" si="18"/>
        <v>9.9</v>
      </c>
      <c r="Q47">
        <f t="shared" si="18"/>
        <v>17.790000000000003</v>
      </c>
      <c r="R47">
        <f t="shared" si="18"/>
        <v>8.41</v>
      </c>
      <c r="S47">
        <f t="shared" si="18"/>
        <v>3.71</v>
      </c>
      <c r="T47">
        <f t="shared" si="18"/>
        <v>4.34</v>
      </c>
      <c r="U47">
        <f t="shared" si="18"/>
        <v>4.1899999999999995</v>
      </c>
      <c r="Y47" s="1" t="s">
        <v>232</v>
      </c>
      <c r="Z47" s="1" t="s">
        <v>347</v>
      </c>
      <c r="AA47" s="1" t="s">
        <v>348</v>
      </c>
      <c r="AB47" s="1" t="s">
        <v>235</v>
      </c>
      <c r="AC47" s="1" t="s">
        <v>349</v>
      </c>
    </row>
    <row r="48" spans="1:31" x14ac:dyDescent="0.2">
      <c r="L48" t="s">
        <v>189</v>
      </c>
      <c r="M48">
        <f t="shared" ref="M48:U48" si="19">ROUNDUP(M22,2)</f>
        <v>0</v>
      </c>
      <c r="N48">
        <f t="shared" si="19"/>
        <v>0</v>
      </c>
      <c r="O48">
        <f t="shared" si="19"/>
        <v>0</v>
      </c>
      <c r="P48">
        <f t="shared" si="19"/>
        <v>20.350000000000001</v>
      </c>
      <c r="Q48">
        <f t="shared" si="19"/>
        <v>41.739999999999995</v>
      </c>
      <c r="R48">
        <f t="shared" si="19"/>
        <v>17.12</v>
      </c>
      <c r="S48">
        <f t="shared" si="19"/>
        <v>8.27</v>
      </c>
      <c r="T48">
        <f t="shared" si="19"/>
        <v>9.379999999999999</v>
      </c>
      <c r="U48">
        <f t="shared" si="19"/>
        <v>9</v>
      </c>
      <c r="X48" t="s">
        <v>188</v>
      </c>
      <c r="Y48" t="s">
        <v>130</v>
      </c>
      <c r="Z48">
        <v>10869235</v>
      </c>
      <c r="AA48">
        <v>5625590</v>
      </c>
      <c r="AB48">
        <v>1192874</v>
      </c>
      <c r="AC48">
        <v>2779336</v>
      </c>
      <c r="AD48">
        <f t="shared" ref="AD48:AD65" si="20">SUM(Z48:AC48)/10</f>
        <v>2046703.5</v>
      </c>
      <c r="AE48">
        <f t="shared" ref="AE48:AE65" si="21">AD48*0.000001</f>
        <v>2.0467035</v>
      </c>
    </row>
    <row r="49" spans="5:31" x14ac:dyDescent="0.2">
      <c r="L49" t="s">
        <v>190</v>
      </c>
      <c r="S49">
        <f t="shared" ref="S49:U52" si="22">ROUNDUP(S23,2)</f>
        <v>15.27</v>
      </c>
      <c r="T49">
        <f t="shared" si="22"/>
        <v>18.32</v>
      </c>
      <c r="U49">
        <f t="shared" si="22"/>
        <v>16.270000000000003</v>
      </c>
      <c r="X49" t="s">
        <v>197</v>
      </c>
      <c r="Y49" t="s">
        <v>131</v>
      </c>
      <c r="Z49">
        <v>10728614</v>
      </c>
      <c r="AA49">
        <v>5638588</v>
      </c>
      <c r="AB49">
        <v>1175773</v>
      </c>
      <c r="AC49">
        <v>613863</v>
      </c>
      <c r="AD49">
        <f t="shared" si="20"/>
        <v>1815683.8</v>
      </c>
      <c r="AE49">
        <f t="shared" si="21"/>
        <v>1.8156838</v>
      </c>
    </row>
    <row r="50" spans="5:31" x14ac:dyDescent="0.2">
      <c r="L50" t="s">
        <v>191</v>
      </c>
      <c r="S50">
        <f t="shared" si="22"/>
        <v>32.799999999999997</v>
      </c>
      <c r="T50">
        <f t="shared" si="22"/>
        <v>39.559999999999995</v>
      </c>
      <c r="U50">
        <f t="shared" si="22"/>
        <v>34.159999999999997</v>
      </c>
      <c r="X50" t="s">
        <v>198</v>
      </c>
      <c r="Y50" t="s">
        <v>132</v>
      </c>
      <c r="Z50">
        <v>10519030</v>
      </c>
      <c r="AA50">
        <v>5308999</v>
      </c>
      <c r="AB50">
        <v>1159569</v>
      </c>
      <c r="AC50">
        <v>346298</v>
      </c>
      <c r="AD50">
        <f t="shared" si="20"/>
        <v>1733389.6</v>
      </c>
      <c r="AE50">
        <f t="shared" si="21"/>
        <v>1.7333896</v>
      </c>
    </row>
    <row r="51" spans="5:31" x14ac:dyDescent="0.2">
      <c r="L51" t="s">
        <v>192</v>
      </c>
      <c r="S51">
        <f>ROUNDUP(S25,2)</f>
        <v>71.08</v>
      </c>
      <c r="T51">
        <f t="shared" si="22"/>
        <v>84.72</v>
      </c>
      <c r="U51">
        <f t="shared" si="22"/>
        <v>70.84</v>
      </c>
      <c r="X51" t="s">
        <v>188</v>
      </c>
      <c r="Y51" t="s">
        <v>133</v>
      </c>
      <c r="Z51">
        <v>22938768</v>
      </c>
      <c r="AA51">
        <v>12492948</v>
      </c>
      <c r="AB51">
        <v>2289086</v>
      </c>
      <c r="AC51">
        <v>5626806</v>
      </c>
      <c r="AD51">
        <f t="shared" si="20"/>
        <v>4334760.8</v>
      </c>
      <c r="AE51">
        <f t="shared" si="21"/>
        <v>4.3347607999999997</v>
      </c>
    </row>
    <row r="52" spans="5:31" x14ac:dyDescent="0.2">
      <c r="L52" t="s">
        <v>193</v>
      </c>
      <c r="S52">
        <f t="shared" ref="S52" si="23">ROUNDUP(S26,2)</f>
        <v>147.72</v>
      </c>
      <c r="T52">
        <f t="shared" si="22"/>
        <v>0</v>
      </c>
      <c r="U52">
        <f t="shared" si="22"/>
        <v>0</v>
      </c>
      <c r="X52" t="s">
        <v>197</v>
      </c>
      <c r="Y52" t="s">
        <v>134</v>
      </c>
      <c r="Z52">
        <v>25644748</v>
      </c>
      <c r="AA52">
        <v>12585788</v>
      </c>
      <c r="AB52">
        <v>2217322</v>
      </c>
      <c r="AC52">
        <v>1362792</v>
      </c>
      <c r="AD52">
        <f t="shared" si="20"/>
        <v>4181065</v>
      </c>
      <c r="AE52">
        <f t="shared" si="21"/>
        <v>4.1810650000000003</v>
      </c>
    </row>
    <row r="53" spans="5:31" x14ac:dyDescent="0.2">
      <c r="E53" s="50" t="s">
        <v>206</v>
      </c>
      <c r="F53" s="50"/>
      <c r="G53" s="50"/>
      <c r="H53" s="50"/>
      <c r="X53" t="s">
        <v>198</v>
      </c>
      <c r="Y53" t="s">
        <v>135</v>
      </c>
      <c r="Z53">
        <v>22983316</v>
      </c>
      <c r="AA53">
        <v>11314219</v>
      </c>
      <c r="AB53">
        <v>2211353</v>
      </c>
      <c r="AC53">
        <v>584655</v>
      </c>
      <c r="AD53">
        <f t="shared" si="20"/>
        <v>3709354.3</v>
      </c>
      <c r="AE53">
        <f t="shared" si="21"/>
        <v>3.7093542999999998</v>
      </c>
    </row>
    <row r="54" spans="5:31" x14ac:dyDescent="0.2">
      <c r="E54" t="s">
        <v>173</v>
      </c>
      <c r="F54">
        <v>18924</v>
      </c>
      <c r="G54">
        <v>42651</v>
      </c>
      <c r="H54">
        <v>11644</v>
      </c>
      <c r="X54" t="s">
        <v>188</v>
      </c>
      <c r="Y54" t="s">
        <v>136</v>
      </c>
      <c r="Z54">
        <v>51632958</v>
      </c>
      <c r="AA54">
        <v>24887442</v>
      </c>
      <c r="AB54">
        <v>4527503</v>
      </c>
      <c r="AC54">
        <v>12745590</v>
      </c>
      <c r="AD54">
        <f t="shared" si="20"/>
        <v>9379349.3000000007</v>
      </c>
      <c r="AE54">
        <f t="shared" si="21"/>
        <v>9.3793492999999994</v>
      </c>
    </row>
    <row r="55" spans="5:31" x14ac:dyDescent="0.2">
      <c r="E55" t="s">
        <v>174</v>
      </c>
      <c r="F55">
        <v>35550</v>
      </c>
      <c r="G55">
        <v>72295</v>
      </c>
      <c r="H55">
        <v>22445</v>
      </c>
      <c r="X55" t="s">
        <v>197</v>
      </c>
      <c r="Y55" t="s">
        <v>137</v>
      </c>
      <c r="Z55">
        <v>54157162</v>
      </c>
      <c r="AA55">
        <v>27829723</v>
      </c>
      <c r="AB55">
        <v>4599559</v>
      </c>
      <c r="AC55">
        <v>3378974</v>
      </c>
      <c r="AD55">
        <f t="shared" si="20"/>
        <v>8996541.8000000007</v>
      </c>
      <c r="AE55">
        <f t="shared" si="21"/>
        <v>8.996541800000001</v>
      </c>
    </row>
    <row r="56" spans="5:31" x14ac:dyDescent="0.2">
      <c r="E56" t="s">
        <v>175</v>
      </c>
      <c r="F56">
        <v>70656</v>
      </c>
      <c r="G56">
        <v>91161</v>
      </c>
      <c r="H56">
        <v>48547</v>
      </c>
      <c r="X56" t="s">
        <v>198</v>
      </c>
      <c r="Y56" t="s">
        <v>138</v>
      </c>
      <c r="Z56">
        <v>53664264</v>
      </c>
      <c r="AA56">
        <v>23124422</v>
      </c>
      <c r="AB56">
        <v>4455084</v>
      </c>
      <c r="AC56">
        <v>1429229</v>
      </c>
      <c r="AD56">
        <f t="shared" si="20"/>
        <v>8267299.9000000004</v>
      </c>
      <c r="AE56">
        <f t="shared" si="21"/>
        <v>8.2672998999999994</v>
      </c>
    </row>
    <row r="57" spans="5:31" x14ac:dyDescent="0.2">
      <c r="E57" t="s">
        <v>176</v>
      </c>
      <c r="F57">
        <v>142890</v>
      </c>
      <c r="G57">
        <v>182338</v>
      </c>
      <c r="H57">
        <v>126560</v>
      </c>
      <c r="X57" t="s">
        <v>188</v>
      </c>
      <c r="Y57" t="s">
        <v>139</v>
      </c>
      <c r="Z57">
        <v>100951137</v>
      </c>
      <c r="AA57">
        <v>47769039</v>
      </c>
      <c r="AB57">
        <v>8881538</v>
      </c>
      <c r="AC57">
        <v>25573833</v>
      </c>
      <c r="AD57">
        <f t="shared" si="20"/>
        <v>18317554.699999999</v>
      </c>
      <c r="AE57">
        <f t="shared" si="21"/>
        <v>18.317554699999999</v>
      </c>
    </row>
    <row r="58" spans="5:31" x14ac:dyDescent="0.2">
      <c r="E58" t="s">
        <v>177</v>
      </c>
      <c r="F58">
        <v>291745</v>
      </c>
      <c r="G58">
        <v>401388</v>
      </c>
      <c r="H58">
        <v>208090</v>
      </c>
      <c r="L58" s="8"/>
      <c r="M58" s="46" t="s">
        <v>218</v>
      </c>
      <c r="N58" s="46"/>
      <c r="O58" s="8"/>
      <c r="P58" s="47" t="s">
        <v>222</v>
      </c>
      <c r="Q58" s="48"/>
      <c r="R58" s="49"/>
      <c r="S58" s="29" t="s">
        <v>226</v>
      </c>
      <c r="T58" s="34"/>
      <c r="U58" s="30"/>
      <c r="X58" t="s">
        <v>197</v>
      </c>
      <c r="Y58" t="s">
        <v>140</v>
      </c>
      <c r="Z58">
        <v>101143611</v>
      </c>
      <c r="AA58">
        <v>47255336</v>
      </c>
      <c r="AB58">
        <v>8609911</v>
      </c>
      <c r="AC58">
        <v>5593921</v>
      </c>
      <c r="AD58">
        <f t="shared" si="20"/>
        <v>16260277.9</v>
      </c>
      <c r="AE58">
        <f t="shared" si="21"/>
        <v>16.260277899999998</v>
      </c>
    </row>
    <row r="59" spans="5:31" ht="34" x14ac:dyDescent="0.2">
      <c r="E59" t="s">
        <v>178</v>
      </c>
      <c r="F59">
        <v>596111</v>
      </c>
      <c r="G59">
        <v>849923</v>
      </c>
      <c r="H59">
        <v>435436</v>
      </c>
      <c r="L59" s="8" t="s">
        <v>339</v>
      </c>
      <c r="M59" s="8" t="s">
        <v>340</v>
      </c>
      <c r="N59" s="8" t="s">
        <v>341</v>
      </c>
      <c r="O59" s="9" t="s">
        <v>311</v>
      </c>
      <c r="P59" s="9" t="s">
        <v>223</v>
      </c>
      <c r="Q59" s="9" t="s">
        <v>224</v>
      </c>
      <c r="R59" s="15" t="s">
        <v>227</v>
      </c>
      <c r="S59" s="9" t="s">
        <v>228</v>
      </c>
      <c r="T59" s="35"/>
      <c r="X59" t="s">
        <v>198</v>
      </c>
      <c r="Y59" t="s">
        <v>141</v>
      </c>
      <c r="Z59">
        <v>102005381</v>
      </c>
      <c r="AA59">
        <v>40339236</v>
      </c>
      <c r="AB59">
        <v>8118158</v>
      </c>
      <c r="AC59">
        <v>2186205</v>
      </c>
      <c r="AD59">
        <f t="shared" si="20"/>
        <v>15264898</v>
      </c>
      <c r="AE59">
        <f t="shared" si="21"/>
        <v>15.264897999999999</v>
      </c>
    </row>
    <row r="60" spans="5:31" ht="17" x14ac:dyDescent="0.2">
      <c r="E60" t="s">
        <v>179</v>
      </c>
      <c r="F60">
        <v>1187660</v>
      </c>
      <c r="G60">
        <v>1703492</v>
      </c>
      <c r="H60">
        <v>880261</v>
      </c>
      <c r="L60" s="10" t="s">
        <v>179</v>
      </c>
      <c r="M60" s="4">
        <v>524288</v>
      </c>
      <c r="N60" s="10">
        <f>S44</f>
        <v>0.42</v>
      </c>
      <c r="O60" s="8">
        <f>ROUNDUP(M60/N60,2)</f>
        <v>1248304.77</v>
      </c>
      <c r="P60" s="4">
        <f>ROUNDUP(C69*0.000001,2)</f>
        <v>1.19</v>
      </c>
      <c r="Q60" s="12">
        <f>ROUNDUP((M60/P60),2)</f>
        <v>440578.16000000003</v>
      </c>
      <c r="R60" s="4">
        <f>ROUNDUP(50.6961770057678,2)</f>
        <v>50.699999999999996</v>
      </c>
      <c r="S60" s="4">
        <f>ROUNDUP(M60/R60,2)</f>
        <v>10340.99</v>
      </c>
      <c r="T60" s="6"/>
      <c r="X60" t="s">
        <v>188</v>
      </c>
      <c r="Y60" t="s">
        <v>142</v>
      </c>
      <c r="Z60">
        <v>218385040</v>
      </c>
      <c r="AA60">
        <v>103390137</v>
      </c>
      <c r="AB60">
        <v>16997237</v>
      </c>
      <c r="AC60">
        <v>56755334</v>
      </c>
      <c r="AD60">
        <f t="shared" si="20"/>
        <v>39552774.799999997</v>
      </c>
      <c r="AE60">
        <f t="shared" si="21"/>
        <v>39.552774799999995</v>
      </c>
    </row>
    <row r="61" spans="5:31" ht="17" x14ac:dyDescent="0.2">
      <c r="E61" t="s">
        <v>180</v>
      </c>
      <c r="F61">
        <v>2393273</v>
      </c>
      <c r="G61">
        <v>3744024</v>
      </c>
      <c r="H61">
        <v>1950883</v>
      </c>
      <c r="L61" s="10" t="s">
        <v>180</v>
      </c>
      <c r="M61" s="4">
        <v>1048576</v>
      </c>
      <c r="N61" s="10">
        <f t="shared" ref="N61:N63" si="24">S45</f>
        <v>0.96</v>
      </c>
      <c r="O61" s="8">
        <f t="shared" ref="O61:O68" si="25">ROUNDUP(M61/N61,2)</f>
        <v>1092266.67</v>
      </c>
      <c r="P61" s="4">
        <f t="shared" ref="P61:P64" si="26">ROUNDUP(C70*0.000001,2)</f>
        <v>2.4</v>
      </c>
      <c r="Q61" s="12">
        <f t="shared" ref="Q61:Q63" si="27">ROUNDUP((M61/P61),2)</f>
        <v>436906.67</v>
      </c>
      <c r="R61" s="4">
        <f>ROUNDUP(101.791283130645,2)</f>
        <v>101.80000000000001</v>
      </c>
      <c r="S61" s="4">
        <f t="shared" ref="S61:S63" si="28">ROUNDUP(M61/R61,2)</f>
        <v>10300.36</v>
      </c>
      <c r="T61" s="6"/>
      <c r="X61" t="s">
        <v>197</v>
      </c>
      <c r="Y61" t="s">
        <v>143</v>
      </c>
      <c r="Z61">
        <v>221317526</v>
      </c>
      <c r="AA61">
        <v>92525216</v>
      </c>
      <c r="AB61">
        <v>16866480</v>
      </c>
      <c r="AC61">
        <v>10857069</v>
      </c>
      <c r="AD61">
        <f t="shared" si="20"/>
        <v>34156629.100000001</v>
      </c>
      <c r="AE61">
        <f t="shared" si="21"/>
        <v>34.156629099999996</v>
      </c>
    </row>
    <row r="62" spans="5:31" ht="17" x14ac:dyDescent="0.2">
      <c r="E62" t="s">
        <v>181</v>
      </c>
      <c r="F62">
        <v>4927793</v>
      </c>
      <c r="G62">
        <v>8128872</v>
      </c>
      <c r="H62">
        <v>4272726</v>
      </c>
      <c r="L62" s="10" t="s">
        <v>181</v>
      </c>
      <c r="M62" s="4">
        <v>2097152</v>
      </c>
      <c r="N62" s="10">
        <f t="shared" si="24"/>
        <v>1.74</v>
      </c>
      <c r="O62" s="8">
        <f t="shared" si="25"/>
        <v>1205259.78</v>
      </c>
      <c r="P62" s="4">
        <f t="shared" si="26"/>
        <v>4.93</v>
      </c>
      <c r="Q62" s="12">
        <f t="shared" si="27"/>
        <v>425385.81</v>
      </c>
      <c r="R62" s="4">
        <f>ROUNDUP(212.024700164794,2)</f>
        <v>212.03</v>
      </c>
      <c r="S62" s="4">
        <f t="shared" si="28"/>
        <v>9890.83</v>
      </c>
      <c r="T62" s="6"/>
      <c r="X62" t="s">
        <v>198</v>
      </c>
      <c r="Y62" t="s">
        <v>144</v>
      </c>
      <c r="Z62">
        <v>220039137</v>
      </c>
      <c r="AA62">
        <v>87235851</v>
      </c>
      <c r="AB62">
        <v>16496027</v>
      </c>
      <c r="AC62">
        <v>4186208</v>
      </c>
      <c r="AD62">
        <f t="shared" si="20"/>
        <v>32795722.300000001</v>
      </c>
      <c r="AE62">
        <f t="shared" si="21"/>
        <v>32.795722300000001</v>
      </c>
    </row>
    <row r="63" spans="5:31" ht="17" x14ac:dyDescent="0.2">
      <c r="E63" t="s">
        <v>204</v>
      </c>
      <c r="F63">
        <v>9890210</v>
      </c>
      <c r="G63">
        <v>17788762</v>
      </c>
      <c r="H63">
        <v>8408632</v>
      </c>
      <c r="L63" s="8" t="s">
        <v>204</v>
      </c>
      <c r="M63" s="9">
        <v>4194304</v>
      </c>
      <c r="N63" s="10">
        <f t="shared" si="24"/>
        <v>3.71</v>
      </c>
      <c r="O63" s="8">
        <f t="shared" si="25"/>
        <v>1130540.17</v>
      </c>
      <c r="P63" s="4">
        <f t="shared" si="26"/>
        <v>9.9</v>
      </c>
      <c r="Q63" s="12">
        <f t="shared" si="27"/>
        <v>423667.08</v>
      </c>
      <c r="R63" s="4">
        <f>ROUNDUP(417.492675065994,2)</f>
        <v>417.5</v>
      </c>
      <c r="S63" s="4">
        <f t="shared" si="28"/>
        <v>10046.24</v>
      </c>
      <c r="T63" s="6"/>
      <c r="X63" t="s">
        <v>188</v>
      </c>
      <c r="Y63" t="s">
        <v>145</v>
      </c>
      <c r="Z63">
        <v>471162011</v>
      </c>
      <c r="AA63">
        <v>209712716</v>
      </c>
      <c r="AB63">
        <v>33517218</v>
      </c>
      <c r="AC63">
        <v>132717119</v>
      </c>
      <c r="AD63">
        <f t="shared" si="20"/>
        <v>84710906.400000006</v>
      </c>
      <c r="AE63">
        <f t="shared" si="21"/>
        <v>84.710906399999999</v>
      </c>
    </row>
    <row r="64" spans="5:31" ht="17" x14ac:dyDescent="0.2">
      <c r="E64" t="s">
        <v>205</v>
      </c>
      <c r="F64">
        <v>20344568</v>
      </c>
      <c r="G64">
        <v>41733913</v>
      </c>
      <c r="H64">
        <v>17111108</v>
      </c>
      <c r="L64" s="8" t="s">
        <v>205</v>
      </c>
      <c r="M64" s="8">
        <v>1048576</v>
      </c>
      <c r="N64" s="10">
        <f>S48</f>
        <v>8.27</v>
      </c>
      <c r="O64" s="8">
        <f t="shared" si="25"/>
        <v>126792.75</v>
      </c>
      <c r="P64" s="4">
        <f t="shared" si="26"/>
        <v>20.350000000000001</v>
      </c>
      <c r="Q64" s="12">
        <f>ROUNDUP((M64/P64),2)</f>
        <v>51527.08</v>
      </c>
      <c r="R64" s="36" t="s">
        <v>313</v>
      </c>
      <c r="S64" s="36" t="s">
        <v>313</v>
      </c>
      <c r="T64" s="6"/>
      <c r="X64" t="s">
        <v>197</v>
      </c>
      <c r="Y64" t="s">
        <v>146</v>
      </c>
      <c r="Z64">
        <v>464139527</v>
      </c>
      <c r="AA64">
        <v>189629666</v>
      </c>
      <c r="AB64">
        <v>32828127</v>
      </c>
      <c r="AC64">
        <v>21726897</v>
      </c>
      <c r="AD64">
        <f t="shared" si="20"/>
        <v>70832421.700000003</v>
      </c>
      <c r="AE64">
        <f t="shared" si="21"/>
        <v>70.832421699999998</v>
      </c>
    </row>
    <row r="65" spans="3:31" ht="17" x14ac:dyDescent="0.2">
      <c r="L65" s="8" t="s">
        <v>216</v>
      </c>
      <c r="M65" s="8">
        <v>16777216</v>
      </c>
      <c r="N65" s="10">
        <f>S49</f>
        <v>15.27</v>
      </c>
      <c r="O65" s="8">
        <f t="shared" si="25"/>
        <v>1098704.3899999999</v>
      </c>
      <c r="P65" s="36" t="s">
        <v>313</v>
      </c>
      <c r="Q65" s="36" t="s">
        <v>313</v>
      </c>
      <c r="R65" s="36" t="s">
        <v>313</v>
      </c>
      <c r="S65" s="36" t="s">
        <v>313</v>
      </c>
      <c r="T65" s="6"/>
      <c r="X65" t="s">
        <v>198</v>
      </c>
      <c r="Y65" t="s">
        <v>147</v>
      </c>
      <c r="Z65">
        <v>473670836</v>
      </c>
      <c r="AA65">
        <v>195600475</v>
      </c>
      <c r="AB65">
        <v>32678169</v>
      </c>
      <c r="AC65">
        <v>8841053</v>
      </c>
      <c r="AD65">
        <f t="shared" si="20"/>
        <v>71079053.299999997</v>
      </c>
      <c r="AE65">
        <f t="shared" si="21"/>
        <v>71.079053299999998</v>
      </c>
    </row>
    <row r="66" spans="3:31" ht="17" x14ac:dyDescent="0.2">
      <c r="L66" s="8" t="s">
        <v>217</v>
      </c>
      <c r="M66" s="9">
        <v>33554432</v>
      </c>
      <c r="N66" s="10">
        <f>S50</f>
        <v>32.799999999999997</v>
      </c>
      <c r="O66" s="8">
        <f t="shared" si="25"/>
        <v>1023000.98</v>
      </c>
      <c r="P66" s="36" t="s">
        <v>313</v>
      </c>
      <c r="Q66" s="36" t="s">
        <v>313</v>
      </c>
      <c r="R66" s="36" t="s">
        <v>313</v>
      </c>
      <c r="S66" s="36" t="s">
        <v>313</v>
      </c>
      <c r="T66" s="6"/>
    </row>
    <row r="67" spans="3:31" ht="17" x14ac:dyDescent="0.2">
      <c r="L67" s="8" t="s">
        <v>215</v>
      </c>
      <c r="M67" s="9">
        <v>67108864</v>
      </c>
      <c r="N67" s="10">
        <f t="shared" ref="N67" si="29">S51</f>
        <v>71.08</v>
      </c>
      <c r="O67" s="8">
        <f>ROUNDUP(M67/N67,2)</f>
        <v>944131.46</v>
      </c>
      <c r="P67" s="36" t="s">
        <v>313</v>
      </c>
      <c r="Q67" s="36" t="s">
        <v>313</v>
      </c>
      <c r="R67" s="36" t="s">
        <v>313</v>
      </c>
      <c r="S67" s="36" t="s">
        <v>313</v>
      </c>
      <c r="T67" s="6"/>
    </row>
    <row r="68" spans="3:31" ht="17" x14ac:dyDescent="0.2">
      <c r="L68" s="8" t="s">
        <v>214</v>
      </c>
      <c r="M68" s="8">
        <v>134217728</v>
      </c>
      <c r="N68" s="10">
        <f>S52</f>
        <v>147.72</v>
      </c>
      <c r="O68" s="8">
        <f t="shared" si="25"/>
        <v>908595.51</v>
      </c>
      <c r="P68" s="36" t="s">
        <v>313</v>
      </c>
      <c r="Q68" s="36" t="s">
        <v>313</v>
      </c>
      <c r="R68" s="36" t="s">
        <v>313</v>
      </c>
      <c r="S68" s="36" t="s">
        <v>313</v>
      </c>
      <c r="T68" s="6"/>
    </row>
    <row r="69" spans="3:31" x14ac:dyDescent="0.2">
      <c r="C69" s="4">
        <v>1187660</v>
      </c>
      <c r="N69" s="4" t="s">
        <v>225</v>
      </c>
      <c r="O69" s="11">
        <f>ROUNDUP(AVERAGE(O60:O68),2)</f>
        <v>975288.5</v>
      </c>
      <c r="P69" s="4"/>
      <c r="Q69" s="11">
        <f>ROUNDUP(AVERAGE(Q60:Q64),0)</f>
        <v>355613</v>
      </c>
      <c r="R69" s="4"/>
      <c r="S69" s="3">
        <f>ROUNDUP(AVERAGE(S60:S63),2)</f>
        <v>10144.61</v>
      </c>
      <c r="T69" s="6"/>
    </row>
    <row r="70" spans="3:31" x14ac:dyDescent="0.2">
      <c r="C70" s="4">
        <v>2393273</v>
      </c>
    </row>
    <row r="71" spans="3:31" x14ac:dyDescent="0.2">
      <c r="C71" s="4">
        <v>4927793</v>
      </c>
    </row>
    <row r="72" spans="3:31" x14ac:dyDescent="0.2">
      <c r="C72" s="4">
        <v>9890210</v>
      </c>
    </row>
    <row r="73" spans="3:31" x14ac:dyDescent="0.2">
      <c r="C73" s="4">
        <v>20344568</v>
      </c>
    </row>
    <row r="74" spans="3:31" x14ac:dyDescent="0.2">
      <c r="F74" s="61" t="s">
        <v>343</v>
      </c>
      <c r="G74" s="61"/>
      <c r="H74" s="61"/>
      <c r="I74" t="s">
        <v>345</v>
      </c>
    </row>
    <row r="75" spans="3:31" x14ac:dyDescent="0.2">
      <c r="F75" t="s">
        <v>198</v>
      </c>
      <c r="G75" t="s">
        <v>188</v>
      </c>
      <c r="H75" t="s">
        <v>344</v>
      </c>
      <c r="I75" t="s">
        <v>198</v>
      </c>
      <c r="J75" t="s">
        <v>188</v>
      </c>
      <c r="K75" t="s">
        <v>344</v>
      </c>
    </row>
    <row r="76" spans="3:31" x14ac:dyDescent="0.2">
      <c r="F76">
        <f>ROUNDUP(M38/P38,0)</f>
        <v>35</v>
      </c>
      <c r="G76">
        <f>ROUNDUP(N38/Q38,0)</f>
        <v>19</v>
      </c>
      <c r="H76">
        <f>ROUNDUP(O38/R38,0)</f>
        <v>32</v>
      </c>
      <c r="I76">
        <f>ROUNDUP(M38/S38,0)</f>
        <v>70</v>
      </c>
      <c r="J76">
        <f>ROUNDUP(N38/T38,0)</f>
        <v>94</v>
      </c>
      <c r="K76">
        <f>ROUNDUP(O38/U38,0)</f>
        <v>63</v>
      </c>
    </row>
    <row r="77" spans="3:31" x14ac:dyDescent="0.2">
      <c r="F77">
        <f t="shared" ref="F77:F85" si="30">ROUNDUP(M39/P39,0)</f>
        <v>36</v>
      </c>
      <c r="G77">
        <f t="shared" ref="G77:G85" si="31">ROUNDUP(N39/Q39,0)</f>
        <v>24</v>
      </c>
      <c r="H77">
        <f t="shared" ref="H77:H85" si="32">ROUNDUP(O39/R39,0)</f>
        <v>42</v>
      </c>
      <c r="I77">
        <f t="shared" ref="I77:I85" si="33">ROUNDUP(M39/S39,0)</f>
        <v>71</v>
      </c>
      <c r="J77">
        <f t="shared" ref="J77:J85" si="34">ROUNDUP(N39/T39,0)</f>
        <v>95</v>
      </c>
      <c r="K77">
        <f t="shared" ref="K77:K85" si="35">ROUNDUP(O39/U39,0)</f>
        <v>63</v>
      </c>
    </row>
    <row r="78" spans="3:31" x14ac:dyDescent="0.2">
      <c r="F78">
        <f t="shared" si="30"/>
        <v>35</v>
      </c>
      <c r="G78">
        <f t="shared" si="31"/>
        <v>38</v>
      </c>
      <c r="H78">
        <f t="shared" si="32"/>
        <v>49</v>
      </c>
      <c r="I78">
        <f t="shared" si="33"/>
        <v>94</v>
      </c>
      <c r="J78">
        <f t="shared" si="34"/>
        <v>126</v>
      </c>
      <c r="K78">
        <f t="shared" si="35"/>
        <v>82</v>
      </c>
    </row>
    <row r="79" spans="3:31" x14ac:dyDescent="0.2">
      <c r="F79">
        <f t="shared" si="30"/>
        <v>40</v>
      </c>
      <c r="G79">
        <f t="shared" si="31"/>
        <v>41</v>
      </c>
      <c r="H79">
        <f t="shared" si="32"/>
        <v>37</v>
      </c>
      <c r="I79">
        <f t="shared" si="33"/>
        <v>118</v>
      </c>
      <c r="J79">
        <f t="shared" si="34"/>
        <v>129</v>
      </c>
      <c r="K79">
        <f t="shared" si="35"/>
        <v>96</v>
      </c>
    </row>
    <row r="80" spans="3:31" x14ac:dyDescent="0.2">
      <c r="F80">
        <f t="shared" si="30"/>
        <v>40</v>
      </c>
      <c r="G80">
        <f t="shared" si="31"/>
        <v>40</v>
      </c>
      <c r="H80">
        <f t="shared" si="32"/>
        <v>48</v>
      </c>
      <c r="I80">
        <f t="shared" si="33"/>
        <v>120</v>
      </c>
      <c r="J80">
        <f t="shared" si="34"/>
        <v>136</v>
      </c>
      <c r="K80">
        <f t="shared" si="35"/>
        <v>99</v>
      </c>
    </row>
    <row r="81" spans="6:11" x14ac:dyDescent="0.2">
      <c r="F81">
        <f t="shared" si="30"/>
        <v>42</v>
      </c>
      <c r="G81">
        <f t="shared" si="31"/>
        <v>40</v>
      </c>
      <c r="H81">
        <f t="shared" si="32"/>
        <v>49</v>
      </c>
      <c r="I81">
        <f t="shared" si="33"/>
        <v>125</v>
      </c>
      <c r="J81">
        <f t="shared" si="34"/>
        <v>133</v>
      </c>
      <c r="K81">
        <f t="shared" si="35"/>
        <v>103</v>
      </c>
    </row>
    <row r="82" spans="6:11" x14ac:dyDescent="0.2">
      <c r="F82">
        <f t="shared" si="30"/>
        <v>43</v>
      </c>
      <c r="G82">
        <f t="shared" si="31"/>
        <v>41</v>
      </c>
      <c r="H82">
        <f t="shared" si="32"/>
        <v>50</v>
      </c>
      <c r="I82">
        <f t="shared" si="33"/>
        <v>121</v>
      </c>
      <c r="J82">
        <f t="shared" si="34"/>
        <v>135</v>
      </c>
      <c r="K82">
        <f t="shared" si="35"/>
        <v>105</v>
      </c>
    </row>
    <row r="83" spans="6:11" x14ac:dyDescent="0.2">
      <c r="F83">
        <f t="shared" si="30"/>
        <v>43</v>
      </c>
      <c r="G83">
        <f t="shared" si="31"/>
        <v>39</v>
      </c>
      <c r="H83">
        <f t="shared" si="32"/>
        <v>53</v>
      </c>
      <c r="I83">
        <f t="shared" si="33"/>
        <v>107</v>
      </c>
      <c r="J83">
        <f t="shared" si="34"/>
        <v>148</v>
      </c>
      <c r="K83">
        <f t="shared" si="35"/>
        <v>122</v>
      </c>
    </row>
    <row r="84" spans="6:11" x14ac:dyDescent="0.2">
      <c r="F84">
        <f t="shared" si="30"/>
        <v>44</v>
      </c>
      <c r="G84">
        <f t="shared" si="31"/>
        <v>38</v>
      </c>
      <c r="H84">
        <f t="shared" si="32"/>
        <v>47</v>
      </c>
      <c r="I84">
        <f t="shared" si="33"/>
        <v>122</v>
      </c>
      <c r="J84">
        <f t="shared" si="34"/>
        <v>151</v>
      </c>
      <c r="K84">
        <f t="shared" si="35"/>
        <v>110</v>
      </c>
    </row>
    <row r="85" spans="6:11" x14ac:dyDescent="0.2">
      <c r="F85">
        <f t="shared" si="30"/>
        <v>43</v>
      </c>
      <c r="G85">
        <f t="shared" si="31"/>
        <v>37</v>
      </c>
      <c r="H85">
        <f t="shared" si="32"/>
        <v>53</v>
      </c>
      <c r="I85">
        <f t="shared" si="33"/>
        <v>113</v>
      </c>
      <c r="J85">
        <f t="shared" si="34"/>
        <v>151</v>
      </c>
      <c r="K85">
        <f t="shared" si="35"/>
        <v>106</v>
      </c>
    </row>
    <row r="87" spans="6:11" x14ac:dyDescent="0.2">
      <c r="F87">
        <f>AVERAGE(F76:H86)</f>
        <v>40.6</v>
      </c>
      <c r="I87">
        <f>AVERAGE(I76:K85)</f>
        <v>110.26666666666667</v>
      </c>
    </row>
  </sheetData>
  <sortState xmlns:xlrd2="http://schemas.microsoft.com/office/spreadsheetml/2017/richdata2" ref="A2:K44">
    <sortCondition ref="A2:A44"/>
  </sortState>
  <mergeCells count="7">
    <mergeCell ref="F74:H74"/>
    <mergeCell ref="M10:O10"/>
    <mergeCell ref="E53:H53"/>
    <mergeCell ref="M36:O36"/>
    <mergeCell ref="S36:U36"/>
    <mergeCell ref="M58:N58"/>
    <mergeCell ref="P58:R58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52" baseType="lpstr">
      <vt:lpstr>Bulk insert</vt:lpstr>
      <vt:lpstr>PR</vt:lpstr>
      <vt:lpstr>Sheet4</vt:lpstr>
      <vt:lpstr>BFS</vt:lpstr>
      <vt:lpstr>TC</vt:lpstr>
      <vt:lpstr>Sheet1</vt:lpstr>
      <vt:lpstr>Sheet3</vt:lpstr>
      <vt:lpstr>fixed bulk times</vt:lpstr>
      <vt:lpstr>TimeBrkdwn_BulkInsert</vt:lpstr>
      <vt:lpstr>Insertion Pyuthon vs C++</vt:lpstr>
      <vt:lpstr>'Bulk insert'!adj_kron_insert_times</vt:lpstr>
      <vt:lpstr>BFS!adj_rd_cit_Patents_bfs</vt:lpstr>
      <vt:lpstr>PR!adj_rd_cit_Patents_pr</vt:lpstr>
      <vt:lpstr>BFS!adj_rd_s10_e8_bfs</vt:lpstr>
      <vt:lpstr>PR!adj_rd_s10_e8_pr</vt:lpstr>
      <vt:lpstr>PR!adj_rd_s11_e8_pr</vt:lpstr>
      <vt:lpstr>PR!adj_rd_s12_e8_pr</vt:lpstr>
      <vt:lpstr>PR!adj_rd_s13_e8_pr</vt:lpstr>
      <vt:lpstr>PR!adj_rd_s13_e8_pr_1</vt:lpstr>
      <vt:lpstr>PR!adj_rd_s14_e8_pr</vt:lpstr>
      <vt:lpstr>PR!adj_rd_s15_e8_pr</vt:lpstr>
      <vt:lpstr>PR!adj_rd_s16_e8_pr</vt:lpstr>
      <vt:lpstr>PR!adj_rd_s17_e8_pr</vt:lpstr>
      <vt:lpstr>PR!adj_rd_s18_e8_pr</vt:lpstr>
      <vt:lpstr>PR!adj_rd_s19_e8_pr</vt:lpstr>
      <vt:lpstr>'Bulk insert'!ekey_kron_insert_times</vt:lpstr>
      <vt:lpstr>BFS!ekey_rd_cit_Patents_bfs</vt:lpstr>
      <vt:lpstr>PR!ekey_rd_cit_Patents_pr</vt:lpstr>
      <vt:lpstr>BFS!ekey_rd_s10_e8_bfs</vt:lpstr>
      <vt:lpstr>PR!ekey_rd_s10_e8_pr</vt:lpstr>
      <vt:lpstr>PR!ekey_rd_s11_e8_pr</vt:lpstr>
      <vt:lpstr>PR!ekey_rd_s12_e8_pr</vt:lpstr>
      <vt:lpstr>PR!ekey_rd_s14_e8_pr</vt:lpstr>
      <vt:lpstr>PR!ekey_rd_s15_e8_pr</vt:lpstr>
      <vt:lpstr>PR!ekey_rd_s16_e8_pr</vt:lpstr>
      <vt:lpstr>PR!ekey_rd_s17_e8_pr</vt:lpstr>
      <vt:lpstr>PR!ekey_rd_s18_e8_pr_1</vt:lpstr>
      <vt:lpstr>PR!ekey_rd_s19_e8_pr</vt:lpstr>
      <vt:lpstr>'fixed bulk times'!insert</vt:lpstr>
      <vt:lpstr>Sheet3!insert</vt:lpstr>
      <vt:lpstr>'Bulk insert'!insert_1</vt:lpstr>
      <vt:lpstr>Sheet1!merged_kron_insert_1</vt:lpstr>
      <vt:lpstr>'Bulk insert'!new_kron_insert_on_nvme</vt:lpstr>
      <vt:lpstr>'Bulk insert'!new_kron_insert_on_nvme_1</vt:lpstr>
      <vt:lpstr>Sheet1!python_insert</vt:lpstr>
      <vt:lpstr>'Bulk insert'!single_threaded_kron_inserts_cpp</vt:lpstr>
      <vt:lpstr>'fixed bulk times'!single_threaded_kron_inserts_cpp</vt:lpstr>
      <vt:lpstr>Sheet1!single_threaded_kron_inserts_cpp</vt:lpstr>
      <vt:lpstr>Sheet1!single_threaded_kron_inserts_cpp_1</vt:lpstr>
      <vt:lpstr>'Bulk insert'!std_kron_insert_times</vt:lpstr>
      <vt:lpstr>BFS!std_rd_cit_Patents_bfs</vt:lpstr>
      <vt:lpstr>PR!std_rd_cit_Patents_pr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2021-10-11T21:18:15Z</dcterms:created>
  <dcterms:modified xsi:type="dcterms:W3CDTF">2021-10-23T05:03:47Z</dcterms:modified>
</cp:coreProperties>
</file>