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6125" yWindow="1185" windowWidth="26205" windowHeight="13890" tabRatio="600" firstSheet="0" activeTab="2" autoFilterDateGrouping="1"/>
  </bookViews>
  <sheets>
    <sheet xmlns:r="http://schemas.openxmlformats.org/officeDocument/2006/relationships" name="通用计算" sheetId="1" state="visible" r:id="rId1"/>
    <sheet xmlns:r="http://schemas.openxmlformats.org/officeDocument/2006/relationships" name="速率参考" sheetId="2" state="visible" r:id="rId2"/>
    <sheet xmlns:r="http://schemas.openxmlformats.org/officeDocument/2006/relationships" name="EDID分析" sheetId="3" state="visible" r:id="rId3"/>
    <sheet xmlns:r="http://schemas.openxmlformats.org/officeDocument/2006/relationships" name="log" sheetId="4" state="visible" r:id="rId4"/>
  </sheets>
  <definedNames>
    <definedName name="_1" localSheetId="2">EDID分析!$E$6:$U$13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0_);[Red]\(0\)"/>
  </numFmts>
  <fonts count="5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family val="2"/>
      <color theme="0"/>
      <sz val="11"/>
      <scheme val="minor"/>
    </font>
    <font>
      <name val="宋体"/>
      <charset val="134"/>
      <family val="3"/>
      <color theme="0"/>
      <sz val="11"/>
      <scheme val="minor"/>
    </font>
    <font>
      <name val="宋体"/>
      <family val="2"/>
      <color rgb="FFFF000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399975585192419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2" borderId="0" pivotButton="0" quotePrefix="0" xfId="0"/>
    <xf numFmtId="0" fontId="0" fillId="4" borderId="0" pivotButton="0" quotePrefix="0" xfId="0"/>
    <xf numFmtId="0" fontId="0" fillId="0" borderId="5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3" borderId="1" pivotButton="0" quotePrefix="0" xfId="0"/>
    <xf numFmtId="0" fontId="0" fillId="3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6" pivotButton="0" quotePrefix="0" xfId="0"/>
    <xf numFmtId="0" fontId="0" fillId="0" borderId="7" pivotButton="0" quotePrefix="0" xfId="0"/>
    <xf numFmtId="164" fontId="0" fillId="4" borderId="7" pivotButton="0" quotePrefix="0" xfId="0"/>
    <xf numFmtId="0" fontId="2" fillId="0" borderId="0" pivotButton="0" quotePrefix="0" xfId="0"/>
    <xf numFmtId="0" fontId="0" fillId="0" borderId="7" applyAlignment="1" pivotButton="0" quotePrefix="1" xfId="0">
      <alignment horizontal="right"/>
    </xf>
    <xf numFmtId="0" fontId="0" fillId="2" borderId="0" applyAlignment="1" applyProtection="1" pivotButton="0" quotePrefix="0" xfId="0">
      <alignment horizontal="center"/>
      <protection locked="0" hidden="0"/>
    </xf>
    <xf numFmtId="164" fontId="0" fillId="4" borderId="7" applyAlignment="1" pivotButton="0" quotePrefix="0" xfId="0">
      <alignment horizontal="center"/>
    </xf>
    <xf numFmtId="164" fontId="3" fillId="0" borderId="0" pivotButton="0" quotePrefix="0" xfId="0"/>
    <xf numFmtId="0" fontId="0" fillId="2" borderId="5" applyAlignment="1" pivotButton="0" quotePrefix="0" xfId="0">
      <alignment horizontal="center"/>
    </xf>
    <xf numFmtId="0" fontId="0" fillId="2" borderId="8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4" pivotButton="0" quotePrefix="0" xfId="0"/>
    <xf numFmtId="0" fontId="0" fillId="0" borderId="0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4" borderId="3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49" fontId="0" fillId="6" borderId="0" pivotButton="0" quotePrefix="0" xfId="0"/>
    <xf numFmtId="0" fontId="0" fillId="7" borderId="0" pivotButton="0" quotePrefix="0" xfId="0"/>
    <xf numFmtId="49" fontId="0" fillId="6" borderId="1" pivotButton="0" quotePrefix="0" xfId="0"/>
    <xf numFmtId="49" fontId="0" fillId="6" borderId="2" pivotButton="0" quotePrefix="0" xfId="0"/>
    <xf numFmtId="49" fontId="0" fillId="0" borderId="2" pivotButton="0" quotePrefix="0" xfId="0"/>
    <xf numFmtId="49" fontId="0" fillId="0" borderId="3" pivotButton="0" quotePrefix="0" xfId="0"/>
    <xf numFmtId="49" fontId="0" fillId="0" borderId="4" pivotButton="0" quotePrefix="0" xfId="0"/>
    <xf numFmtId="49" fontId="0" fillId="0" borderId="0" pivotButton="0" quotePrefix="0" xfId="0"/>
    <xf numFmtId="49" fontId="0" fillId="0" borderId="5" pivotButton="0" quotePrefix="0" xfId="0"/>
    <xf numFmtId="49" fontId="0" fillId="0" borderId="6" pivotButton="0" quotePrefix="0" xfId="0"/>
    <xf numFmtId="49" fontId="0" fillId="0" borderId="7" pivotButton="0" quotePrefix="0" xfId="0"/>
    <xf numFmtId="49" fontId="0" fillId="7" borderId="8" pivotButton="0" quotePrefix="0" xfId="0"/>
    <xf numFmtId="0" fontId="0" fillId="8" borderId="0" applyAlignment="1" pivotButton="0" quotePrefix="0" xfId="0">
      <alignment horizontal="center"/>
    </xf>
    <xf numFmtId="49" fontId="0" fillId="9" borderId="0" pivotButton="0" quotePrefix="0" xfId="0"/>
    <xf numFmtId="49" fontId="0" fillId="10" borderId="0" pivotButton="0" quotePrefix="0" xfId="0"/>
    <xf numFmtId="49" fontId="0" fillId="5" borderId="0" pivotButton="0" quotePrefix="0" xfId="0"/>
    <xf numFmtId="0" fontId="0" fillId="5" borderId="0" pivotButton="0" quotePrefix="0" xfId="0"/>
    <xf numFmtId="0" fontId="0" fillId="0" borderId="0" pivotButton="0" quotePrefix="1" xfId="0"/>
    <xf numFmtId="0" fontId="0" fillId="0" borderId="0" pivotButton="0" quotePrefix="0" xfId="0"/>
    <xf numFmtId="0" fontId="0" fillId="9" borderId="0" pivotButton="0" quotePrefix="0" xfId="0"/>
    <xf numFmtId="49" fontId="0" fillId="10" borderId="5" pivotButton="0" quotePrefix="0" xfId="0"/>
    <xf numFmtId="49" fontId="0" fillId="10" borderId="4" pivotButton="0" quotePrefix="0" xfId="0"/>
    <xf numFmtId="0" fontId="0" fillId="10" borderId="0" pivotButton="0" quotePrefix="0" xfId="0"/>
    <xf numFmtId="0" fontId="0" fillId="4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3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2" applyAlignment="1" pivotButton="0" quotePrefix="0" xfId="0">
      <alignment horizontal="center"/>
    </xf>
    <xf numFmtId="0" fontId="0" fillId="0" borderId="3" pivotButton="0" quotePrefix="0" xfId="0"/>
    <xf numFmtId="0" fontId="0" fillId="9" borderId="4" pivotButton="0" quotePrefix="0" xfId="0"/>
    <xf numFmtId="0" fontId="0" fillId="0" borderId="0" pivotButton="0" quotePrefix="1" xfId="0"/>
    <xf numFmtId="0" fontId="2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10" borderId="4" pivotButton="0" quotePrefix="0" xfId="0"/>
    <xf numFmtId="0" fontId="0" fillId="4" borderId="7" applyAlignment="1" pivotButton="0" quotePrefix="0" xfId="0">
      <alignment horizontal="center"/>
    </xf>
    <xf numFmtId="0" fontId="0" fillId="0" borderId="10" pivotButton="0" quotePrefix="0" xfId="0"/>
    <xf numFmtId="164" fontId="0" fillId="4" borderId="1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6" borderId="2" applyAlignment="1" pivotButton="0" quotePrefix="0" xfId="0">
      <alignment horizontal="center"/>
    </xf>
    <xf numFmtId="0" fontId="0" fillId="6" borderId="3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3" borderId="3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0" borderId="7" applyAlignment="1" pivotButton="0" quotePrefix="1" xfId="0">
      <alignment horizontal="center"/>
    </xf>
    <xf numFmtId="49" fontId="0" fillId="0" borderId="0" pivotButton="0" quotePrefix="1" xfId="0"/>
    <xf numFmtId="0" fontId="0" fillId="0" borderId="0" pivotButton="0" quotePrefix="0" xfId="0"/>
    <xf numFmtId="0" fontId="4" fillId="0" borderId="0" pivotButton="0" quotePrefix="0" xfId="0"/>
    <xf numFmtId="0" fontId="4" fillId="0" borderId="7" pivotButton="0" quotePrefix="0" xfId="0"/>
    <xf numFmtId="0" fontId="4" fillId="0" borderId="10" pivotButton="0" quotePrefix="0" xfId="0"/>
    <xf numFmtId="165" fontId="4" fillId="0" borderId="0" applyAlignment="1" pivotButton="0" quotePrefix="0" xfId="0">
      <alignment horizontal="center" vertical="center"/>
    </xf>
    <xf numFmtId="0" fontId="0" fillId="2" borderId="11" pivotButton="0" quotePrefix="0" xfId="0"/>
    <xf numFmtId="0" fontId="0" fillId="0" borderId="0" applyAlignment="1" pivotButton="0" quotePrefix="0" xfId="0">
      <alignment horizontal="left"/>
    </xf>
    <xf numFmtId="0" fontId="0" fillId="3" borderId="1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3" borderId="3" applyAlignment="1" pivotButton="0" quotePrefix="0" xfId="0">
      <alignment horizontal="center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0" fillId="2" borderId="5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0" borderId="6" applyAlignment="1" pivotButton="0" quotePrefix="1" xfId="0">
      <alignment horizontal="center"/>
    </xf>
    <xf numFmtId="0" fontId="0" fillId="0" borderId="7" applyAlignment="1" pivotButton="0" quotePrefix="1" xfId="0">
      <alignment horizontal="center"/>
    </xf>
    <xf numFmtId="0" fontId="0" fillId="0" borderId="8" applyAlignment="1" pivotButton="0" quotePrefix="1" xfId="0">
      <alignment horizontal="center"/>
    </xf>
    <xf numFmtId="0" fontId="0" fillId="6" borderId="1" applyAlignment="1" pivotButton="0" quotePrefix="0" xfId="0">
      <alignment horizontal="center"/>
    </xf>
    <xf numFmtId="0" fontId="0" fillId="6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3" borderId="14" applyAlignment="1" pivotButton="0" quotePrefix="0" xfId="0">
      <alignment horizontal="center"/>
    </xf>
    <xf numFmtId="164" fontId="0" fillId="4" borderId="7" applyAlignment="1" pivotButton="0" quotePrefix="0" xfId="0">
      <alignment horizontal="center"/>
    </xf>
    <xf numFmtId="164" fontId="0" fillId="4" borderId="7" pivotButton="0" quotePrefix="0" xfId="0"/>
    <xf numFmtId="0" fontId="0" fillId="0" borderId="13" applyAlignment="1" pivotButton="0" quotePrefix="1" xfId="0">
      <alignment horizontal="center"/>
    </xf>
    <xf numFmtId="164" fontId="3" fillId="0" borderId="0" pivotButton="0" quotePrefix="0" xfId="0"/>
    <xf numFmtId="165" fontId="4" fillId="0" borderId="0" applyAlignment="1" pivotButton="0" quotePrefix="0" xfId="0">
      <alignment horizontal="center" vertical="center"/>
    </xf>
    <xf numFmtId="164" fontId="0" fillId="4" borderId="10" applyAlignment="1" pivotButton="0" quotePrefix="0" xfId="0">
      <alignment horizontal="center"/>
    </xf>
  </cellXfs>
  <cellStyles count="1">
    <cellStyle name="常规" xfId="0" builtinId="0"/>
  </cellStyles>
  <dxfs count="3">
    <dxf>
      <fill>
        <patternFill>
          <bgColor rgb="FFFFC000"/>
        </patternFill>
      </fill>
    </dxf>
    <dxf>
      <font>
        <color rgb="FF9C0006"/>
      </font>
    </dxf>
    <dxf>
      <fill>
        <patternFill>
          <bgColor rgb="FFFFC000"/>
        </patternFill>
      </fill>
    </dxf>
  </dxfs>
  <tableStyles count="0" defaultTableStyle="TableStyleMedium2" defaultPivotStyle="PivotStyleMedium9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4</col>
      <colOff>647700</colOff>
      <row>28</row>
      <rowOff>44402</rowOff>
    </from>
    <to>
      <col>16</col>
      <colOff>600075</colOff>
      <row>55</row>
      <rowOff>152400</rowOff>
    </to>
    <pic>
      <nvPicPr>
        <cNvPr id="4" name="图片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895725" y="4845002"/>
          <a:ext cx="8334375" cy="473714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4:R42"/>
  <sheetViews>
    <sheetView zoomScale="85" zoomScaleNormal="85" workbookViewId="0">
      <selection activeCell="Q25" sqref="Q25"/>
    </sheetView>
  </sheetViews>
  <sheetFormatPr baseColWidth="8" defaultRowHeight="13.5"/>
  <cols>
    <col width="15.625" customWidth="1" style="89" min="2" max="2"/>
    <col width="10.5" bestFit="1" customWidth="1" style="89" min="8" max="8"/>
    <col width="9.5" bestFit="1" customWidth="1" style="89" min="9" max="9"/>
  </cols>
  <sheetData>
    <row r="4">
      <c r="H4" s="111" t="inlineStr">
        <is>
          <t>通过PCLK得出FPS</t>
        </is>
      </c>
      <c r="I4" s="61" t="n"/>
      <c r="J4" s="63" t="n"/>
      <c r="K4" s="9" t="inlineStr">
        <is>
          <t>对应函数</t>
        </is>
      </c>
      <c r="L4" s="100" t="inlineStr">
        <is>
          <t>UserMipi_GetPanelFre</t>
        </is>
      </c>
      <c r="M4" s="70" t="n"/>
      <c r="N4" s="11" t="n"/>
    </row>
    <row r="5">
      <c r="B5" s="12" t="inlineStr">
        <is>
          <t>英文名称</t>
        </is>
      </c>
      <c r="C5" s="13" t="inlineStr">
        <is>
          <t>中文名称</t>
        </is>
      </c>
      <c r="D5" s="98" t="inlineStr">
        <is>
          <t>参数</t>
        </is>
      </c>
      <c r="H5" s="27" t="inlineStr">
        <is>
          <t>PCLK</t>
        </is>
      </c>
      <c r="I5" s="21" t="n">
        <v>850</v>
      </c>
      <c r="J5" s="7" t="inlineStr">
        <is>
          <t>Mhz</t>
        </is>
      </c>
    </row>
    <row r="6">
      <c r="B6" s="27" t="inlineStr">
        <is>
          <t>h_active</t>
        </is>
      </c>
      <c r="C6" t="inlineStr">
        <is>
          <t>行有效</t>
        </is>
      </c>
      <c r="D6" s="102" t="n">
        <v>2880</v>
      </c>
      <c r="H6" s="29" t="inlineStr">
        <is>
          <t>FPS</t>
        </is>
      </c>
      <c r="I6" s="112">
        <f>H7</f>
        <v/>
      </c>
      <c r="J6" s="8" t="inlineStr">
        <is>
          <t>Hz</t>
        </is>
      </c>
    </row>
    <row r="7">
      <c r="B7" s="27" t="inlineStr">
        <is>
          <t>v_active</t>
        </is>
      </c>
      <c r="C7" t="inlineStr">
        <is>
          <t>列有效</t>
        </is>
      </c>
      <c r="D7" s="102" t="n">
        <v>1920</v>
      </c>
      <c r="H7" s="19">
        <f>(I5*1000000)/((D6+SUM(D8:D10))*(D7+SUM(D11:D13)))</f>
        <v/>
      </c>
    </row>
    <row r="8">
      <c r="B8" s="27" t="inlineStr">
        <is>
          <t>h_back_porch</t>
        </is>
      </c>
      <c r="C8" t="inlineStr">
        <is>
          <t>行后沿</t>
        </is>
      </c>
      <c r="D8" s="102" t="n">
        <v>40</v>
      </c>
    </row>
    <row r="9">
      <c r="B9" s="27" t="inlineStr">
        <is>
          <t>h_front_porch</t>
        </is>
      </c>
      <c r="C9" t="inlineStr">
        <is>
          <t>行前沿</t>
        </is>
      </c>
      <c r="D9" s="102" t="n">
        <v>8</v>
      </c>
      <c r="H9" s="111" t="inlineStr">
        <is>
          <t>通过FPS得出PCLK</t>
        </is>
      </c>
      <c r="I9" s="61" t="n"/>
      <c r="J9" s="63" t="n"/>
      <c r="K9" s="9" t="inlineStr">
        <is>
          <t>对应函数</t>
        </is>
      </c>
      <c r="L9" s="70" t="inlineStr">
        <is>
          <t>UserMipi_ConfPanelFre</t>
        </is>
      </c>
      <c r="M9" s="70" t="n"/>
      <c r="N9" s="11" t="n"/>
    </row>
    <row r="10">
      <c r="B10" s="27" t="inlineStr">
        <is>
          <t>h_pulse_width</t>
        </is>
      </c>
      <c r="C10" t="inlineStr">
        <is>
          <t>行脉冲</t>
        </is>
      </c>
      <c r="D10" s="102" t="n">
        <v>32</v>
      </c>
      <c r="H10" s="27" t="inlineStr">
        <is>
          <t>FPS</t>
        </is>
      </c>
      <c r="I10" s="21" t="n">
        <v>60</v>
      </c>
      <c r="J10" s="7" t="inlineStr">
        <is>
          <t>Hz</t>
        </is>
      </c>
    </row>
    <row r="11">
      <c r="B11" s="27" t="inlineStr">
        <is>
          <t>v_back_porch</t>
        </is>
      </c>
      <c r="C11" t="inlineStr">
        <is>
          <t>列后沿</t>
        </is>
      </c>
      <c r="D11" s="102" t="n">
        <v>2092</v>
      </c>
      <c r="H11" s="29" t="inlineStr">
        <is>
          <t>PCLK</t>
        </is>
      </c>
      <c r="I11" s="113">
        <f>H12</f>
        <v/>
      </c>
      <c r="J11" s="8" t="inlineStr">
        <is>
          <t>Mhz</t>
        </is>
      </c>
    </row>
    <row r="12">
      <c r="B12" s="27" t="inlineStr">
        <is>
          <t>v_front_porch</t>
        </is>
      </c>
      <c r="C12" t="inlineStr">
        <is>
          <t>列前沿</t>
        </is>
      </c>
      <c r="D12" s="102" t="n">
        <v>72</v>
      </c>
      <c r="H12" s="19">
        <f>((D6+SUM(D8:D10))*(D7+SUM(D11:D13))*I10)/1000000</f>
        <v/>
      </c>
    </row>
    <row r="13">
      <c r="B13" s="29" t="inlineStr">
        <is>
          <t>v_pulse_width</t>
        </is>
      </c>
      <c r="C13" s="30" t="inlineStr">
        <is>
          <t>列脉冲</t>
        </is>
      </c>
      <c r="D13" s="25" t="n">
        <v>8</v>
      </c>
    </row>
    <row r="14">
      <c r="B14" s="27" t="inlineStr">
        <is>
          <t>h_total</t>
        </is>
      </c>
      <c r="C14" t="inlineStr">
        <is>
          <t>行总数</t>
        </is>
      </c>
      <c r="D14" s="31">
        <f>D6+SUM(D8:D10)</f>
        <v/>
      </c>
      <c r="H14" s="111" t="inlineStr">
        <is>
          <t>计算所需要得HS_Mbps</t>
        </is>
      </c>
      <c r="I14" s="61" t="n"/>
      <c r="J14" s="61" t="n"/>
      <c r="K14" s="63" t="n"/>
      <c r="L14" s="70" t="inlineStr">
        <is>
          <t>对应函数</t>
        </is>
      </c>
      <c r="M14" s="104" t="inlineStr">
        <is>
          <t>UserMipi_GetPanelHS_Mbps</t>
        </is>
      </c>
      <c r="N14" s="70" t="n"/>
      <c r="O14" s="11" t="n"/>
    </row>
    <row r="15">
      <c r="B15" s="29" t="inlineStr">
        <is>
          <t>v_total</t>
        </is>
      </c>
      <c r="C15" s="30" t="inlineStr">
        <is>
          <t>列总数</t>
        </is>
      </c>
      <c r="D15" s="32">
        <f>D7+SUM(D11:D13)</f>
        <v/>
      </c>
      <c r="H15" s="27" t="inlineStr">
        <is>
          <t>PCLK来源</t>
        </is>
      </c>
      <c r="I15" s="102" t="inlineStr">
        <is>
          <t>通过PCLK得出FPS</t>
        </is>
      </c>
      <c r="K15" s="7" t="n"/>
    </row>
    <row r="16">
      <c r="H16" s="27" t="inlineStr">
        <is>
          <t>Lane类型</t>
        </is>
      </c>
      <c r="I16" s="102" t="inlineStr">
        <is>
          <t>_C_PHY_6LANE</t>
        </is>
      </c>
      <c r="K16" s="7" t="n"/>
    </row>
    <row r="17">
      <c r="H17" s="27" t="inlineStr">
        <is>
          <t>数据位数</t>
        </is>
      </c>
      <c r="I17" s="101" t="n">
        <v>24</v>
      </c>
      <c r="K17" s="7" t="n"/>
    </row>
    <row r="18">
      <c r="H18" s="29" t="inlineStr">
        <is>
          <t>需要得HS</t>
        </is>
      </c>
      <c r="I18" s="113">
        <f>H19</f>
        <v/>
      </c>
      <c r="J18" s="30" t="inlineStr">
        <is>
          <t>Mbps</t>
        </is>
      </c>
      <c r="K18" s="8" t="n"/>
    </row>
    <row r="19">
      <c r="H19" s="19">
        <f>H31*I17/K39/K38</f>
        <v/>
      </c>
    </row>
    <row r="21">
      <c r="B21" s="111" t="inlineStr">
        <is>
          <t>计算基础</t>
        </is>
      </c>
      <c r="C21" s="61" t="n"/>
      <c r="D21" s="61" t="n"/>
      <c r="E21" s="61" t="n"/>
      <c r="F21" s="61" t="n"/>
      <c r="G21" s="61" t="n"/>
      <c r="H21" s="61" t="n"/>
      <c r="I21" s="61" t="n"/>
      <c r="J21" s="61" t="n"/>
      <c r="K21" s="61" t="n"/>
      <c r="L21" s="61" t="n"/>
      <c r="M21" s="61" t="n"/>
      <c r="N21" s="61" t="n"/>
      <c r="O21" s="61" t="n"/>
      <c r="P21" s="61" t="n"/>
      <c r="Q21" s="61" t="n"/>
      <c r="R21" s="63" t="n"/>
    </row>
    <row r="22">
      <c r="B22" s="29" t="inlineStr">
        <is>
          <t>通用公式</t>
        </is>
      </c>
      <c r="C22" s="20" t="inlineStr">
        <is>
          <t>PCLK=</t>
        </is>
      </c>
      <c r="D22" s="114" t="inlineStr">
        <is>
          <t>h_active+h_back_porch+h_front_porch+h_pulse_width</t>
        </is>
      </c>
      <c r="E22" s="30" t="n"/>
      <c r="F22" s="30" t="n"/>
      <c r="G22" s="30" t="n"/>
      <c r="H22" s="30" t="n"/>
      <c r="I22" s="8" t="n"/>
      <c r="J22" s="106" t="inlineStr">
        <is>
          <t>*</t>
        </is>
      </c>
      <c r="K22" s="114" t="inlineStr">
        <is>
          <t>v_active+v_back_porch+v_front_porch+v_pulse_width</t>
        </is>
      </c>
      <c r="L22" s="30" t="n"/>
      <c r="M22" s="30" t="n"/>
      <c r="N22" s="30" t="n"/>
      <c r="O22" s="30" t="n"/>
      <c r="P22" s="8" t="n"/>
      <c r="Q22" s="106" t="inlineStr">
        <is>
          <t>*</t>
        </is>
      </c>
      <c r="R22" s="26" t="inlineStr">
        <is>
          <t>FPS</t>
        </is>
      </c>
    </row>
    <row r="23"/>
    <row r="26">
      <c r="O26" s="9" t="inlineStr">
        <is>
          <t>压缩系数</t>
        </is>
      </c>
      <c r="P26" s="94" t="n">
        <v>2.28</v>
      </c>
    </row>
    <row r="27">
      <c r="C27" t="inlineStr">
        <is>
          <t>注意</t>
        </is>
      </c>
    </row>
    <row r="28">
      <c r="C28" s="5" t="n"/>
      <c r="D28" s="95" t="inlineStr">
        <is>
          <t>需输入的参数</t>
        </is>
      </c>
      <c r="H28" s="19" t="inlineStr">
        <is>
          <t>通过PCLK得出FPS</t>
        </is>
      </c>
      <c r="I28" s="19">
        <f>I5</f>
        <v/>
      </c>
      <c r="J28" s="19" t="n"/>
      <c r="K28" s="19" t="inlineStr">
        <is>
          <t>_D_PHY_1LANE</t>
        </is>
      </c>
      <c r="L28" s="19" t="n">
        <v>1</v>
      </c>
      <c r="M28" s="19" t="n">
        <v>1</v>
      </c>
    </row>
    <row r="29">
      <c r="C29" s="6" t="n"/>
      <c r="D29" t="inlineStr">
        <is>
          <t>计算结果</t>
        </is>
      </c>
      <c r="H29" s="19" t="inlineStr">
        <is>
          <t>通过FPS得出PCLK</t>
        </is>
      </c>
      <c r="I29" s="115">
        <f>I11</f>
        <v/>
      </c>
      <c r="J29" s="59" t="n"/>
      <c r="K29" s="59" t="inlineStr">
        <is>
          <t>_D_PHY_2LANE</t>
        </is>
      </c>
      <c r="L29" s="59" t="n">
        <v>1</v>
      </c>
      <c r="M29" s="59" t="n">
        <v>2</v>
      </c>
      <c r="N29" s="59" t="n"/>
      <c r="O29" s="59" t="n"/>
    </row>
    <row r="30">
      <c r="H30" s="19" t="n"/>
      <c r="I30" s="59" t="n"/>
      <c r="J30" s="59" t="n"/>
      <c r="K30" s="59" t="inlineStr">
        <is>
          <t>_D_PHY_3LANE</t>
        </is>
      </c>
      <c r="L30" s="59" t="n">
        <v>1</v>
      </c>
      <c r="M30" s="59" t="n">
        <v>3</v>
      </c>
      <c r="N30" s="59" t="n"/>
      <c r="O30" s="59" t="n"/>
    </row>
    <row r="31">
      <c r="H31" s="19">
        <f>VLOOKUP(I15,H28:I29,2,FALSE)</f>
        <v/>
      </c>
      <c r="I31" s="59" t="n"/>
      <c r="J31" s="59" t="n"/>
      <c r="K31" s="59" t="inlineStr">
        <is>
          <t>_D_PHY_4LANE</t>
        </is>
      </c>
      <c r="L31" s="59" t="n">
        <v>1</v>
      </c>
      <c r="M31" s="59" t="n">
        <v>4</v>
      </c>
      <c r="N31" s="59" t="n"/>
      <c r="O31" s="59" t="n"/>
    </row>
    <row r="32">
      <c r="H32" s="19" t="n"/>
      <c r="I32" s="59" t="n"/>
      <c r="J32" s="59" t="n"/>
      <c r="K32" s="59" t="inlineStr">
        <is>
          <t>_D_PHY_8LANE</t>
        </is>
      </c>
      <c r="L32" s="59" t="n">
        <v>1</v>
      </c>
      <c r="M32" s="59" t="n">
        <v>8</v>
      </c>
      <c r="N32" s="59" t="n"/>
      <c r="O32" s="59" t="n"/>
    </row>
    <row r="33">
      <c r="H33" s="19" t="n"/>
      <c r="I33" s="59" t="n"/>
      <c r="J33" s="59" t="n"/>
      <c r="K33" s="59" t="inlineStr">
        <is>
          <t>_C_PHY_1LANE</t>
        </is>
      </c>
      <c r="L33" s="59">
        <f>P26</f>
        <v/>
      </c>
      <c r="M33" s="59" t="n">
        <v>1</v>
      </c>
      <c r="N33" s="59" t="n"/>
      <c r="O33" s="59" t="n"/>
    </row>
    <row r="34">
      <c r="H34" s="19" t="n"/>
      <c r="I34" s="59" t="n"/>
      <c r="J34" s="59" t="n"/>
      <c r="K34" s="59" t="inlineStr">
        <is>
          <t>_C_PHY_2LANE</t>
        </is>
      </c>
      <c r="L34" s="59">
        <f>P26</f>
        <v/>
      </c>
      <c r="M34" s="59" t="n">
        <v>2</v>
      </c>
      <c r="N34" s="59" t="n"/>
      <c r="O34" s="59" t="n"/>
    </row>
    <row r="35">
      <c r="H35" s="19" t="n"/>
      <c r="I35" s="59" t="n"/>
      <c r="J35" s="59" t="n"/>
      <c r="K35" s="59" t="inlineStr">
        <is>
          <t>_C_PHY_3LANE</t>
        </is>
      </c>
      <c r="L35" s="59">
        <f>P26</f>
        <v/>
      </c>
      <c r="M35" s="59" t="n">
        <v>3</v>
      </c>
      <c r="N35" s="59" t="n"/>
      <c r="O35" s="59" t="n"/>
    </row>
    <row r="36">
      <c r="H36" s="19" t="n"/>
      <c r="I36" s="59" t="n"/>
      <c r="J36" s="59" t="n"/>
      <c r="K36" s="59" t="inlineStr">
        <is>
          <t>_C_PHY_6LANE</t>
        </is>
      </c>
      <c r="L36" s="59">
        <f>P26</f>
        <v/>
      </c>
      <c r="M36" s="59" t="n">
        <v>6</v>
      </c>
      <c r="N36" s="59" t="n"/>
      <c r="O36" s="59" t="n"/>
    </row>
    <row r="37">
      <c r="H37" s="19" t="n"/>
      <c r="I37" s="59" t="n"/>
      <c r="J37" s="59" t="n"/>
      <c r="K37" s="59" t="n"/>
      <c r="L37" s="59" t="n"/>
      <c r="M37" s="59" t="n"/>
      <c r="N37" s="59" t="n"/>
      <c r="O37" s="59" t="n"/>
    </row>
    <row r="38">
      <c r="H38" s="19" t="n"/>
      <c r="I38" s="59" t="n"/>
      <c r="J38" s="59" t="n"/>
      <c r="K38" s="59">
        <f>VLOOKUP(I16,K28:M36,2,FALSE)</f>
        <v/>
      </c>
      <c r="L38" s="59" t="n"/>
      <c r="M38" s="59" t="n"/>
      <c r="N38" s="59" t="n"/>
      <c r="O38" s="59" t="n"/>
    </row>
    <row r="39">
      <c r="H39" s="19" t="n"/>
      <c r="I39" s="59" t="n"/>
      <c r="J39" s="59" t="n"/>
      <c r="K39" s="59">
        <f>VLOOKUP(I16,K28:M36,3,FALSE)</f>
        <v/>
      </c>
      <c r="L39" s="59" t="n"/>
      <c r="M39" s="59" t="n"/>
      <c r="N39" s="59" t="n"/>
      <c r="O39" s="59" t="n"/>
    </row>
    <row r="40">
      <c r="H40" s="19" t="n"/>
      <c r="I40" s="59" t="n"/>
      <c r="J40" s="59" t="n"/>
      <c r="K40" s="59" t="n"/>
      <c r="L40" s="59" t="n"/>
      <c r="M40" s="59" t="n"/>
      <c r="N40" s="59" t="n"/>
      <c r="O40" s="59" t="n"/>
    </row>
    <row r="41">
      <c r="H41" s="19" t="n"/>
      <c r="I41" s="59" t="n"/>
      <c r="J41" s="59" t="n"/>
      <c r="K41" s="59" t="n"/>
      <c r="L41" s="59" t="n"/>
      <c r="M41" s="59" t="n"/>
      <c r="N41" s="59" t="n"/>
      <c r="O41" s="59" t="n"/>
    </row>
    <row r="42">
      <c r="I42" s="59" t="n"/>
      <c r="J42" s="59" t="n"/>
      <c r="K42" s="59" t="n"/>
      <c r="L42" s="59" t="n"/>
      <c r="M42" s="59" t="n"/>
      <c r="N42" s="59" t="n"/>
      <c r="O42" s="59" t="n"/>
    </row>
  </sheetData>
  <mergeCells count="11">
    <mergeCell ref="D28:E28"/>
    <mergeCell ref="H4:J4"/>
    <mergeCell ref="L4:N4"/>
    <mergeCell ref="H9:J9"/>
    <mergeCell ref="I15:K15"/>
    <mergeCell ref="I16:K16"/>
    <mergeCell ref="H14:K14"/>
    <mergeCell ref="M14:O14"/>
    <mergeCell ref="D22:I22"/>
    <mergeCell ref="K22:P22"/>
    <mergeCell ref="B21:R21"/>
  </mergeCells>
  <conditionalFormatting sqref="H5">
    <cfRule type="expression" priority="2" dxfId="0">
      <formula>IF($I$15="通过PCLK得出FPS",1)</formula>
    </cfRule>
    <cfRule type="cellIs" priority="3" operator="equal" dxfId="1">
      <formula>$I$15</formula>
    </cfRule>
  </conditionalFormatting>
  <conditionalFormatting sqref="H10">
    <cfRule type="expression" priority="1" dxfId="0">
      <formula>IF($I$15="通过FPS得出PCLK",1)</formula>
    </cfRule>
  </conditionalFormatting>
  <dataValidations xWindow="699" yWindow="462" count="3">
    <dataValidation sqref="I17" showErrorMessage="1" showInputMessage="1" allowBlank="0" type="list">
      <formula1>"18,24,30"</formula1>
    </dataValidation>
    <dataValidation sqref="I15:K15" showErrorMessage="1" showInputMessage="1" allowBlank="0" type="list">
      <formula1>$H$28:$H$29</formula1>
    </dataValidation>
    <dataValidation sqref="I16:K16" showErrorMessage="1" showInputMessage="1" allowBlank="0" type="list">
      <formula1>$K$28:$K$36</formula1>
    </dataValidation>
  </dataValidation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11:H22"/>
  <sheetViews>
    <sheetView topLeftCell="A4" workbookViewId="0">
      <selection activeCell="E19" sqref="E19"/>
    </sheetView>
  </sheetViews>
  <sheetFormatPr baseColWidth="8" defaultRowHeight="13.5"/>
  <cols>
    <col width="37.625" customWidth="1" style="89" min="8" max="8"/>
  </cols>
  <sheetData>
    <row r="11">
      <c r="C11" s="108" t="inlineStr">
        <is>
          <t>参考分辨率</t>
        </is>
      </c>
      <c r="D11" s="61" t="n"/>
      <c r="E11" s="109" t="inlineStr">
        <is>
          <t>FPS</t>
        </is>
      </c>
      <c r="F11" s="109" t="inlineStr">
        <is>
          <t>Mhz/Pix</t>
        </is>
      </c>
      <c r="G11" s="109" t="inlineStr">
        <is>
          <t>格式标准</t>
        </is>
      </c>
      <c r="H11" s="79" t="inlineStr">
        <is>
          <t>备注</t>
        </is>
      </c>
    </row>
    <row r="12">
      <c r="C12" s="82" t="n">
        <v>1366</v>
      </c>
      <c r="D12" s="80" t="n">
        <v>768</v>
      </c>
      <c r="E12" s="81" t="n">
        <v>60</v>
      </c>
      <c r="F12" s="80" t="n">
        <v>60</v>
      </c>
      <c r="G12" s="81" t="inlineStr">
        <is>
          <t>720P</t>
        </is>
      </c>
      <c r="H12" s="7" t="n"/>
    </row>
    <row r="13">
      <c r="C13" s="82" t="n">
        <v>1920</v>
      </c>
      <c r="D13" s="80" t="n">
        <v>1080</v>
      </c>
      <c r="E13" s="81" t="n">
        <v>60</v>
      </c>
      <c r="F13" s="80" t="n">
        <v>133</v>
      </c>
      <c r="G13" s="81" t="inlineStr">
        <is>
          <t>1080P</t>
        </is>
      </c>
      <c r="H13" s="7" t="n"/>
    </row>
    <row r="14">
      <c r="C14" s="82" t="n">
        <v>2348</v>
      </c>
      <c r="D14" s="80" t="n">
        <v>900</v>
      </c>
      <c r="E14" s="81" t="n">
        <v>60</v>
      </c>
      <c r="F14" s="110" t="n">
        <v>155</v>
      </c>
      <c r="G14" s="81" t="inlineStr">
        <is>
          <t>1080P+</t>
        </is>
      </c>
      <c r="H14" s="83" t="inlineStr">
        <is>
          <t>K5 LVDS这是我们点的最大PCLK 双Port</t>
        </is>
      </c>
    </row>
    <row r="15">
      <c r="C15" s="82" t="n">
        <v>2560</v>
      </c>
      <c r="D15" s="80" t="n">
        <v>1440</v>
      </c>
      <c r="E15" s="81" t="n">
        <v>60</v>
      </c>
      <c r="F15" s="80" t="n">
        <v>230</v>
      </c>
      <c r="G15" s="81" t="inlineStr">
        <is>
          <t>2K</t>
        </is>
      </c>
      <c r="H15" s="83" t="n"/>
    </row>
    <row r="16">
      <c r="C16" s="82" t="n">
        <v>3200</v>
      </c>
      <c r="D16" s="80" t="n">
        <v>1800</v>
      </c>
      <c r="E16" s="81" t="n">
        <v>60</v>
      </c>
      <c r="F16" s="80" t="n">
        <v>360</v>
      </c>
      <c r="G16" s="81" t="inlineStr">
        <is>
          <t>3K</t>
        </is>
      </c>
      <c r="H16" s="83" t="inlineStr">
        <is>
          <t>K3的极限</t>
        </is>
      </c>
    </row>
    <row r="17">
      <c r="C17" s="82" t="n">
        <v>3000</v>
      </c>
      <c r="D17" s="80" t="n">
        <v>2000</v>
      </c>
      <c r="E17" s="81" t="n">
        <v>60</v>
      </c>
      <c r="F17" s="80" t="n">
        <v>375</v>
      </c>
      <c r="G17" s="81" t="inlineStr">
        <is>
          <t>3K+</t>
        </is>
      </c>
      <c r="H17" s="83" t="n"/>
    </row>
    <row r="18">
      <c r="C18" s="82" t="n">
        <v>3840</v>
      </c>
      <c r="D18" s="80" t="n">
        <v>2560</v>
      </c>
      <c r="E18" s="81" t="n">
        <v>60</v>
      </c>
      <c r="F18" s="80" t="n">
        <v>550</v>
      </c>
      <c r="G18" s="81" t="inlineStr">
        <is>
          <t>4K</t>
        </is>
      </c>
      <c r="H18" s="83" t="n"/>
    </row>
    <row r="19">
      <c r="C19" s="82" t="n">
        <v>2880</v>
      </c>
      <c r="D19" s="80" t="n">
        <v>1920</v>
      </c>
      <c r="E19" s="81" t="n">
        <v>120</v>
      </c>
      <c r="F19" s="80" t="n">
        <v>750</v>
      </c>
      <c r="G19" s="81" t="inlineStr">
        <is>
          <t>4K+</t>
        </is>
      </c>
      <c r="H19" s="83" t="inlineStr">
        <is>
          <t>K5 EDP这是我们点的最大PCLK</t>
        </is>
      </c>
    </row>
    <row r="20">
      <c r="C20" s="75" t="n">
        <v>7680</v>
      </c>
      <c r="D20" s="26" t="n">
        <v>4320</v>
      </c>
      <c r="E20" s="77" t="n">
        <v>60</v>
      </c>
      <c r="F20" s="26" t="n">
        <v>2020</v>
      </c>
      <c r="G20" s="77" t="inlineStr">
        <is>
          <t>8K</t>
        </is>
      </c>
      <c r="H20" s="84" t="n"/>
    </row>
    <row r="22">
      <c r="C22" t="inlineStr">
        <is>
          <t>注:机子能不能点主要是看Mhz/Pix的速率有没有超,没超都能点.Mhz/Pix的计算可以看前一页.</t>
        </is>
      </c>
    </row>
  </sheetData>
  <mergeCells count="1">
    <mergeCell ref="C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29"/>
  <sheetViews>
    <sheetView tabSelected="1" topLeftCell="A4" zoomScale="85" zoomScaleNormal="85" workbookViewId="0">
      <selection activeCell="O10" sqref="O10"/>
    </sheetView>
  </sheetViews>
  <sheetFormatPr baseColWidth="8" defaultRowHeight="13.5"/>
  <cols>
    <col width="4" customWidth="1" style="89" min="4" max="20"/>
    <col width="9" customWidth="1" style="89" min="21" max="21"/>
    <col width="3.5" customWidth="1" style="89" min="22" max="23"/>
    <col width="16.625" customWidth="1" style="89" min="24" max="24"/>
    <col width="5.125" customWidth="1" style="89" min="25" max="25"/>
    <col width="5.5" customWidth="1" style="89" min="26" max="26"/>
    <col width="9" customWidth="1" style="89" min="27" max="27"/>
    <col width="3.5" customWidth="1" style="89" min="28" max="31"/>
    <col width="8.125" customWidth="1" style="89" min="32" max="32"/>
    <col width="5.25" customWidth="1" style="89" min="33" max="33"/>
    <col width="3.5" customWidth="1" style="89" min="34" max="37"/>
  </cols>
  <sheetData>
    <row r="1">
      <c r="B1" t="n">
        <v>1000</v>
      </c>
    </row>
    <row r="2">
      <c r="A2" t="inlineStr">
        <is>
          <t>注意</t>
        </is>
      </c>
    </row>
    <row r="3">
      <c r="A3" s="5" t="n"/>
      <c r="B3" s="95" t="inlineStr">
        <is>
          <t>需输入的参数</t>
        </is>
      </c>
    </row>
    <row r="4">
      <c r="A4" s="6" t="n">
        <v>10</v>
      </c>
      <c r="B4" t="inlineStr">
        <is>
          <t>计算结果</t>
        </is>
      </c>
    </row>
    <row r="5">
      <c r="E5" s="46" t="n">
        <v>0</v>
      </c>
      <c r="F5" s="46" t="n">
        <v>1</v>
      </c>
      <c r="G5" s="46" t="n">
        <v>2</v>
      </c>
      <c r="H5" s="46" t="n">
        <v>3</v>
      </c>
      <c r="I5" s="46" t="n">
        <v>4</v>
      </c>
      <c r="J5" s="46" t="n">
        <v>5</v>
      </c>
      <c r="K5" s="46" t="n">
        <v>6</v>
      </c>
      <c r="L5" s="46" t="n">
        <v>7</v>
      </c>
      <c r="M5" s="46" t="n">
        <v>8</v>
      </c>
      <c r="N5" s="46" t="n">
        <v>9</v>
      </c>
      <c r="O5" s="46" t="inlineStr">
        <is>
          <t>A</t>
        </is>
      </c>
      <c r="P5" s="46" t="inlineStr">
        <is>
          <t>B</t>
        </is>
      </c>
      <c r="Q5" s="46" t="inlineStr">
        <is>
          <t>C</t>
        </is>
      </c>
      <c r="R5" s="46" t="inlineStr">
        <is>
          <t>D</t>
        </is>
      </c>
      <c r="S5" s="46" t="inlineStr">
        <is>
          <t>E</t>
        </is>
      </c>
      <c r="T5" s="46" t="inlineStr">
        <is>
          <t>F</t>
        </is>
      </c>
      <c r="V5" s="58" t="inlineStr">
        <is>
          <t>计算校验的过程</t>
        </is>
      </c>
      <c r="W5" s="59" t="n"/>
      <c r="X5" s="59" t="n"/>
      <c r="Y5" s="59" t="n"/>
      <c r="Z5" s="59" t="n"/>
      <c r="AA5" s="59" t="n"/>
      <c r="AB5" s="59" t="n"/>
      <c r="AC5" s="59" t="n"/>
      <c r="AD5" s="59" t="n"/>
      <c r="AE5" s="59" t="n"/>
      <c r="AF5" s="59" t="n"/>
      <c r="AG5" s="59" t="n"/>
      <c r="AH5" s="59" t="n"/>
      <c r="AI5" s="59" t="n"/>
      <c r="AJ5" s="59" t="n"/>
      <c r="AK5" s="59" t="n"/>
    </row>
    <row r="6">
      <c r="D6" s="46" t="n">
        <v>0</v>
      </c>
      <c r="E6" s="36" t="inlineStr">
        <is>
          <t>00</t>
        </is>
      </c>
      <c r="F6" s="37" t="inlineStr">
        <is>
          <t>ff</t>
        </is>
      </c>
      <c r="G6" s="37" t="inlineStr">
        <is>
          <t>ff</t>
        </is>
      </c>
      <c r="H6" s="37" t="inlineStr">
        <is>
          <t>ff</t>
        </is>
      </c>
      <c r="I6" s="37" t="inlineStr">
        <is>
          <t>ff</t>
        </is>
      </c>
      <c r="J6" s="37" t="inlineStr">
        <is>
          <t>ff</t>
        </is>
      </c>
      <c r="K6" s="37" t="inlineStr">
        <is>
          <t>ff</t>
        </is>
      </c>
      <c r="L6" s="37" t="inlineStr">
        <is>
          <t>00</t>
        </is>
      </c>
      <c r="M6" s="38" t="n">
        <v>51</v>
      </c>
      <c r="N6" s="38" t="inlineStr">
        <is>
          <t>b8</t>
        </is>
      </c>
      <c r="O6" s="38" t="n">
        <v>20</v>
      </c>
      <c r="P6" s="38" t="n">
        <v>14</v>
      </c>
      <c r="Q6" s="38" t="inlineStr">
        <is>
          <t>00</t>
        </is>
      </c>
      <c r="R6" s="38" t="inlineStr">
        <is>
          <t>00</t>
        </is>
      </c>
      <c r="S6" s="38" t="inlineStr">
        <is>
          <t>00</t>
        </is>
      </c>
      <c r="T6" s="39" t="inlineStr">
        <is>
          <t>00</t>
        </is>
      </c>
      <c r="V6" s="59">
        <f>HEX2DEC(E6)</f>
        <v/>
      </c>
      <c r="W6" s="59">
        <f>HEX2DEC(F6)</f>
        <v/>
      </c>
      <c r="X6" s="59">
        <f>HEX2DEC(G6)</f>
        <v/>
      </c>
      <c r="Y6" s="59">
        <f>HEX2DEC(H6)</f>
        <v/>
      </c>
      <c r="Z6" s="59">
        <f>HEX2DEC(I6)</f>
        <v/>
      </c>
      <c r="AA6" s="59">
        <f>HEX2DEC(J6)</f>
        <v/>
      </c>
      <c r="AB6" s="59">
        <f>HEX2DEC(K6)</f>
        <v/>
      </c>
      <c r="AC6" s="59">
        <f>HEX2DEC(L6)</f>
        <v/>
      </c>
      <c r="AD6" s="59">
        <f>HEX2DEC(M6)</f>
        <v/>
      </c>
      <c r="AE6" s="59">
        <f>HEX2DEC(N6)</f>
        <v/>
      </c>
      <c r="AF6" s="59">
        <f>HEX2DEC(O6)</f>
        <v/>
      </c>
      <c r="AG6" s="59">
        <f>HEX2DEC(P6)</f>
        <v/>
      </c>
      <c r="AH6" s="59">
        <f>HEX2DEC(Q6)</f>
        <v/>
      </c>
      <c r="AI6" s="59">
        <f>HEX2DEC(R6)</f>
        <v/>
      </c>
      <c r="AJ6" s="59">
        <f>HEX2DEC(S6)</f>
        <v/>
      </c>
      <c r="AK6" s="59">
        <f>HEX2DEC(T6)</f>
        <v/>
      </c>
    </row>
    <row r="7">
      <c r="D7" s="46" t="n">
        <v>1</v>
      </c>
      <c r="E7" s="40" t="n">
        <v>32</v>
      </c>
      <c r="F7" s="41" t="inlineStr">
        <is>
          <t>1e</t>
        </is>
      </c>
      <c r="G7" s="41" t="inlineStr">
        <is>
          <t>01</t>
        </is>
      </c>
      <c r="H7" s="41" t="inlineStr">
        <is>
          <t>04</t>
        </is>
      </c>
      <c r="I7" s="49" t="inlineStr">
        <is>
          <t>b5</t>
        </is>
      </c>
      <c r="J7" s="41" t="inlineStr">
        <is>
          <t>1e</t>
        </is>
      </c>
      <c r="K7" s="41" t="n">
        <v>14</v>
      </c>
      <c r="L7" s="41" t="n">
        <v>78</v>
      </c>
      <c r="M7" s="88" t="inlineStr">
        <is>
          <t>07</t>
        </is>
      </c>
      <c r="N7" s="41" t="inlineStr">
        <is>
          <t>ee</t>
        </is>
      </c>
      <c r="O7" s="41" t="n">
        <v>95</v>
      </c>
      <c r="P7" s="41" t="inlineStr">
        <is>
          <t>a3</t>
        </is>
      </c>
      <c r="Q7" s="41" t="n">
        <v>54</v>
      </c>
      <c r="R7" s="41" t="inlineStr">
        <is>
          <t>4c</t>
        </is>
      </c>
      <c r="S7" s="41" t="n">
        <v>99</v>
      </c>
      <c r="T7" s="42" t="n">
        <v>26</v>
      </c>
      <c r="V7" s="59">
        <f>HEX2DEC(E7)</f>
        <v/>
      </c>
      <c r="W7" s="59">
        <f>HEX2DEC(F7)</f>
        <v/>
      </c>
      <c r="X7" s="59">
        <f>HEX2DEC(G7)</f>
        <v/>
      </c>
      <c r="Y7" s="59">
        <f>HEX2DEC(H7)</f>
        <v/>
      </c>
      <c r="Z7" s="59">
        <f>HEX2DEC(I7)</f>
        <v/>
      </c>
      <c r="AA7" s="59">
        <f>HEX2DEC(J7)</f>
        <v/>
      </c>
      <c r="AB7" s="59">
        <f>HEX2DEC(K7)</f>
        <v/>
      </c>
      <c r="AC7" s="59">
        <f>HEX2DEC(L7)</f>
        <v/>
      </c>
      <c r="AD7" s="59">
        <f>HEX2DEC(M7)</f>
        <v/>
      </c>
      <c r="AE7" s="59">
        <f>HEX2DEC(N7)</f>
        <v/>
      </c>
      <c r="AF7" s="59">
        <f>HEX2DEC(O7)</f>
        <v/>
      </c>
      <c r="AG7" s="59">
        <f>HEX2DEC(P7)</f>
        <v/>
      </c>
      <c r="AH7" s="59">
        <f>HEX2DEC(Q7)</f>
        <v/>
      </c>
      <c r="AI7" s="59">
        <f>HEX2DEC(R7)</f>
        <v/>
      </c>
      <c r="AJ7" s="59">
        <f>HEX2DEC(S7)</f>
        <v/>
      </c>
      <c r="AK7" s="59">
        <f>HEX2DEC(T7)</f>
        <v/>
      </c>
    </row>
    <row r="8">
      <c r="D8" s="46" t="n">
        <v>2</v>
      </c>
      <c r="E8" s="40" t="inlineStr">
        <is>
          <t>0f</t>
        </is>
      </c>
      <c r="F8" s="41" t="n">
        <v>50</v>
      </c>
      <c r="G8" s="41" t="n">
        <v>54</v>
      </c>
      <c r="H8" s="41" t="inlineStr">
        <is>
          <t>00</t>
        </is>
      </c>
      <c r="I8" s="41" t="inlineStr">
        <is>
          <t>00</t>
        </is>
      </c>
      <c r="J8" s="41" t="inlineStr">
        <is>
          <t>00</t>
        </is>
      </c>
      <c r="K8" s="41" t="inlineStr">
        <is>
          <t>01</t>
        </is>
      </c>
      <c r="L8" s="41" t="inlineStr">
        <is>
          <t>01</t>
        </is>
      </c>
      <c r="M8" s="41" t="inlineStr">
        <is>
          <t>01</t>
        </is>
      </c>
      <c r="N8" s="41" t="inlineStr">
        <is>
          <t>01</t>
        </is>
      </c>
      <c r="O8" s="41" t="inlineStr">
        <is>
          <t>01</t>
        </is>
      </c>
      <c r="P8" s="41" t="inlineStr">
        <is>
          <t>01</t>
        </is>
      </c>
      <c r="Q8" s="41" t="inlineStr">
        <is>
          <t>01</t>
        </is>
      </c>
      <c r="R8" s="41" t="inlineStr">
        <is>
          <t>01</t>
        </is>
      </c>
      <c r="S8" s="41" t="inlineStr">
        <is>
          <t>01</t>
        </is>
      </c>
      <c r="T8" s="42" t="inlineStr">
        <is>
          <t>01</t>
        </is>
      </c>
      <c r="V8" s="59">
        <f>HEX2DEC(E8)</f>
        <v/>
      </c>
      <c r="W8" s="59">
        <f>HEX2DEC(F8)</f>
        <v/>
      </c>
      <c r="X8" s="59">
        <f>HEX2DEC(G8)</f>
        <v/>
      </c>
      <c r="Y8" s="59">
        <f>HEX2DEC(H8)</f>
        <v/>
      </c>
      <c r="Z8" s="59">
        <f>HEX2DEC(I8)</f>
        <v/>
      </c>
      <c r="AA8" s="59">
        <f>HEX2DEC(J8)</f>
        <v/>
      </c>
      <c r="AB8" s="59">
        <f>HEX2DEC(K8)</f>
        <v/>
      </c>
      <c r="AC8" s="59">
        <f>HEX2DEC(L8)</f>
        <v/>
      </c>
      <c r="AD8" s="59">
        <f>HEX2DEC(M8)</f>
        <v/>
      </c>
      <c r="AE8" s="59">
        <f>HEX2DEC(N8)</f>
        <v/>
      </c>
      <c r="AF8" s="59">
        <f>HEX2DEC(O8)</f>
        <v/>
      </c>
      <c r="AG8" s="59">
        <f>HEX2DEC(P8)</f>
        <v/>
      </c>
      <c r="AH8" s="59">
        <f>HEX2DEC(Q8)</f>
        <v/>
      </c>
      <c r="AI8" s="59">
        <f>HEX2DEC(R8)</f>
        <v/>
      </c>
      <c r="AJ8" s="59">
        <f>HEX2DEC(S8)</f>
        <v/>
      </c>
      <c r="AK8" s="59">
        <f>HEX2DEC(T8)</f>
        <v/>
      </c>
    </row>
    <row r="9">
      <c r="D9" s="46" t="n">
        <v>3</v>
      </c>
      <c r="E9" s="40" t="inlineStr">
        <is>
          <t>01</t>
        </is>
      </c>
      <c r="F9" s="41" t="inlineStr">
        <is>
          <t>01</t>
        </is>
      </c>
      <c r="G9" s="41" t="inlineStr">
        <is>
          <t>01</t>
        </is>
      </c>
      <c r="H9" s="41" t="inlineStr">
        <is>
          <t>01</t>
        </is>
      </c>
      <c r="I9" s="41" t="inlineStr">
        <is>
          <t>01</t>
        </is>
      </c>
      <c r="J9" s="41" t="inlineStr">
        <is>
          <t>01</t>
        </is>
      </c>
      <c r="K9" s="47" t="n">
        <v>44</v>
      </c>
      <c r="L9" s="47" t="inlineStr">
        <is>
          <t>a3</t>
        </is>
      </c>
      <c r="M9" s="48" t="inlineStr">
        <is>
          <t>d8</t>
        </is>
      </c>
      <c r="N9" s="48" t="inlineStr">
        <is>
          <t>b4</t>
        </is>
      </c>
      <c r="O9" s="48" t="inlineStr">
        <is>
          <t>90</t>
        </is>
      </c>
      <c r="P9" s="48" t="n">
        <v>90</v>
      </c>
      <c r="Q9" s="48" t="n">
        <v>28</v>
      </c>
      <c r="R9" s="48" t="n">
        <v>60</v>
      </c>
      <c r="S9" s="48" t="n">
        <v>30</v>
      </c>
      <c r="T9" s="54" t="n">
        <v>20</v>
      </c>
      <c r="V9" s="59">
        <f>HEX2DEC(E9)</f>
        <v/>
      </c>
      <c r="W9" s="59">
        <f>HEX2DEC(F9)</f>
        <v/>
      </c>
      <c r="X9" s="59">
        <f>HEX2DEC(G9)</f>
        <v/>
      </c>
      <c r="Y9" s="59">
        <f>HEX2DEC(H9)</f>
        <v/>
      </c>
      <c r="Z9" s="59">
        <f>HEX2DEC(I9)</f>
        <v/>
      </c>
      <c r="AA9" s="59">
        <f>HEX2DEC(J9)</f>
        <v/>
      </c>
      <c r="AB9" s="59">
        <f>HEX2DEC(K9)</f>
        <v/>
      </c>
      <c r="AC9" s="59">
        <f>HEX2DEC(L9)</f>
        <v/>
      </c>
      <c r="AD9" s="59">
        <f>HEX2DEC(M9)</f>
        <v/>
      </c>
      <c r="AE9" s="59">
        <f>HEX2DEC(N9)</f>
        <v/>
      </c>
      <c r="AF9" s="59">
        <f>HEX2DEC(O9)</f>
        <v/>
      </c>
      <c r="AG9" s="59">
        <f>HEX2DEC(P9)</f>
        <v/>
      </c>
      <c r="AH9" s="59">
        <f>HEX2DEC(Q9)</f>
        <v/>
      </c>
      <c r="AI9" s="59">
        <f>HEX2DEC(R9)</f>
        <v/>
      </c>
      <c r="AJ9" s="59">
        <f>HEX2DEC(S9)</f>
        <v/>
      </c>
      <c r="AK9" s="59">
        <f>HEX2DEC(T9)</f>
        <v/>
      </c>
    </row>
    <row r="10">
      <c r="D10" s="46" t="n">
        <v>4</v>
      </c>
      <c r="E10" s="55" t="n">
        <v>86</v>
      </c>
      <c r="F10" s="48" t="inlineStr">
        <is>
          <t>04</t>
        </is>
      </c>
      <c r="G10" s="48" t="inlineStr">
        <is>
          <t>2c</t>
        </is>
      </c>
      <c r="H10" s="48" t="inlineStr">
        <is>
          <t>c8</t>
        </is>
      </c>
      <c r="I10" s="48" t="n">
        <v>10</v>
      </c>
      <c r="J10" s="48" t="inlineStr">
        <is>
          <t>00</t>
        </is>
      </c>
      <c r="K10" s="48" t="inlineStr">
        <is>
          <t>00</t>
        </is>
      </c>
      <c r="L10" s="48" t="n">
        <v>18</v>
      </c>
      <c r="M10" s="41" t="inlineStr">
        <is>
          <t>00</t>
        </is>
      </c>
      <c r="N10" s="41" t="inlineStr">
        <is>
          <t>00</t>
        </is>
      </c>
      <c r="O10" s="41" t="inlineStr">
        <is>
          <t>00</t>
        </is>
      </c>
      <c r="P10" s="41" t="inlineStr">
        <is>
          <t>fd</t>
        </is>
      </c>
      <c r="Q10" s="41" t="inlineStr">
        <is>
          <t>00</t>
        </is>
      </c>
      <c r="R10" s="41" t="n">
        <v>30</v>
      </c>
      <c r="S10" s="41" t="inlineStr">
        <is>
          <t>5a</t>
        </is>
      </c>
      <c r="T10" s="42" t="inlineStr">
        <is>
          <t>a0</t>
        </is>
      </c>
      <c r="V10" s="59">
        <f>HEX2DEC(E10)</f>
        <v/>
      </c>
      <c r="W10" s="59">
        <f>HEX2DEC(F10)</f>
        <v/>
      </c>
      <c r="X10" s="59">
        <f>HEX2DEC(G10)</f>
        <v/>
      </c>
      <c r="Y10" s="59">
        <f>HEX2DEC(H10)</f>
        <v/>
      </c>
      <c r="Z10" s="59">
        <f>HEX2DEC(I10)</f>
        <v/>
      </c>
      <c r="AA10" s="59">
        <f>HEX2DEC(J10)</f>
        <v/>
      </c>
      <c r="AB10" s="59">
        <f>HEX2DEC(K10)</f>
        <v/>
      </c>
      <c r="AC10" s="59">
        <f>HEX2DEC(L10)</f>
        <v/>
      </c>
      <c r="AD10" s="59">
        <f>HEX2DEC(M10)</f>
        <v/>
      </c>
      <c r="AE10" s="59">
        <f>HEX2DEC(N10)</f>
        <v/>
      </c>
      <c r="AF10" s="59">
        <f>HEX2DEC(O10)</f>
        <v/>
      </c>
      <c r="AG10" s="59">
        <f>HEX2DEC(P10)</f>
        <v/>
      </c>
      <c r="AH10" s="59">
        <f>HEX2DEC(Q10)</f>
        <v/>
      </c>
      <c r="AI10" s="59">
        <f>HEX2DEC(R10)</f>
        <v/>
      </c>
      <c r="AJ10" s="59">
        <f>HEX2DEC(S10)</f>
        <v/>
      </c>
      <c r="AK10" s="59">
        <f>HEX2DEC(T10)</f>
        <v/>
      </c>
    </row>
    <row r="11">
      <c r="D11" s="46" t="n">
        <v>5</v>
      </c>
      <c r="E11" s="40" t="inlineStr">
        <is>
          <t>a0</t>
        </is>
      </c>
      <c r="F11" s="41" t="inlineStr">
        <is>
          <t>2b</t>
        </is>
      </c>
      <c r="G11" s="41" t="inlineStr">
        <is>
          <t>00</t>
        </is>
      </c>
      <c r="H11" s="41" t="inlineStr">
        <is>
          <t>0a</t>
        </is>
      </c>
      <c r="I11" s="41" t="n">
        <v>20</v>
      </c>
      <c r="J11" s="41" t="n">
        <v>20</v>
      </c>
      <c r="K11" s="41" t="n">
        <v>20</v>
      </c>
      <c r="L11" s="41" t="n">
        <v>20</v>
      </c>
      <c r="M11" s="41" t="n">
        <v>20</v>
      </c>
      <c r="N11" s="41" t="n">
        <v>20</v>
      </c>
      <c r="O11" s="41" t="inlineStr">
        <is>
          <t>00</t>
        </is>
      </c>
      <c r="P11" s="41" t="inlineStr">
        <is>
          <t>00</t>
        </is>
      </c>
      <c r="Q11" s="41" t="inlineStr">
        <is>
          <t>00</t>
        </is>
      </c>
      <c r="R11" s="41" t="n">
        <v>10</v>
      </c>
      <c r="S11" s="41" t="inlineStr">
        <is>
          <t>00</t>
        </is>
      </c>
      <c r="T11" s="42" t="inlineStr">
        <is>
          <t>0a</t>
        </is>
      </c>
      <c r="V11" s="59">
        <f>HEX2DEC(E11)</f>
        <v/>
      </c>
      <c r="W11" s="59">
        <f>HEX2DEC(F11)</f>
        <v/>
      </c>
      <c r="X11" s="59">
        <f>HEX2DEC(G11)</f>
        <v/>
      </c>
      <c r="Y11" s="59">
        <f>HEX2DEC(H11)</f>
        <v/>
      </c>
      <c r="Z11" s="59">
        <f>HEX2DEC(I11)</f>
        <v/>
      </c>
      <c r="AA11" s="59">
        <f>HEX2DEC(J11)</f>
        <v/>
      </c>
      <c r="AB11" s="59">
        <f>HEX2DEC(K11)</f>
        <v/>
      </c>
      <c r="AC11" s="59">
        <f>HEX2DEC(L11)</f>
        <v/>
      </c>
      <c r="AD11" s="59">
        <f>HEX2DEC(M11)</f>
        <v/>
      </c>
      <c r="AE11" s="59">
        <f>HEX2DEC(N11)</f>
        <v/>
      </c>
      <c r="AF11" s="59">
        <f>HEX2DEC(O11)</f>
        <v/>
      </c>
      <c r="AG11" s="59">
        <f>HEX2DEC(P11)</f>
        <v/>
      </c>
      <c r="AH11" s="59">
        <f>HEX2DEC(Q11)</f>
        <v/>
      </c>
      <c r="AI11" s="59">
        <f>HEX2DEC(R11)</f>
        <v/>
      </c>
      <c r="AJ11" s="59">
        <f>HEX2DEC(S11)</f>
        <v/>
      </c>
      <c r="AK11" s="59">
        <f>HEX2DEC(T11)</f>
        <v/>
      </c>
    </row>
    <row r="12">
      <c r="D12" s="46" t="n">
        <v>6</v>
      </c>
      <c r="E12" s="40" t="n">
        <v>20</v>
      </c>
      <c r="F12" s="41" t="n">
        <v>20</v>
      </c>
      <c r="G12" s="41" t="n">
        <v>20</v>
      </c>
      <c r="H12" s="41" t="n">
        <v>20</v>
      </c>
      <c r="I12" s="41" t="n">
        <v>20</v>
      </c>
      <c r="J12" s="41" t="n">
        <v>20</v>
      </c>
      <c r="K12" s="41" t="n">
        <v>20</v>
      </c>
      <c r="L12" s="41" t="n">
        <v>20</v>
      </c>
      <c r="M12" s="41" t="n">
        <v>20</v>
      </c>
      <c r="N12" s="41" t="n">
        <v>20</v>
      </c>
      <c r="O12" s="41" t="n">
        <v>20</v>
      </c>
      <c r="P12" s="41" t="n">
        <v>20</v>
      </c>
      <c r="Q12" s="41" t="inlineStr">
        <is>
          <t>00</t>
        </is>
      </c>
      <c r="R12" s="41" t="inlineStr">
        <is>
          <t>00</t>
        </is>
      </c>
      <c r="S12" s="41" t="inlineStr">
        <is>
          <t>00</t>
        </is>
      </c>
      <c r="T12" s="42" t="inlineStr">
        <is>
          <t>fc</t>
        </is>
      </c>
      <c r="V12" s="59">
        <f>HEX2DEC(E12)</f>
        <v/>
      </c>
      <c r="W12" s="59">
        <f>HEX2DEC(F12)</f>
        <v/>
      </c>
      <c r="X12" s="59">
        <f>HEX2DEC(G12)</f>
        <v/>
      </c>
      <c r="Y12" s="59">
        <f>HEX2DEC(H12)</f>
        <v/>
      </c>
      <c r="Z12" s="59">
        <f>HEX2DEC(I12)</f>
        <v/>
      </c>
      <c r="AA12" s="59">
        <f>HEX2DEC(J12)</f>
        <v/>
      </c>
      <c r="AB12" s="59">
        <f>HEX2DEC(K12)</f>
        <v/>
      </c>
      <c r="AC12" s="59">
        <f>HEX2DEC(L12)</f>
        <v/>
      </c>
      <c r="AD12" s="59">
        <f>HEX2DEC(M12)</f>
        <v/>
      </c>
      <c r="AE12" s="59">
        <f>HEX2DEC(N12)</f>
        <v/>
      </c>
      <c r="AF12" s="59">
        <f>HEX2DEC(O12)</f>
        <v/>
      </c>
      <c r="AG12" s="59">
        <f>HEX2DEC(P12)</f>
        <v/>
      </c>
      <c r="AH12" s="59">
        <f>HEX2DEC(Q12)</f>
        <v/>
      </c>
      <c r="AI12" s="59">
        <f>HEX2DEC(R12)</f>
        <v/>
      </c>
      <c r="AJ12" s="59">
        <f>HEX2DEC(S12)</f>
        <v/>
      </c>
      <c r="AK12" s="59">
        <f>HEX2DEC(T12)</f>
        <v/>
      </c>
    </row>
    <row r="13">
      <c r="D13" s="46" t="n">
        <v>7</v>
      </c>
      <c r="E13" s="43" t="inlineStr">
        <is>
          <t>00</t>
        </is>
      </c>
      <c r="F13" s="44" t="n">
        <v>54</v>
      </c>
      <c r="G13" s="44" t="inlineStr">
        <is>
          <t>4c</t>
        </is>
      </c>
      <c r="H13" s="44" t="n">
        <v>31</v>
      </c>
      <c r="I13" s="44" t="n">
        <v>34</v>
      </c>
      <c r="J13" s="44" t="n">
        <v>32</v>
      </c>
      <c r="K13" s="44" t="n">
        <v>47</v>
      </c>
      <c r="L13" s="44" t="n">
        <v>44</v>
      </c>
      <c r="M13" s="44" t="n">
        <v>58</v>
      </c>
      <c r="N13" s="44" t="n">
        <v>50</v>
      </c>
      <c r="O13" s="44" t="n">
        <v>30</v>
      </c>
      <c r="P13" s="44" t="n">
        <v>32</v>
      </c>
      <c r="Q13" s="44" t="inlineStr">
        <is>
          <t>2d</t>
        </is>
      </c>
      <c r="R13" s="44" t="n">
        <v>30</v>
      </c>
      <c r="S13" s="44" t="inlineStr">
        <is>
          <t>01</t>
        </is>
      </c>
      <c r="T13" s="45" t="n">
        <v>39</v>
      </c>
      <c r="V13" s="59">
        <f>HEX2DEC(E13)</f>
        <v/>
      </c>
      <c r="W13" s="59">
        <f>HEX2DEC(F13)</f>
        <v/>
      </c>
      <c r="X13" s="59">
        <f>HEX2DEC(G13)</f>
        <v/>
      </c>
      <c r="Y13" s="59">
        <f>HEX2DEC(H13)</f>
        <v/>
      </c>
      <c r="Z13" s="59">
        <f>HEX2DEC(I13)</f>
        <v/>
      </c>
      <c r="AA13" s="59">
        <f>HEX2DEC(J13)</f>
        <v/>
      </c>
      <c r="AB13" s="59">
        <f>HEX2DEC(K13)</f>
        <v/>
      </c>
      <c r="AC13" s="59">
        <f>HEX2DEC(L13)</f>
        <v/>
      </c>
      <c r="AD13" s="59">
        <f>HEX2DEC(M13)</f>
        <v/>
      </c>
      <c r="AE13" s="59">
        <f>HEX2DEC(N13)</f>
        <v/>
      </c>
      <c r="AF13" s="59">
        <f>HEX2DEC(O13)</f>
        <v/>
      </c>
      <c r="AG13" s="59">
        <f>HEX2DEC(P13)</f>
        <v/>
      </c>
      <c r="AH13" s="59">
        <f>HEX2DEC(Q13)</f>
        <v/>
      </c>
      <c r="AI13" s="59">
        <f>HEX2DEC(R13)</f>
        <v/>
      </c>
      <c r="AJ13" s="59">
        <f>HEX2DEC(S13)</f>
        <v/>
      </c>
      <c r="AK13" s="59" t="n"/>
    </row>
    <row r="16">
      <c r="A16" s="56" t="n"/>
      <c r="B16" t="inlineStr">
        <is>
          <t>修改这颜色的参数,就能得到前后沿信息</t>
        </is>
      </c>
      <c r="V16" s="60" t="n"/>
      <c r="W16" s="61" t="n"/>
      <c r="X16" s="61" t="n"/>
      <c r="Y16" s="61" t="n"/>
      <c r="Z16" s="61" t="n"/>
      <c r="AA16" s="62" t="inlineStr">
        <is>
          <t>结果</t>
        </is>
      </c>
      <c r="AB16" s="61" t="n"/>
      <c r="AC16" s="63" t="n"/>
    </row>
    <row r="17">
      <c r="V17" s="64" t="n"/>
      <c r="W17" s="65" t="inlineStr">
        <is>
          <t>Pclk</t>
        </is>
      </c>
      <c r="Y17" s="66">
        <f>HEX2DEC(K9)</f>
        <v/>
      </c>
      <c r="Z17" s="66">
        <f>HEX2DEC(L9)</f>
        <v/>
      </c>
      <c r="AA17" s="67">
        <f>(Y17+Z17*256)/100</f>
        <v/>
      </c>
      <c r="AB17" t="inlineStr">
        <is>
          <t>Mhz/Pix</t>
        </is>
      </c>
      <c r="AC17" s="7" t="n"/>
    </row>
    <row r="18">
      <c r="E18" s="34" t="n"/>
      <c r="F18" s="110" t="inlineStr">
        <is>
          <t>头</t>
        </is>
      </c>
      <c r="V18" s="68" t="n"/>
      <c r="W18" t="inlineStr">
        <is>
          <t>hactive</t>
        </is>
      </c>
      <c r="Y18" s="116">
        <f>HEX2DEC(M9)</f>
        <v/>
      </c>
      <c r="Z18" s="116">
        <f>INT(HEX2DEC(O9)/16)*256</f>
        <v/>
      </c>
      <c r="AA18" s="67">
        <f>Y18+Z18</f>
        <v/>
      </c>
      <c r="AC18" s="7" t="n"/>
    </row>
    <row r="19">
      <c r="E19" s="50" t="n"/>
      <c r="F19" t="inlineStr">
        <is>
          <t>屏的Bit位数</t>
        </is>
      </c>
      <c r="V19" s="27" t="n"/>
      <c r="W19" t="inlineStr">
        <is>
          <t>vactive</t>
        </is>
      </c>
      <c r="Y19" s="116">
        <f>HEX2DEC(P9)</f>
        <v/>
      </c>
      <c r="Z19" s="116">
        <f>INT(HEX2DEC(R9))/16*256</f>
        <v/>
      </c>
      <c r="AA19" s="67">
        <f>Y19+Z19</f>
        <v/>
      </c>
      <c r="AC19" s="7" t="n"/>
    </row>
    <row r="20">
      <c r="F20" s="65" t="inlineStr">
        <is>
          <t>95</t>
        </is>
      </c>
      <c r="G20" s="65" t="inlineStr">
        <is>
          <t>-&gt;</t>
        </is>
      </c>
      <c r="H20" t="inlineStr">
        <is>
          <t>6Bit</t>
        </is>
      </c>
      <c r="V20" s="27" t="n"/>
      <c r="W20" t="inlineStr">
        <is>
          <t>hblank</t>
        </is>
      </c>
      <c r="Y20" s="116">
        <f>HEX2DEC(N9)</f>
        <v/>
      </c>
      <c r="Z20" s="116">
        <f>MOD(HEX2DEC(O9),16)*256</f>
        <v/>
      </c>
      <c r="AA20" s="67">
        <f>Y20+Z20</f>
        <v/>
      </c>
      <c r="AC20" s="7" t="n"/>
    </row>
    <row r="21">
      <c r="F21" s="65" t="inlineStr">
        <is>
          <t>A5</t>
        </is>
      </c>
      <c r="G21" s="65" t="inlineStr">
        <is>
          <t>-&gt;</t>
        </is>
      </c>
      <c r="H21" t="inlineStr">
        <is>
          <t>8Bit</t>
        </is>
      </c>
      <c r="V21" s="27" t="n"/>
      <c r="W21" t="inlineStr">
        <is>
          <t>vblank</t>
        </is>
      </c>
      <c r="Y21" s="116">
        <f>HEX2DEC(Q9)</f>
        <v/>
      </c>
      <c r="Z21" s="116">
        <f>MOD(HEX2DEC(R9),16)*256</f>
        <v/>
      </c>
      <c r="AA21" s="67">
        <f>Y21+Z21</f>
        <v/>
      </c>
      <c r="AC21" s="7" t="n"/>
    </row>
    <row r="22">
      <c r="F22" s="65" t="inlineStr">
        <is>
          <t>B5</t>
        </is>
      </c>
      <c r="G22" s="65" t="inlineStr">
        <is>
          <t>-&gt;</t>
        </is>
      </c>
      <c r="H22" t="inlineStr">
        <is>
          <t>10Bit</t>
        </is>
      </c>
      <c r="V22" s="27" t="n"/>
      <c r="W22" t="inlineStr">
        <is>
          <t>hsync_front_porch</t>
        </is>
      </c>
      <c r="Y22" s="116">
        <f>HEX2DEC(S9)</f>
        <v/>
      </c>
      <c r="Z22" s="116">
        <f>INT((HEX2DEC(F10)/64))*256</f>
        <v/>
      </c>
      <c r="AA22" s="67">
        <f>Y22+Z22</f>
        <v/>
      </c>
      <c r="AC22" s="7" t="n"/>
    </row>
    <row r="23">
      <c r="E23" s="53" t="n"/>
      <c r="F23" s="65" t="inlineStr">
        <is>
          <t>像素时钟</t>
        </is>
      </c>
      <c r="V23" s="27" t="n"/>
      <c r="W23" t="inlineStr">
        <is>
          <t>hsync_pulse_width</t>
        </is>
      </c>
      <c r="Y23" s="116">
        <f>HEX2DEC(T9)</f>
        <v/>
      </c>
      <c r="Z23" s="116">
        <f>INT((HEX2DEC(F10)/16))*256</f>
        <v/>
      </c>
      <c r="AA23" s="67">
        <f>Y23+Z23</f>
        <v/>
      </c>
      <c r="AC23" s="7" t="n"/>
    </row>
    <row r="24">
      <c r="E24" s="56" t="n"/>
      <c r="F24" t="inlineStr">
        <is>
          <t>前后沿信息</t>
        </is>
      </c>
      <c r="V24" s="27" t="n"/>
      <c r="W24" t="inlineStr">
        <is>
          <t>vsync_front_porch</t>
        </is>
      </c>
      <c r="Y24" s="116">
        <f>INT((HEX2DEC(E10)/16))</f>
        <v/>
      </c>
      <c r="Z24" s="116">
        <f>INT(HEX2DEC(F10)/4)*16</f>
        <v/>
      </c>
      <c r="AA24" s="67">
        <f>Y24+Z24</f>
        <v/>
      </c>
      <c r="AC24" s="7" t="n"/>
    </row>
    <row r="25">
      <c r="V25" s="27" t="n"/>
      <c r="W25" t="inlineStr">
        <is>
          <t>vsync_pulse_width</t>
        </is>
      </c>
      <c r="Y25" s="116">
        <f>MOD(E10,16)</f>
        <v/>
      </c>
      <c r="Z25" s="116">
        <f>MOD(DEC2HEX(F10),4)*16</f>
        <v/>
      </c>
      <c r="AA25" s="67">
        <f>Y25+Z25</f>
        <v/>
      </c>
      <c r="AC25" s="7" t="n"/>
    </row>
    <row r="26">
      <c r="V26" s="27" t="n"/>
      <c r="W26" t="inlineStr">
        <is>
          <t>hsync_back_porch</t>
        </is>
      </c>
      <c r="Y26" s="90" t="n"/>
      <c r="Z26" s="90" t="n"/>
      <c r="AA26" s="67">
        <f>AA20-AA23-AA22</f>
        <v/>
      </c>
      <c r="AC26" s="7" t="n"/>
    </row>
    <row r="27">
      <c r="V27" s="29" t="n"/>
      <c r="W27" s="30" t="inlineStr">
        <is>
          <t>vsync_back_porch</t>
        </is>
      </c>
      <c r="X27" s="30" t="n"/>
      <c r="Y27" s="91" t="n"/>
      <c r="Z27" s="91" t="n"/>
      <c r="AA27" s="69">
        <f>AA21-AA25-AA24</f>
        <v/>
      </c>
      <c r="AB27" s="30" t="n"/>
      <c r="AC27" s="8" t="n"/>
    </row>
    <row r="28">
      <c r="V28" s="9" t="n"/>
      <c r="W28" s="70" t="inlineStr">
        <is>
          <t>FPS</t>
        </is>
      </c>
      <c r="X28" s="70" t="n"/>
      <c r="Y28" s="92" t="n"/>
      <c r="Z28" s="92" t="n"/>
      <c r="AA28" s="117">
        <f>(AA17*1000000)/((AA18+AA20)*(AA19+AA21))</f>
        <v/>
      </c>
      <c r="AB28" s="70" t="inlineStr">
        <is>
          <t>Hz</t>
        </is>
      </c>
      <c r="AC28" s="11" t="n"/>
    </row>
    <row r="29">
      <c r="E29" s="35" t="n"/>
      <c r="F29" t="inlineStr">
        <is>
          <t>校验,把前面的127位字节加起来,然后用256减去前面加起来的数.结果保留末尾的字节就是校验</t>
        </is>
      </c>
      <c r="AA29" s="72" t="inlineStr">
        <is>
          <t>结果-&gt;</t>
        </is>
      </c>
      <c r="AB29" s="67">
        <f>DEC2HEX(256-MOD(SUM(V6:AK12)+SUM(V13:AJ13),256))</f>
        <v/>
      </c>
      <c r="AC29" t="inlineStr">
        <is>
          <t>&lt;-校验计算的方法</t>
        </is>
      </c>
    </row>
  </sheetData>
  <mergeCells count="2">
    <mergeCell ref="F18:G18"/>
    <mergeCell ref="B3:C3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E11" sqref="E11"/>
    </sheetView>
  </sheetViews>
  <sheetFormatPr baseColWidth="8" defaultRowHeight="13.5"/>
  <cols>
    <col width="4.25" customWidth="1" style="89" min="1" max="1"/>
  </cols>
  <sheetData>
    <row r="1">
      <c r="A1" s="11" t="inlineStr">
        <is>
          <t>V1</t>
        </is>
      </c>
      <c r="B1" s="70" t="inlineStr">
        <is>
          <t>1.初始</t>
        </is>
      </c>
      <c r="C1" s="70" t="n"/>
      <c r="D1" s="70" t="n"/>
      <c r="E1" s="70" t="n"/>
      <c r="F1" s="70" t="n"/>
      <c r="G1" s="70" t="n"/>
      <c r="H1" s="70" t="n"/>
    </row>
    <row r="2">
      <c r="A2" s="63" t="inlineStr">
        <is>
          <t>V2</t>
        </is>
      </c>
      <c r="B2" s="61" t="inlineStr">
        <is>
          <t>1.添加速率参考</t>
        </is>
      </c>
      <c r="C2" s="61" t="n"/>
      <c r="D2" s="61" t="n"/>
      <c r="E2" s="61" t="n"/>
      <c r="F2" s="61" t="n"/>
      <c r="G2" s="61" t="n"/>
      <c r="H2" s="61" t="n"/>
    </row>
    <row r="3">
      <c r="A3" s="8" t="n"/>
      <c r="B3" s="30" t="inlineStr">
        <is>
          <t>2.添加EDID分析</t>
        </is>
      </c>
      <c r="C3" s="30" t="n"/>
      <c r="D3" s="30" t="n"/>
      <c r="E3" s="30" t="n"/>
      <c r="F3" s="30" t="n"/>
      <c r="G3" s="30" t="n"/>
      <c r="H3" s="30" t="n"/>
    </row>
    <row r="4">
      <c r="A4" s="11" t="inlineStr">
        <is>
          <t>V3</t>
        </is>
      </c>
      <c r="B4" s="70" t="inlineStr">
        <is>
          <t>1.提供给外部使用的,添加压缩系数</t>
        </is>
      </c>
      <c r="C4" s="70" t="n"/>
      <c r="D4" s="70" t="n"/>
      <c r="E4" s="70" t="n"/>
      <c r="F4" s="70" t="n"/>
      <c r="G4" s="70" t="n"/>
      <c r="H4" s="70" t="n"/>
    </row>
    <row r="5">
      <c r="A5" s="7" t="inlineStr">
        <is>
          <t>V4</t>
        </is>
      </c>
      <c r="B5" t="inlineStr">
        <is>
          <t>1.修复EDID分析错误</t>
        </is>
      </c>
    </row>
    <row r="6">
      <c r="A6" s="63" t="n"/>
      <c r="B6" s="61" t="n"/>
      <c r="C6" s="61" t="n"/>
      <c r="D6" s="61" t="n"/>
      <c r="E6" s="61" t="n"/>
      <c r="F6" s="61" t="n"/>
      <c r="G6" s="61" t="n"/>
      <c r="H6" s="61" t="n"/>
    </row>
    <row r="7">
      <c r="A7" s="7" t="n"/>
    </row>
    <row r="8">
      <c r="A8" s="7" t="n"/>
    </row>
    <row r="9">
      <c r="A9" s="7" t="n"/>
    </row>
    <row r="10">
      <c r="A10" s="7" t="n"/>
    </row>
    <row r="11">
      <c r="A11" s="7" t="n"/>
    </row>
    <row r="12">
      <c r="A12" s="7" t="n"/>
    </row>
    <row r="13">
      <c r="A13" s="7" t="n"/>
    </row>
    <row r="14">
      <c r="A14" s="7" t="n"/>
    </row>
    <row r="15">
      <c r="A15" s="7" t="n"/>
    </row>
    <row r="16">
      <c r="A16" s="7" t="n"/>
    </row>
    <row r="17">
      <c r="A17" s="7" t="n"/>
    </row>
    <row r="18">
      <c r="A18" s="7" t="n"/>
    </row>
    <row r="19">
      <c r="A19" s="7" t="n"/>
    </row>
    <row r="20">
      <c r="A20" s="7" t="n"/>
    </row>
    <row r="21">
      <c r="A21" s="7" t="n"/>
    </row>
    <row r="22">
      <c r="A22" s="7" t="n"/>
    </row>
    <row r="23">
      <c r="A23" s="8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2021-02-04T01:07:32Z</dcterms:modified>
</cp:coreProperties>
</file>