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erformance" sheetId="1" r:id="rId1"/>
    <sheet name="Valuation" sheetId="2" r:id="rId2"/>
  </sheets>
  <calcPr calcId="144525"/>
</workbook>
</file>

<file path=xl/sharedStrings.xml><?xml version="1.0" encoding="utf-8"?>
<sst xmlns="http://schemas.openxmlformats.org/spreadsheetml/2006/main" count="53" uniqueCount="52">
  <si>
    <t>Ser NO</t>
  </si>
  <si>
    <t>Stock</t>
  </si>
  <si>
    <t>Purchase Price</t>
  </si>
  <si>
    <t>Current price</t>
  </si>
  <si>
    <t>QTY</t>
  </si>
  <si>
    <t>Purchase Value</t>
  </si>
  <si>
    <t>Present value</t>
  </si>
  <si>
    <t>Total gain/loss</t>
  </si>
  <si>
    <t>beta</t>
  </si>
  <si>
    <t>Value - before</t>
  </si>
  <si>
    <t>Weights - before</t>
  </si>
  <si>
    <t>Value - After</t>
  </si>
  <si>
    <t>Weights - After</t>
  </si>
  <si>
    <t>AAPL</t>
  </si>
  <si>
    <t>AMC</t>
  </si>
  <si>
    <t>BABA</t>
  </si>
  <si>
    <t>BAC</t>
  </si>
  <si>
    <t>FB</t>
  </si>
  <si>
    <t>GM</t>
  </si>
  <si>
    <t>IPI</t>
  </si>
  <si>
    <t>MSFT</t>
  </si>
  <si>
    <t>OXY</t>
  </si>
  <si>
    <t>WMT</t>
  </si>
  <si>
    <t>Total</t>
  </si>
  <si>
    <t>Particulars</t>
  </si>
  <si>
    <t>Number</t>
  </si>
  <si>
    <t>Do</t>
  </si>
  <si>
    <t>k using CAPM</t>
  </si>
  <si>
    <t>g using historical average</t>
  </si>
  <si>
    <t>10 year US treasury rate</t>
  </si>
  <si>
    <t>S&amp;P500 index return on Mar 31, 22</t>
  </si>
  <si>
    <t>Current Stock price</t>
  </si>
  <si>
    <t xml:space="preserve">Analyst growth rate </t>
  </si>
  <si>
    <t>Book value per share</t>
  </si>
  <si>
    <t>EPS</t>
  </si>
  <si>
    <t>FCF (in US$ billions)</t>
  </si>
  <si>
    <t>No of shares (in billions)</t>
  </si>
  <si>
    <t>Historical Average EPS</t>
  </si>
  <si>
    <t>Current EPS</t>
  </si>
  <si>
    <t>EPS growth rate</t>
  </si>
  <si>
    <t>Price Valuation</t>
  </si>
  <si>
    <t>Price (US$)</t>
  </si>
  <si>
    <t>Valuation  from DDM</t>
  </si>
  <si>
    <t>Valuation  from DDM using Analyst g</t>
  </si>
  <si>
    <t>RIM, wih calculated g</t>
  </si>
  <si>
    <t>RIM,with analyst g</t>
  </si>
  <si>
    <t>FCF with calculated g</t>
  </si>
  <si>
    <t>FCF with analyst g</t>
  </si>
  <si>
    <t>Price-earnings Model</t>
  </si>
  <si>
    <t>Dividend History</t>
  </si>
  <si>
    <t>Date</t>
  </si>
  <si>
    <t>Dividend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</si>
</sst>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_ "/>
    <numFmt numFmtId="8" formatCode="&quot;$&quot;#,##0.00_);[Red]\(&quot;$&quot;#,##0.00\)"/>
    <numFmt numFmtId="179" formatCode="0.000%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10" fontId="1" fillId="0" borderId="0" xfId="6" applyNumberFormat="1" applyFont="1" applyAlignment="1"/>
    <xf numFmtId="10" fontId="0" fillId="0" borderId="0" xfId="6" applyNumberFormat="1" applyAlignmen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0" fontId="3" fillId="0" borderId="1" xfId="0" applyNumberFormat="1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8" fontId="3" fillId="0" borderId="3" xfId="0" applyNumberFormat="1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10" fontId="3" fillId="0" borderId="3" xfId="0" applyNumberFormat="1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179" fontId="0" fillId="0" borderId="0" xfId="6" applyNumberFormat="1" applyAlignment="1"/>
    <xf numFmtId="8" fontId="0" fillId="0" borderId="0" xfId="0" applyNumberFormat="1"/>
    <xf numFmtId="10" fontId="0" fillId="0" borderId="0" xfId="6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130" zoomScaleNormal="130" topLeftCell="D1" workbookViewId="0">
      <selection activeCell="M3" sqref="M3"/>
    </sheetView>
  </sheetViews>
  <sheetFormatPr defaultColWidth="9" defaultRowHeight="15"/>
  <cols>
    <col min="2" max="2" width="8.71428571428571" customWidth="1"/>
    <col min="3" max="3" width="12.5238095238095" customWidth="1"/>
    <col min="4" max="4" width="9.57142857142857"/>
    <col min="6" max="6" width="14"/>
    <col min="7" max="7" width="12.4190476190476" customWidth="1"/>
    <col min="8" max="8" width="11.9809523809524" customWidth="1"/>
    <col min="10" max="10" width="16.2857142857143"/>
    <col min="11" max="11" width="18.5714285714286" customWidth="1"/>
    <col min="12" max="12" width="18.1428571428571"/>
    <col min="13" max="13" width="15.5714285714286" customWidth="1"/>
  </cols>
  <sheetData>
    <row r="1" customFormat="1" ht="51" customHeight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ht="16.5" spans="1:13">
      <c r="A2" s="9">
        <v>1</v>
      </c>
      <c r="B2" s="9" t="s">
        <v>13</v>
      </c>
      <c r="C2" s="10">
        <v>172.07</v>
      </c>
      <c r="D2" s="10">
        <v>167.4</v>
      </c>
      <c r="E2" s="11">
        <v>580</v>
      </c>
      <c r="F2" s="10">
        <f>E2*C2</f>
        <v>99800.6</v>
      </c>
      <c r="G2" s="10">
        <f>D2*E2</f>
        <v>97092</v>
      </c>
      <c r="H2" s="12">
        <f>(D2-C2)/C2</f>
        <v>-0.0271401173940837</v>
      </c>
      <c r="I2">
        <v>1.19</v>
      </c>
      <c r="J2" s="20">
        <f>F2*E2</f>
        <v>57884348</v>
      </c>
      <c r="K2" s="21">
        <f>J2/$J$12</f>
        <v>0.0472302948802883</v>
      </c>
      <c r="L2" s="20">
        <f>E2*G2</f>
        <v>56313360</v>
      </c>
      <c r="M2" s="21">
        <f>L2/$L$12</f>
        <v>0.0478065484812196</v>
      </c>
    </row>
    <row r="3" ht="16.5" spans="1:13">
      <c r="A3" s="9">
        <f>A2+1</f>
        <v>2</v>
      </c>
      <c r="B3" s="9" t="s">
        <v>14</v>
      </c>
      <c r="C3" s="10">
        <v>21.84</v>
      </c>
      <c r="D3" s="10">
        <v>18.68</v>
      </c>
      <c r="E3" s="13">
        <v>3710</v>
      </c>
      <c r="F3" s="10">
        <f t="shared" ref="F3:F12" si="0">E3*C3</f>
        <v>81026.4</v>
      </c>
      <c r="G3" s="10">
        <f t="shared" ref="G3:G12" si="1">D3*E3</f>
        <v>69302.8</v>
      </c>
      <c r="H3" s="12">
        <f t="shared" ref="H3:H12" si="2">(D3-C3)/C3</f>
        <v>-0.144688644688645</v>
      </c>
      <c r="I3">
        <v>1.48</v>
      </c>
      <c r="J3" s="20">
        <f t="shared" ref="J3:J11" si="3">F3*E3</f>
        <v>300607944</v>
      </c>
      <c r="K3" s="21">
        <f t="shared" ref="K3:K12" si="4">J3/$J$12</f>
        <v>0.245278772743146</v>
      </c>
      <c r="L3" s="20">
        <f t="shared" ref="L3:L11" si="5">E3*G3</f>
        <v>257113388</v>
      </c>
      <c r="M3" s="21">
        <f t="shared" ref="M3:M11" si="6">L3/$L$12</f>
        <v>0.218273312915312</v>
      </c>
    </row>
    <row r="4" ht="16.5" spans="1:13">
      <c r="A4" s="9">
        <f t="shared" ref="A4:A11" si="7">A3+1</f>
        <v>3</v>
      </c>
      <c r="B4" s="9" t="s">
        <v>15</v>
      </c>
      <c r="C4" s="10">
        <v>115.93</v>
      </c>
      <c r="D4" s="10">
        <v>93.5</v>
      </c>
      <c r="E4" s="13">
        <v>1292</v>
      </c>
      <c r="F4" s="10">
        <f t="shared" si="0"/>
        <v>149781.56</v>
      </c>
      <c r="G4" s="10">
        <f t="shared" si="1"/>
        <v>120802</v>
      </c>
      <c r="H4" s="12">
        <f t="shared" si="2"/>
        <v>-0.193478823427931</v>
      </c>
      <c r="I4">
        <v>0.92</v>
      </c>
      <c r="J4" s="20">
        <f t="shared" si="3"/>
        <v>193517775.52</v>
      </c>
      <c r="K4" s="21">
        <f t="shared" si="4"/>
        <v>0.157899361713239</v>
      </c>
      <c r="L4" s="20">
        <f t="shared" si="5"/>
        <v>156076184</v>
      </c>
      <c r="M4" s="21">
        <f t="shared" si="6"/>
        <v>0.132498995924941</v>
      </c>
    </row>
    <row r="5" ht="16.5" spans="1:13">
      <c r="A5" s="9">
        <f t="shared" si="7"/>
        <v>4</v>
      </c>
      <c r="B5" s="9" t="s">
        <v>16</v>
      </c>
      <c r="C5" s="10">
        <v>43.06</v>
      </c>
      <c r="D5" s="10">
        <v>39.57</v>
      </c>
      <c r="E5" s="13">
        <v>1162</v>
      </c>
      <c r="F5" s="10">
        <f t="shared" si="0"/>
        <v>50035.72</v>
      </c>
      <c r="G5" s="10">
        <f t="shared" si="1"/>
        <v>45980.34</v>
      </c>
      <c r="H5" s="12">
        <f t="shared" si="2"/>
        <v>-0.0810496980956805</v>
      </c>
      <c r="I5">
        <v>1.43</v>
      </c>
      <c r="J5" s="20">
        <f t="shared" si="3"/>
        <v>58141506.64</v>
      </c>
      <c r="K5" s="21">
        <f t="shared" si="4"/>
        <v>0.0474401215228586</v>
      </c>
      <c r="L5" s="20">
        <f t="shared" si="5"/>
        <v>53429155.08</v>
      </c>
      <c r="M5" s="21">
        <f t="shared" si="6"/>
        <v>0.0453580374646908</v>
      </c>
    </row>
    <row r="6" ht="16.5" spans="1:13">
      <c r="A6" s="9">
        <f t="shared" si="7"/>
        <v>5</v>
      </c>
      <c r="B6" s="9" t="s">
        <v>17</v>
      </c>
      <c r="C6" s="10">
        <v>213.7</v>
      </c>
      <c r="D6" s="10">
        <v>217.31</v>
      </c>
      <c r="E6" s="11">
        <v>467</v>
      </c>
      <c r="F6" s="10">
        <f t="shared" si="0"/>
        <v>99797.9</v>
      </c>
      <c r="G6" s="10">
        <f t="shared" si="1"/>
        <v>101483.77</v>
      </c>
      <c r="H6" s="12">
        <f t="shared" si="2"/>
        <v>0.0168928404305101</v>
      </c>
      <c r="I6">
        <v>1.29</v>
      </c>
      <c r="J6" s="20">
        <f t="shared" si="3"/>
        <v>46605619.3</v>
      </c>
      <c r="K6" s="21">
        <f t="shared" si="4"/>
        <v>0.0380275017111267</v>
      </c>
      <c r="L6" s="20">
        <f t="shared" si="5"/>
        <v>47392920.59</v>
      </c>
      <c r="M6" s="21">
        <f t="shared" si="6"/>
        <v>0.0402336489218975</v>
      </c>
    </row>
    <row r="7" ht="16.5" spans="1:13">
      <c r="A7" s="9">
        <f t="shared" si="7"/>
        <v>6</v>
      </c>
      <c r="B7" s="9" t="s">
        <v>18</v>
      </c>
      <c r="C7" s="10">
        <v>44.41</v>
      </c>
      <c r="D7" s="10">
        <v>42.08</v>
      </c>
      <c r="E7" s="13">
        <v>2222</v>
      </c>
      <c r="F7" s="10">
        <f t="shared" si="0"/>
        <v>98679.02</v>
      </c>
      <c r="G7" s="10">
        <f t="shared" si="1"/>
        <v>93501.76</v>
      </c>
      <c r="H7" s="12">
        <f t="shared" si="2"/>
        <v>-0.0524656608871875</v>
      </c>
      <c r="I7">
        <v>1.2</v>
      </c>
      <c r="J7" s="20">
        <f t="shared" si="3"/>
        <v>219264782.44</v>
      </c>
      <c r="K7" s="21">
        <f t="shared" si="4"/>
        <v>0.178907436799728</v>
      </c>
      <c r="L7" s="20">
        <f t="shared" si="5"/>
        <v>207760910.72</v>
      </c>
      <c r="M7" s="21">
        <f t="shared" si="6"/>
        <v>0.176376121951132</v>
      </c>
    </row>
    <row r="8" ht="16.5" spans="1:13">
      <c r="A8" s="9">
        <f t="shared" si="7"/>
        <v>7</v>
      </c>
      <c r="B8" s="9" t="s">
        <v>19</v>
      </c>
      <c r="C8" s="10">
        <v>88.33</v>
      </c>
      <c r="D8" s="10">
        <v>117.8</v>
      </c>
      <c r="E8" s="11">
        <v>1141</v>
      </c>
      <c r="F8" s="10">
        <f t="shared" si="0"/>
        <v>100784.53</v>
      </c>
      <c r="G8" s="10">
        <f t="shared" si="1"/>
        <v>134409.8</v>
      </c>
      <c r="H8" s="12">
        <f t="shared" si="2"/>
        <v>0.33363523151817</v>
      </c>
      <c r="I8">
        <v>2.29</v>
      </c>
      <c r="J8" s="20">
        <f t="shared" si="3"/>
        <v>114995148.73</v>
      </c>
      <c r="K8" s="21">
        <f t="shared" si="4"/>
        <v>0.0938294197305376</v>
      </c>
      <c r="L8" s="20">
        <f t="shared" si="5"/>
        <v>153361581.8</v>
      </c>
      <c r="M8" s="21">
        <f t="shared" si="6"/>
        <v>0.1301944670941</v>
      </c>
    </row>
    <row r="9" ht="16.5" spans="1:13">
      <c r="A9" s="9">
        <f t="shared" si="7"/>
        <v>8</v>
      </c>
      <c r="B9" s="9" t="s">
        <v>20</v>
      </c>
      <c r="C9" s="10">
        <v>300.88</v>
      </c>
      <c r="D9" s="10">
        <v>285.3</v>
      </c>
      <c r="E9" s="11">
        <v>300</v>
      </c>
      <c r="F9" s="10">
        <f t="shared" si="0"/>
        <v>90264</v>
      </c>
      <c r="G9" s="10">
        <f t="shared" si="1"/>
        <v>85590</v>
      </c>
      <c r="H9" s="12">
        <f t="shared" si="2"/>
        <v>-0.0517814411060888</v>
      </c>
      <c r="I9">
        <v>0.87</v>
      </c>
      <c r="J9" s="20">
        <f t="shared" si="3"/>
        <v>27079200</v>
      </c>
      <c r="K9" s="21">
        <f t="shared" si="4"/>
        <v>0.0220950679296293</v>
      </c>
      <c r="L9" s="20">
        <f t="shared" si="5"/>
        <v>25677000</v>
      </c>
      <c r="M9" s="21">
        <f t="shared" si="6"/>
        <v>0.0217981797810018</v>
      </c>
    </row>
    <row r="10" ht="16.5" spans="1:13">
      <c r="A10" s="9">
        <f t="shared" si="7"/>
        <v>9</v>
      </c>
      <c r="B10" s="9" t="s">
        <v>21</v>
      </c>
      <c r="C10" s="10">
        <v>58.07</v>
      </c>
      <c r="D10" s="10">
        <v>60.38</v>
      </c>
      <c r="E10" s="13">
        <v>1542</v>
      </c>
      <c r="F10" s="10">
        <f t="shared" si="0"/>
        <v>89543.94</v>
      </c>
      <c r="G10" s="10">
        <f t="shared" si="1"/>
        <v>93105.96</v>
      </c>
      <c r="H10" s="12">
        <f t="shared" si="2"/>
        <v>0.0397795763733426</v>
      </c>
      <c r="I10">
        <v>2.09</v>
      </c>
      <c r="J10" s="20">
        <f t="shared" si="3"/>
        <v>138076755.48</v>
      </c>
      <c r="K10" s="21">
        <f t="shared" si="4"/>
        <v>0.112662681756973</v>
      </c>
      <c r="L10" s="20">
        <f t="shared" si="5"/>
        <v>143569390.32</v>
      </c>
      <c r="M10" s="21">
        <f t="shared" si="6"/>
        <v>0.121881504118245</v>
      </c>
    </row>
    <row r="11" ht="15.75" spans="1:13">
      <c r="A11" s="14">
        <f t="shared" si="7"/>
        <v>10</v>
      </c>
      <c r="B11" s="14" t="s">
        <v>22</v>
      </c>
      <c r="C11" s="15">
        <v>141.64</v>
      </c>
      <c r="D11" s="15">
        <v>157.65</v>
      </c>
      <c r="E11" s="16">
        <v>700</v>
      </c>
      <c r="F11" s="15">
        <f t="shared" si="0"/>
        <v>99148</v>
      </c>
      <c r="G11" s="15">
        <f t="shared" si="1"/>
        <v>110355</v>
      </c>
      <c r="H11" s="17">
        <f t="shared" si="2"/>
        <v>0.113033041513697</v>
      </c>
      <c r="I11">
        <v>0.55</v>
      </c>
      <c r="J11" s="20">
        <f t="shared" si="3"/>
        <v>69403600</v>
      </c>
      <c r="K11" s="21">
        <f t="shared" si="4"/>
        <v>0.0566293412124738</v>
      </c>
      <c r="L11" s="20">
        <f t="shared" si="5"/>
        <v>77248500</v>
      </c>
      <c r="M11" s="21">
        <f t="shared" si="6"/>
        <v>0.0655791833474595</v>
      </c>
    </row>
    <row r="12" ht="17.25" customHeight="1" spans="2:12">
      <c r="B12" s="18" t="s">
        <v>23</v>
      </c>
      <c r="C12" s="11"/>
      <c r="D12" s="11"/>
      <c r="E12" s="13">
        <v>10733</v>
      </c>
      <c r="F12" s="10">
        <f>SUM(F2:F11)</f>
        <v>958861.67</v>
      </c>
      <c r="G12" s="10">
        <f>SUM(G2:G11)</f>
        <v>951623.43</v>
      </c>
      <c r="H12" s="12">
        <f>(G12-F12)/F12</f>
        <v>-0.00754878438304894</v>
      </c>
      <c r="J12" s="20">
        <f>SUM(J2:J11)</f>
        <v>1225576680.11</v>
      </c>
      <c r="K12" s="21"/>
      <c r="L12" s="20">
        <f>SUM(L2:L11)</f>
        <v>1177942390.51</v>
      </c>
    </row>
    <row r="13" spans="8:8">
      <c r="H13" s="1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7" workbookViewId="0">
      <selection activeCell="D17" sqref="D17"/>
    </sheetView>
  </sheetViews>
  <sheetFormatPr defaultColWidth="9.14285714285714" defaultRowHeight="15" outlineLevelCol="1"/>
  <cols>
    <col min="1" max="1" width="26.2857142857143" customWidth="1"/>
    <col min="2" max="2" width="12.8571428571429"/>
  </cols>
  <sheetData>
    <row r="1" spans="1:2">
      <c r="A1" s="1" t="s">
        <v>24</v>
      </c>
      <c r="B1" s="1" t="s">
        <v>25</v>
      </c>
    </row>
    <row r="2" spans="1:2">
      <c r="A2" t="s">
        <v>26</v>
      </c>
      <c r="B2">
        <v>0.56</v>
      </c>
    </row>
    <row r="3" spans="1:2">
      <c r="A3" t="s">
        <v>27</v>
      </c>
      <c r="B3" s="2">
        <f>B5+(B6*(B7-B5))</f>
        <v>0.08963</v>
      </c>
    </row>
    <row r="4" spans="1:2">
      <c r="A4" t="s">
        <v>28</v>
      </c>
      <c r="B4" s="2">
        <f>((B38/B34)^(1/4))-1</f>
        <v>0.0186996825981354</v>
      </c>
    </row>
    <row r="5" spans="1:2">
      <c r="A5" t="s">
        <v>29</v>
      </c>
      <c r="B5" s="3">
        <v>0.0277</v>
      </c>
    </row>
    <row r="6" spans="1:2">
      <c r="A6" t="s">
        <v>8</v>
      </c>
      <c r="B6">
        <v>0.55</v>
      </c>
    </row>
    <row r="7" spans="1:2">
      <c r="A7" t="s">
        <v>30</v>
      </c>
      <c r="B7" s="3">
        <v>0.1403</v>
      </c>
    </row>
    <row r="8" spans="1:2">
      <c r="A8" s="4" t="s">
        <v>31</v>
      </c>
      <c r="B8" s="4">
        <v>154.24</v>
      </c>
    </row>
    <row r="9" spans="1:2">
      <c r="A9" t="s">
        <v>32</v>
      </c>
      <c r="B9" s="3">
        <v>0.048</v>
      </c>
    </row>
    <row r="10" spans="1:2">
      <c r="A10" t="s">
        <v>33</v>
      </c>
      <c r="B10">
        <v>29.62</v>
      </c>
    </row>
    <row r="11" spans="1:2">
      <c r="A11" t="s">
        <v>34</v>
      </c>
      <c r="B11">
        <v>4.87</v>
      </c>
    </row>
    <row r="12" spans="1:2">
      <c r="A12" t="s">
        <v>35</v>
      </c>
      <c r="B12">
        <v>26.025</v>
      </c>
    </row>
    <row r="13" spans="1:2">
      <c r="A13" t="s">
        <v>36</v>
      </c>
      <c r="B13">
        <v>2.805</v>
      </c>
    </row>
    <row r="14" spans="1:2">
      <c r="A14" t="s">
        <v>37</v>
      </c>
      <c r="B14">
        <v>1.66</v>
      </c>
    </row>
    <row r="15" spans="1:2">
      <c r="A15" t="s">
        <v>38</v>
      </c>
      <c r="B15">
        <v>4.87</v>
      </c>
    </row>
    <row r="16" spans="1:2">
      <c r="A16" t="s">
        <v>39</v>
      </c>
      <c r="B16" s="3">
        <v>0.0253</v>
      </c>
    </row>
    <row r="17" spans="2:2">
      <c r="B17" s="3"/>
    </row>
    <row r="18" spans="1:2">
      <c r="A18" s="1" t="s">
        <v>40</v>
      </c>
      <c r="B18" s="1" t="s">
        <v>41</v>
      </c>
    </row>
    <row r="19" spans="1:2">
      <c r="A19" s="4" t="s">
        <v>42</v>
      </c>
      <c r="B19" s="5">
        <f>(B2*(1+B3))/(B3-B4)</f>
        <v>8.60270787374144</v>
      </c>
    </row>
    <row r="20" spans="1:2">
      <c r="A20" s="4" t="s">
        <v>43</v>
      </c>
      <c r="B20" s="5">
        <f>(B2*(1+B9))/(B3-B9)</f>
        <v>14.097525822724</v>
      </c>
    </row>
    <row r="21" spans="1:2">
      <c r="A21" t="s">
        <v>44</v>
      </c>
      <c r="B21" s="5">
        <f>(B11*(1+B4))-(B10*B3)</f>
        <v>2.30622685425292</v>
      </c>
    </row>
    <row r="22" spans="1:2">
      <c r="A22" t="s">
        <v>45</v>
      </c>
      <c r="B22" s="5">
        <f>(B11*(1+B9))-(B10*B3)</f>
        <v>2.4489194</v>
      </c>
    </row>
    <row r="23" spans="1:2">
      <c r="A23" t="s">
        <v>46</v>
      </c>
      <c r="B23" s="5">
        <f>((B12*(1+B4))/(B3-B4))/B13</f>
        <v>133.251510322206</v>
      </c>
    </row>
    <row r="24" spans="1:2">
      <c r="A24" t="s">
        <v>47</v>
      </c>
      <c r="B24" s="5">
        <f>((B12*(1+B9))/(B3-B9))/B13</f>
        <v>233.567678594596</v>
      </c>
    </row>
    <row r="25" spans="1:2">
      <c r="A25" t="s">
        <v>48</v>
      </c>
      <c r="B25" s="5">
        <f>B14*(B15*(1+B16))</f>
        <v>8.28873026</v>
      </c>
    </row>
    <row r="32" spans="1:1">
      <c r="A32" t="s">
        <v>49</v>
      </c>
    </row>
    <row r="33" spans="1:2">
      <c r="A33" t="s">
        <v>50</v>
      </c>
      <c r="B33" t="s">
        <v>51</v>
      </c>
    </row>
    <row r="34" spans="1:2">
      <c r="A34" s="6">
        <v>43167</v>
      </c>
      <c r="B34" s="7">
        <v>0.52</v>
      </c>
    </row>
    <row r="35" spans="1:2">
      <c r="A35" s="6">
        <v>43538</v>
      </c>
      <c r="B35" s="7">
        <v>0.53</v>
      </c>
    </row>
    <row r="36" spans="1:2">
      <c r="A36" s="6">
        <v>43909</v>
      </c>
      <c r="B36" s="7">
        <v>0.54</v>
      </c>
    </row>
    <row r="37" spans="1:2">
      <c r="A37" s="6">
        <v>44273</v>
      </c>
      <c r="B37" s="7">
        <v>0.55</v>
      </c>
    </row>
    <row r="38" spans="1:2">
      <c r="A38" s="6">
        <v>44637</v>
      </c>
      <c r="B38" s="7">
        <v>0.56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Performance</vt:lpstr>
      <vt:lpstr>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Maaviya Butt</dc:creator>
  <cp:lastModifiedBy>Maaviya Butt</cp:lastModifiedBy>
  <dcterms:created xsi:type="dcterms:W3CDTF">2022-04-28T07:39:00Z</dcterms:created>
  <dcterms:modified xsi:type="dcterms:W3CDTF">2022-04-28T12:07:57Z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D3F9A5A6E3854032A6E7F4EBAED102B7</vt:lpwstr>
  </property>
  <property fmtid="{D5CDD505-2E9C-101B-9397-08002B2CF9AE}" pid="3" name="KSOProductBuildVer">
    <vt:lpwstr>1033-11.2.0.11074</vt:lpwstr>
  </property>
</Properties>
</file>