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35"/>
  </bookViews>
  <sheets>
    <sheet name="Ges.Umsatz" sheetId="1" r:id="rId1"/>
    <sheet name="Einkauf  Villacher Bier" sheetId="4" r:id="rId2"/>
    <sheet name="Lagler Rogg'n Roll" sheetId="5" r:id="rId3"/>
    <sheet name="Gastro Saidi" sheetId="10" r:id="rId4"/>
    <sheet name="Wein" sheetId="6" r:id="rId5"/>
    <sheet name="Eskimo" sheetId="9" r:id="rId6"/>
    <sheet name="Winzer Krems" sheetId="8" r:id="rId7"/>
    <sheet name="Bierstand" sheetId="2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K4" i="2"/>
  <c r="K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5" i="2"/>
  <c r="N12" i="4" l="1"/>
  <c r="B14" i="1" l="1"/>
  <c r="B28" i="1" l="1"/>
  <c r="B29" i="1"/>
  <c r="W2" i="4" l="1"/>
  <c r="W27" i="4" s="1"/>
  <c r="M2" i="4"/>
  <c r="E5" i="1" l="1"/>
  <c r="F28" i="4" s="1"/>
  <c r="E6" i="1"/>
  <c r="G28" i="4" s="1"/>
  <c r="E7" i="1"/>
  <c r="H28" i="4" s="1"/>
  <c r="E8" i="1"/>
  <c r="I28" i="4" s="1"/>
  <c r="E9" i="1"/>
  <c r="J28" i="4" s="1"/>
  <c r="E10" i="1"/>
  <c r="K28" i="4" s="1"/>
  <c r="E11" i="1"/>
  <c r="L28" i="4" s="1"/>
  <c r="E12" i="1"/>
  <c r="M28" i="4" s="1"/>
  <c r="E13" i="1"/>
  <c r="N28" i="4" s="1"/>
  <c r="E14" i="1"/>
  <c r="E15" i="1"/>
  <c r="E16" i="1"/>
  <c r="P28" i="4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  <c r="E28" i="4" s="1"/>
  <c r="D32" i="4" s="1"/>
  <c r="AI18" i="1" l="1"/>
  <c r="AI7" i="1"/>
  <c r="AI8" i="1"/>
  <c r="AI9" i="1"/>
  <c r="AJ9" i="1" s="1"/>
  <c r="AI10" i="1"/>
  <c r="AI11" i="1"/>
  <c r="AI12" i="1"/>
  <c r="AI13" i="1"/>
  <c r="F2" i="4" l="1"/>
  <c r="F27" i="4" s="1"/>
  <c r="G2" i="4"/>
  <c r="G27" i="4" s="1"/>
  <c r="H2" i="4"/>
  <c r="H27" i="4" s="1"/>
  <c r="I2" i="4"/>
  <c r="I27" i="4" s="1"/>
  <c r="I29" i="4" s="1"/>
  <c r="J2" i="4"/>
  <c r="J27" i="4" s="1"/>
  <c r="J29" i="4" s="1"/>
  <c r="K2" i="4"/>
  <c r="K27" i="4" s="1"/>
  <c r="K29" i="4" s="1"/>
  <c r="L2" i="4"/>
  <c r="L27" i="4" s="1"/>
  <c r="L29" i="4" s="1"/>
  <c r="M27" i="4"/>
  <c r="M29" i="4" s="1"/>
  <c r="N2" i="4"/>
  <c r="N27" i="4" s="1"/>
  <c r="N29" i="4" s="1"/>
  <c r="O2" i="4"/>
  <c r="O27" i="4" s="1"/>
  <c r="O29" i="4" s="1"/>
  <c r="P2" i="4"/>
  <c r="P27" i="4" s="1"/>
  <c r="P29" i="4" s="1"/>
  <c r="Q2" i="4"/>
  <c r="Q27" i="4" s="1"/>
  <c r="R2" i="4"/>
  <c r="S2" i="4"/>
  <c r="S27" i="4" s="1"/>
  <c r="S29" i="4" s="1"/>
  <c r="T2" i="4"/>
  <c r="T27" i="4" s="1"/>
  <c r="T29" i="4" s="1"/>
  <c r="U2" i="4"/>
  <c r="V2" i="4"/>
  <c r="V27" i="4" s="1"/>
  <c r="V29" i="4" s="1"/>
  <c r="D2" i="4"/>
  <c r="AI6" i="1"/>
  <c r="R27" i="4" l="1"/>
  <c r="R29" i="4" s="1"/>
  <c r="B18" i="1"/>
  <c r="U27" i="4"/>
  <c r="U29" i="4" s="1"/>
  <c r="E17" i="1"/>
  <c r="Q28" i="4" s="1"/>
  <c r="Q29" i="4" s="1"/>
  <c r="H29" i="4"/>
  <c r="G29" i="4"/>
  <c r="D2" i="6" l="1"/>
  <c r="B5" i="1" s="1"/>
  <c r="G2" i="5" l="1"/>
  <c r="F2" i="5"/>
  <c r="E2" i="5"/>
  <c r="D2" i="5"/>
  <c r="B27" i="1" s="1"/>
  <c r="D29" i="1" l="1"/>
  <c r="B30" i="1"/>
  <c r="B19" i="1"/>
  <c r="B20" i="1"/>
  <c r="B21" i="1"/>
  <c r="B13" i="1"/>
  <c r="D13" i="1" s="1"/>
  <c r="B15" i="1"/>
  <c r="B16" i="1"/>
  <c r="B17" i="1"/>
  <c r="D17" i="1" s="1"/>
  <c r="A17" i="1" s="1"/>
  <c r="B9" i="1"/>
  <c r="D9" i="1" s="1"/>
  <c r="B10" i="1"/>
  <c r="D10" i="1" s="1"/>
  <c r="B11" i="1"/>
  <c r="B7" i="1"/>
  <c r="D7" i="1" s="1"/>
  <c r="B6" i="1"/>
  <c r="D6" i="1" s="1"/>
  <c r="E2" i="4" l="1"/>
  <c r="E27" i="4" s="1"/>
  <c r="B4" i="1" l="1"/>
  <c r="B26" i="1" l="1"/>
  <c r="D15" i="1" l="1"/>
  <c r="D16" i="1"/>
  <c r="D18" i="1"/>
  <c r="D19" i="1"/>
  <c r="D20" i="1"/>
  <c r="D21" i="1"/>
  <c r="D26" i="1"/>
  <c r="D27" i="1"/>
  <c r="D11" i="1"/>
  <c r="E29" i="4"/>
  <c r="F29" i="4" l="1"/>
  <c r="D5" i="1"/>
  <c r="B8" i="1"/>
  <c r="D8" i="1" s="1"/>
  <c r="B12" i="1"/>
  <c r="D28" i="1"/>
  <c r="D12" i="1" l="1"/>
  <c r="D4" i="1"/>
</calcChain>
</file>

<file path=xl/comments1.xml><?xml version="1.0" encoding="utf-8"?>
<comments xmlns="http://schemas.openxmlformats.org/spreadsheetml/2006/main">
  <authors>
    <author>Acer</author>
  </authors>
  <commentList>
    <comment ref="J3" authorId="0">
      <text>
        <r>
          <rPr>
            <b/>
            <sz val="9"/>
            <color indexed="81"/>
            <rFont val="Segoe UI"/>
            <charset val="1"/>
          </rPr>
          <t>Acer:</t>
        </r>
        <r>
          <rPr>
            <sz val="9"/>
            <color indexed="81"/>
            <rFont val="Segoe UI"/>
            <charset val="1"/>
          </rPr>
          <t xml:space="preserve">
10 L v. Vorjahr
36 l lt Lieferschein
</t>
        </r>
      </text>
    </comment>
    <comment ref="D5" authorId="0">
      <text>
        <r>
          <rPr>
            <b/>
            <sz val="9"/>
            <color indexed="81"/>
            <rFont val="Segoe UI"/>
            <family val="2"/>
          </rPr>
          <t>Acer:</t>
        </r>
        <r>
          <rPr>
            <sz val="9"/>
            <color indexed="81"/>
            <rFont val="Segoe UI"/>
            <family val="2"/>
          </rPr>
          <t xml:space="preserve">
2 Fass und 1 gratis geliefert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G1" authorId="0">
      <text>
        <r>
          <rPr>
            <b/>
            <sz val="9"/>
            <color indexed="81"/>
            <rFont val="Segoe UI"/>
            <family val="2"/>
          </rPr>
          <t>Acer: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Acer</author>
  </authors>
  <commentList>
    <comment ref="D11" authorId="0">
      <text>
        <r>
          <rPr>
            <b/>
            <sz val="9"/>
            <color indexed="81"/>
            <rFont val="Segoe UI"/>
            <charset val="1"/>
          </rPr>
          <t>Acer:</t>
        </r>
        <r>
          <rPr>
            <sz val="9"/>
            <color indexed="81"/>
            <rFont val="Segoe UI"/>
            <charset val="1"/>
          </rPr>
          <t xml:space="preserve">
36 Fl. Weiß
12 Fl. Rot
</t>
        </r>
      </text>
    </comment>
  </commentList>
</comments>
</file>

<file path=xl/sharedStrings.xml><?xml version="1.0" encoding="utf-8"?>
<sst xmlns="http://schemas.openxmlformats.org/spreadsheetml/2006/main" count="162" uniqueCount="128">
  <si>
    <t>Bier      offen</t>
  </si>
  <si>
    <t>Wein    Liter</t>
  </si>
  <si>
    <t>Franziskaner m.Al</t>
  </si>
  <si>
    <t>Mineral Flasche 0,33</t>
  </si>
  <si>
    <t>KAFFEE</t>
  </si>
  <si>
    <t xml:space="preserve">KLEINER BRAUNER </t>
  </si>
  <si>
    <t>KAFFE LATTE</t>
  </si>
  <si>
    <t>Capriciosa</t>
  </si>
  <si>
    <t>Magherita</t>
  </si>
  <si>
    <t>Brezen groß</t>
  </si>
  <si>
    <t>Platzgebühr OBB per Stunde</t>
  </si>
  <si>
    <t>Platzgeb. extern pro Stunde</t>
  </si>
  <si>
    <t>Platzgebühr Kinder p. Stnd.</t>
  </si>
  <si>
    <t>Zehnerblock ÖBB</t>
  </si>
  <si>
    <t>Zehnerblock extern</t>
  </si>
  <si>
    <t xml:space="preserve">Tennisbälle  Verein  </t>
  </si>
  <si>
    <t>Tennisbälle extern</t>
  </si>
  <si>
    <t>Bier
Faß</t>
  </si>
  <si>
    <t>Franzisk. 
m Alkohol</t>
  </si>
  <si>
    <t>Franzisk.
o. Alkohol</t>
  </si>
  <si>
    <t>Traube 1 L
offen</t>
  </si>
  <si>
    <t>Almdulder
offen 1 L Fl</t>
  </si>
  <si>
    <t>Apfelsaft
offen 1 L Fl.</t>
  </si>
  <si>
    <t>Almdudler
Fl.  0,35 L</t>
  </si>
  <si>
    <t>Coca Cola
Fl. 0,33  L</t>
  </si>
  <si>
    <t xml:space="preserve">Eistee
Fl.  0,33 L </t>
  </si>
  <si>
    <t>Pago 
Fl. 0,20 L</t>
  </si>
  <si>
    <t xml:space="preserve">Mineral
Fl.  0,33 L  </t>
  </si>
  <si>
    <t>Vill.Holund.
Limo F. 0,33</t>
  </si>
  <si>
    <t>Wein rot/w
1  Lit. Fl</t>
  </si>
  <si>
    <t>Datum</t>
  </si>
  <si>
    <t>Verbrauch
Woche   18</t>
  </si>
  <si>
    <t>Verbrauch
Woche   16</t>
  </si>
  <si>
    <t>Verbrauch
Woche   17</t>
  </si>
  <si>
    <t>Verbrauch
Woche   19</t>
  </si>
  <si>
    <t>Verbrauch
Woche   20</t>
  </si>
  <si>
    <t>Verbrauch
Woche   21</t>
  </si>
  <si>
    <t>Verbrauch
Woche   22</t>
  </si>
  <si>
    <t>Verbrauch
Woche   23</t>
  </si>
  <si>
    <t>Verbrauch
Woche   24</t>
  </si>
  <si>
    <t>Verbrauch
Woche   25</t>
  </si>
  <si>
    <t>Verbrauch
Woche   26</t>
  </si>
  <si>
    <t>Verbrauch
Woche   27</t>
  </si>
  <si>
    <t>Verbrauch
Woche   28</t>
  </si>
  <si>
    <t>Verbrauch
Woche   29</t>
  </si>
  <si>
    <t>Verbrauch
Woche   30</t>
  </si>
  <si>
    <t>Verbrauch
Woche   31</t>
  </si>
  <si>
    <t>Verbrauch
Woche   32</t>
  </si>
  <si>
    <t>Verbrauch
Woche   33</t>
  </si>
  <si>
    <t>Verbrauch
Woche   34</t>
  </si>
  <si>
    <t>Verbrauch
Woche   35</t>
  </si>
  <si>
    <t>Verbrauch
Woche   36</t>
  </si>
  <si>
    <t>Verbrauch
Woche   37</t>
  </si>
  <si>
    <t>Verbrauch
Woche   38</t>
  </si>
  <si>
    <t>Verbrauch
Woche   39</t>
  </si>
  <si>
    <t>Verbrauch
Woche   40</t>
  </si>
  <si>
    <t>Verbrauch
Woche   41</t>
  </si>
  <si>
    <t>Verbrauch
Woche   42</t>
  </si>
  <si>
    <t>Einkauf</t>
  </si>
  <si>
    <t>Ware</t>
  </si>
  <si>
    <t>Fehl-
menge</t>
  </si>
  <si>
    <t>verkauft
 Liter</t>
  </si>
  <si>
    <t>Ein-
kauf €</t>
  </si>
  <si>
    <t>Verkauft €</t>
  </si>
  <si>
    <t>Liter</t>
  </si>
  <si>
    <t>Ertrag</t>
  </si>
  <si>
    <t>Bier pro Fass</t>
  </si>
  <si>
    <t>Verkauf</t>
  </si>
  <si>
    <t>Mittelwert</t>
  </si>
  <si>
    <t>KW</t>
  </si>
  <si>
    <t>Fa.</t>
  </si>
  <si>
    <t>Lief./Re</t>
  </si>
  <si>
    <t xml:space="preserve"> </t>
  </si>
  <si>
    <t>Bier
Liter</t>
  </si>
  <si>
    <t>Wein</t>
  </si>
  <si>
    <t>Summe</t>
  </si>
  <si>
    <t>Saisoneröffnung</t>
  </si>
  <si>
    <t>S u m m e</t>
  </si>
  <si>
    <t>Mineral 1 L  Fl.</t>
  </si>
  <si>
    <t>Coca Cola 1 L Fl.</t>
  </si>
  <si>
    <t>Sprite  1 L Fl.</t>
  </si>
  <si>
    <t xml:space="preserve">Verkauf
</t>
  </si>
  <si>
    <t xml:space="preserve">Soll-
Lagerstand
</t>
  </si>
  <si>
    <r>
      <rPr>
        <sz val="11"/>
        <color rgb="FFFF0000"/>
        <rFont val="Calibri"/>
        <family val="2"/>
        <scheme val="minor"/>
      </rPr>
      <t>Lagerkontr.</t>
    </r>
    <r>
      <rPr>
        <sz val="11"/>
        <color theme="1"/>
        <rFont val="Calibri"/>
        <family val="2"/>
        <scheme val="minor"/>
      </rPr>
      <t xml:space="preserve">
Per 19.10.15</t>
    </r>
  </si>
  <si>
    <t>Lagerstand v. 19.10.</t>
  </si>
  <si>
    <t>Soll Lagerbestand</t>
  </si>
  <si>
    <t>FEHLMENGE</t>
  </si>
  <si>
    <t>Fehlmenge</t>
  </si>
  <si>
    <t>Orange 1 L.</t>
  </si>
  <si>
    <t>Bruschetta</t>
  </si>
  <si>
    <t>Datum:</t>
  </si>
  <si>
    <t>Rechnunsn.</t>
  </si>
  <si>
    <t>Menge kg</t>
  </si>
  <si>
    <t>Rechungs</t>
  </si>
  <si>
    <t>Cornetto Classico</t>
  </si>
  <si>
    <t>Cornetto Erbeere</t>
  </si>
  <si>
    <t>Magnum Classnico</t>
  </si>
  <si>
    <t>Magnum Mandeln</t>
  </si>
  <si>
    <t>Nogger</t>
  </si>
  <si>
    <t xml:space="preserve">Twinni </t>
  </si>
  <si>
    <t>Jolyi</t>
  </si>
  <si>
    <t>Traube offen</t>
  </si>
  <si>
    <t>Apfelsaft offen</t>
  </si>
  <si>
    <t>Almdudler offen</t>
  </si>
  <si>
    <t>Almdudler Flasche</t>
  </si>
  <si>
    <t>Coca Cola offen</t>
  </si>
  <si>
    <t>Eistee Flasche</t>
  </si>
  <si>
    <t>Pago Flasche</t>
  </si>
  <si>
    <t>Mineral Fl. 1 Lit</t>
  </si>
  <si>
    <t>Villach. Holunder Lim.  Fl  o,33  L</t>
  </si>
  <si>
    <t>Piccolo Sekt</t>
  </si>
  <si>
    <t>Flasche Sekt</t>
  </si>
  <si>
    <t>Gösser natur</t>
  </si>
  <si>
    <t>Sprite Flasche  0,33 L</t>
  </si>
  <si>
    <t>Sprite   offen mit Mineral</t>
  </si>
  <si>
    <t>JÄGERMEISTER</t>
  </si>
  <si>
    <t xml:space="preserve">Soda Mix  1,5  Lit </t>
  </si>
  <si>
    <t>Colla, Almdudler, Sprit</t>
  </si>
  <si>
    <t xml:space="preserve">Red Bull </t>
  </si>
  <si>
    <t>Gösser o. AL</t>
  </si>
  <si>
    <t>Lit.</t>
  </si>
  <si>
    <t>Fl</t>
  </si>
  <si>
    <t>Orangensaft offen  0,25 L</t>
  </si>
  <si>
    <t>Orangensaft mit Mineral</t>
  </si>
  <si>
    <t>Franziskaner o.Al</t>
  </si>
  <si>
    <t xml:space="preserve">
Sprite 0,33 L</t>
  </si>
  <si>
    <t>Coca Cola Flasche 0.35</t>
  </si>
  <si>
    <t>Durchschnitt p. Fass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</si>
</sst>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\ \ \L"/>
    <numFmt numFmtId="165" formatCode="#,##0\ \ \F\l"/>
    <numFmt numFmtId="166" formatCode="#,##0.00\ &quot;h&quot;"/>
    <numFmt numFmtId="167" formatCode="0.00\ &quot;per Liter&quot;"/>
    <numFmt numFmtId="168" formatCode="#,##0.00\ &quot;€&quot;"/>
    <numFmt numFmtId="169" formatCode="d/m/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 applyProtection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2" borderId="2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3" fillId="0" borderId="6" xfId="0" applyFont="1" applyBorder="1" applyAlignment="1" applyProtection="1">
      <alignment horizontal="center" wrapText="1"/>
    </xf>
    <xf numFmtId="0" fontId="3" fillId="0" borderId="6" xfId="0" applyFont="1" applyBorder="1" applyAlignment="1">
      <alignment horizontal="center" wrapText="1"/>
    </xf>
    <xf numFmtId="166" fontId="0" fillId="0" borderId="0" xfId="0" applyNumberFormat="1"/>
    <xf numFmtId="165" fontId="2" fillId="0" borderId="1" xfId="0" applyNumberFormat="1" applyFon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2" fontId="2" fillId="0" borderId="1" xfId="0" applyNumberFormat="1" applyFont="1" applyBorder="1"/>
    <xf numFmtId="2" fontId="0" fillId="0" borderId="1" xfId="0" applyNumberFormat="1" applyBorder="1"/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2" fontId="0" fillId="0" borderId="0" xfId="0" applyNumberFormat="1"/>
    <xf numFmtId="2" fontId="2" fillId="0" borderId="11" xfId="0" applyNumberFormat="1" applyFont="1" applyBorder="1" applyProtection="1"/>
    <xf numFmtId="2" fontId="2" fillId="0" borderId="10" xfId="0" applyNumberFormat="1" applyFont="1" applyBorder="1" applyProtection="1"/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 applyProtection="1">
      <alignment horizontal="left"/>
    </xf>
    <xf numFmtId="14" fontId="0" fillId="0" borderId="0" xfId="0" applyNumberFormat="1" applyBorder="1"/>
    <xf numFmtId="168" fontId="0" fillId="0" borderId="0" xfId="0" applyNumberForma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14" fontId="0" fillId="0" borderId="3" xfId="0" applyNumberFormat="1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Protection="1">
      <protection locked="0"/>
    </xf>
    <xf numFmtId="4" fontId="0" fillId="0" borderId="3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2" fontId="0" fillId="0" borderId="3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textRotation="90"/>
    </xf>
    <xf numFmtId="0" fontId="1" fillId="0" borderId="0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wrapText="1"/>
    </xf>
    <xf numFmtId="0" fontId="0" fillId="0" borderId="0" xfId="0" applyAlignment="1"/>
    <xf numFmtId="0" fontId="3" fillId="3" borderId="0" xfId="0" applyFont="1" applyFill="1" applyBorder="1" applyAlignment="1" applyProtection="1">
      <alignment horizontal="center" wrapText="1"/>
    </xf>
    <xf numFmtId="0" fontId="3" fillId="3" borderId="12" xfId="0" applyFont="1" applyFill="1" applyBorder="1" applyAlignment="1" applyProtection="1">
      <alignment horizontal="center" wrapText="1"/>
    </xf>
    <xf numFmtId="0" fontId="1" fillId="3" borderId="12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0" fillId="3" borderId="0" xfId="0" applyFill="1"/>
    <xf numFmtId="169" fontId="0" fillId="0" borderId="0" xfId="0" applyNumberFormat="1"/>
    <xf numFmtId="169" fontId="0" fillId="0" borderId="0" xfId="0" applyNumberFormat="1" applyAlignment="1">
      <alignment horizontal="left"/>
    </xf>
    <xf numFmtId="0" fontId="3" fillId="0" borderId="0" xfId="0" applyFont="1" applyFill="1" applyBorder="1" applyAlignment="1" applyProtection="1">
      <alignment horizontal="center" wrapText="1"/>
    </xf>
    <xf numFmtId="169" fontId="0" fillId="0" borderId="0" xfId="0" applyNumberFormat="1" applyAlignment="1">
      <alignment horizontal="center"/>
    </xf>
    <xf numFmtId="169" fontId="0" fillId="4" borderId="0" xfId="0" applyNumberFormat="1" applyFill="1"/>
    <xf numFmtId="0" fontId="0" fillId="0" borderId="0" xfId="0" applyAlignment="1">
      <alignment horizontal="left"/>
    </xf>
    <xf numFmtId="0" fontId="0" fillId="3" borderId="12" xfId="0" applyFill="1" applyBorder="1"/>
    <xf numFmtId="1" fontId="0" fillId="0" borderId="0" xfId="0" applyNumberFormat="1"/>
    <xf numFmtId="2" fontId="2" fillId="0" borderId="1" xfId="0" applyNumberFormat="1" applyFont="1" applyBorder="1" applyProtection="1"/>
    <xf numFmtId="0" fontId="0" fillId="0" borderId="13" xfId="0" applyBorder="1" applyAlignment="1">
      <alignment horizontal="center"/>
    </xf>
    <xf numFmtId="2" fontId="2" fillId="0" borderId="1" xfId="0" applyNumberFormat="1" applyFont="1" applyBorder="1" applyAlignment="1" applyProtection="1">
      <alignment horizontal="left"/>
    </xf>
    <xf numFmtId="169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/>
    <xf numFmtId="0" fontId="3" fillId="0" borderId="13" xfId="0" applyFont="1" applyBorder="1" applyAlignment="1" applyProtection="1">
      <alignment wrapText="1"/>
    </xf>
    <xf numFmtId="0" fontId="0" fillId="0" borderId="5" xfId="0" applyBorder="1" applyAlignment="1">
      <alignment wrapText="1"/>
    </xf>
    <xf numFmtId="0" fontId="10" fillId="0" borderId="2" xfId="0" applyFont="1" applyBorder="1"/>
    <xf numFmtId="0" fontId="11" fillId="5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5" xfId="0" applyFill="1" applyBorder="1" applyAlignment="1"/>
    <xf numFmtId="0" fontId="3" fillId="0" borderId="15" xfId="0" applyFont="1" applyBorder="1" applyAlignment="1" applyProtection="1">
      <alignment wrapText="1"/>
    </xf>
    <xf numFmtId="169" fontId="12" fillId="0" borderId="14" xfId="0" applyNumberFormat="1" applyFont="1" applyBorder="1" applyAlignment="1"/>
    <xf numFmtId="169" fontId="12" fillId="0" borderId="15" xfId="0" applyNumberFormat="1" applyFont="1" applyBorder="1" applyAlignment="1"/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0" fontId="2" fillId="0" borderId="9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right"/>
    </xf>
    <xf numFmtId="165" fontId="2" fillId="0" borderId="4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167" fontId="2" fillId="0" borderId="4" xfId="0" applyNumberFormat="1" applyFont="1" applyFill="1" applyBorder="1" applyAlignment="1">
      <alignment horizontal="right"/>
    </xf>
    <xf numFmtId="2" fontId="2" fillId="0" borderId="4" xfId="0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right"/>
    </xf>
    <xf numFmtId="2" fontId="2" fillId="0" borderId="8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0" fontId="0" fillId="0" borderId="0" xfId="0" applyProtection="1">
      <protection hidden="1"/>
    </xf>
    <xf numFmtId="16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/>
    <xf numFmtId="164" fontId="0" fillId="0" borderId="0" xfId="0" applyNumberFormat="1" applyFill="1" applyAlignment="1">
      <alignment horizontal="right"/>
    </xf>
    <xf numFmtId="0" fontId="3" fillId="0" borderId="4" xfId="0" applyFont="1" applyFill="1" applyBorder="1" applyAlignment="1">
      <alignment horizontal="center" wrapText="1"/>
    </xf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Protection="1"/>
    <xf numFmtId="2" fontId="2" fillId="0" borderId="7" xfId="0" applyNumberFormat="1" applyFont="1" applyFill="1" applyBorder="1" applyAlignment="1">
      <alignment horizontal="right"/>
    </xf>
    <xf numFmtId="0" fontId="0" fillId="0" borderId="0" xfId="0" applyBorder="1" applyProtection="1">
      <protection hidden="1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 applyProtection="1">
      <alignment horizontal="left"/>
    </xf>
    <xf numFmtId="0" fontId="5" fillId="0" borderId="0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/>
    </xf>
    <xf numFmtId="0" fontId="2" fillId="0" borderId="0" xfId="0" applyNumberFormat="1" applyFont="1" applyAlignment="1" applyProtection="1">
      <alignment horizontal="left"/>
    </xf>
    <xf numFmtId="0" fontId="2" fillId="0" borderId="1" xfId="0" applyNumberFormat="1" applyFont="1" applyBorder="1"/>
    <xf numFmtId="0" fontId="0" fillId="0" borderId="1" xfId="0" applyNumberFormat="1" applyBorder="1"/>
    <xf numFmtId="0" fontId="2" fillId="0" borderId="10" xfId="0" applyNumberFormat="1" applyFont="1" applyBorder="1" applyProtection="1"/>
    <xf numFmtId="0" fontId="0" fillId="0" borderId="0" xfId="0" applyNumberFormat="1"/>
    <xf numFmtId="0" fontId="0" fillId="0" borderId="19" xfId="0" applyBorder="1"/>
    <xf numFmtId="0" fontId="12" fillId="0" borderId="0" xfId="0" applyFont="1" applyAlignment="1">
      <alignment horizontal="left"/>
    </xf>
    <xf numFmtId="169" fontId="12" fillId="0" borderId="12" xfId="0" applyNumberFormat="1" applyFont="1" applyBorder="1" applyAlignment="1">
      <alignment horizontal="left"/>
    </xf>
    <xf numFmtId="169" fontId="0" fillId="0" borderId="17" xfId="0" applyNumberFormat="1" applyBorder="1" applyAlignment="1">
      <alignment horizontal="center"/>
    </xf>
    <xf numFmtId="0" fontId="0" fillId="0" borderId="0" xfId="0" applyAlignment="1">
      <alignment horizontal="left"/>
    </xf>
    <xf numFmtId="2" fontId="0" fillId="0" borderId="3" xfId="0" applyNumberFormat="1" applyBorder="1"/>
    <xf numFmtId="2" fontId="4" fillId="0" borderId="0" xfId="0" applyNumberFormat="1" applyFont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1"/>
  <sheetViews>
    <sheetView tabSelected="1" zoomScale="93" zoomScaleNormal="93" workbookViewId="0">
      <selection activeCell="I34" sqref="I34"/>
    </sheetView>
  </sheetViews>
  <sheetFormatPr baseColWidth="10" defaultRowHeight="15" x14ac:dyDescent="0.25"/>
  <cols>
    <col min="6" max="6" width="4" bestFit="1" customWidth="1"/>
    <col min="7" max="7" width="31.85546875" bestFit="1" customWidth="1"/>
    <col min="31" max="31" width="13.42578125" bestFit="1" customWidth="1"/>
    <col min="35" max="35" width="10.42578125" customWidth="1"/>
  </cols>
  <sheetData>
    <row r="1" spans="1:36" x14ac:dyDescent="0.25">
      <c r="A1">
        <v>2</v>
      </c>
    </row>
    <row r="2" spans="1:36" ht="15.75" thickBot="1" x14ac:dyDescent="0.3">
      <c r="A2">
        <v>0.25</v>
      </c>
      <c r="AI2">
        <v>0.25</v>
      </c>
    </row>
    <row r="3" spans="1:36" ht="47.25" thickBot="1" x14ac:dyDescent="0.4">
      <c r="A3" s="93" t="s">
        <v>87</v>
      </c>
      <c r="B3" s="68" t="s">
        <v>58</v>
      </c>
      <c r="C3" s="67" t="s">
        <v>83</v>
      </c>
      <c r="D3" s="7" t="s">
        <v>82</v>
      </c>
      <c r="E3" s="69" t="s">
        <v>81</v>
      </c>
      <c r="F3" s="69"/>
      <c r="G3" s="6" t="s">
        <v>59</v>
      </c>
      <c r="H3" s="5" t="s">
        <v>32</v>
      </c>
      <c r="I3" s="5" t="s">
        <v>33</v>
      </c>
      <c r="J3" s="5" t="s">
        <v>31</v>
      </c>
      <c r="K3" s="5" t="s">
        <v>34</v>
      </c>
      <c r="L3" s="5" t="s">
        <v>35</v>
      </c>
      <c r="M3" s="5" t="s">
        <v>36</v>
      </c>
      <c r="N3" s="5" t="s">
        <v>37</v>
      </c>
      <c r="O3" s="5" t="s">
        <v>38</v>
      </c>
      <c r="P3" s="5" t="s">
        <v>39</v>
      </c>
      <c r="Q3" s="5" t="s">
        <v>40</v>
      </c>
      <c r="R3" s="5" t="s">
        <v>41</v>
      </c>
      <c r="S3" s="5" t="s">
        <v>42</v>
      </c>
      <c r="T3" s="5" t="s">
        <v>43</v>
      </c>
      <c r="U3" s="5" t="s">
        <v>44</v>
      </c>
      <c r="V3" s="5" t="s">
        <v>45</v>
      </c>
      <c r="W3" s="5" t="s">
        <v>46</v>
      </c>
      <c r="X3" s="5" t="s">
        <v>47</v>
      </c>
      <c r="Y3" s="5" t="s">
        <v>48</v>
      </c>
      <c r="Z3" s="5" t="s">
        <v>49</v>
      </c>
      <c r="AA3" s="5" t="s">
        <v>50</v>
      </c>
      <c r="AB3" s="5" t="s">
        <v>51</v>
      </c>
      <c r="AC3" s="5" t="s">
        <v>52</v>
      </c>
      <c r="AD3" s="5" t="s">
        <v>53</v>
      </c>
      <c r="AE3" s="5" t="s">
        <v>54</v>
      </c>
      <c r="AF3" s="5" t="s">
        <v>55</v>
      </c>
      <c r="AG3" s="5" t="s">
        <v>56</v>
      </c>
      <c r="AH3" s="5" t="s">
        <v>57</v>
      </c>
    </row>
    <row r="4" spans="1:36" ht="15.75" x14ac:dyDescent="0.25">
      <c r="A4" s="98"/>
      <c r="B4" s="81">
        <f>'Einkauf  Villacher Bier'!E2</f>
        <v>1400</v>
      </c>
      <c r="C4" s="82"/>
      <c r="D4" s="81">
        <f t="shared" ref="D4:D29" si="0">B4-E4</f>
        <v>368.05000000000018</v>
      </c>
      <c r="E4" s="103">
        <f>SUM(H4:AH4)</f>
        <v>1031.9499999999998</v>
      </c>
      <c r="F4" s="78" t="s">
        <v>120</v>
      </c>
      <c r="G4" s="100" t="s">
        <v>0</v>
      </c>
      <c r="H4" s="18">
        <v>71.25</v>
      </c>
      <c r="I4" s="19">
        <v>10.45</v>
      </c>
      <c r="J4" s="19">
        <v>28.3</v>
      </c>
      <c r="K4" s="19">
        <v>43.949999999999996</v>
      </c>
      <c r="L4" s="19">
        <v>96</v>
      </c>
      <c r="M4" s="25">
        <v>81.75</v>
      </c>
      <c r="N4" s="19">
        <v>120.8</v>
      </c>
      <c r="O4" s="19">
        <v>91.85</v>
      </c>
      <c r="P4" s="19">
        <v>41.399999999999991</v>
      </c>
      <c r="Q4" s="19">
        <v>103.14999999999999</v>
      </c>
      <c r="R4" s="19">
        <v>55.849999999999994</v>
      </c>
      <c r="S4" s="19">
        <v>90.300000000000011</v>
      </c>
      <c r="T4" s="19">
        <v>71</v>
      </c>
      <c r="U4" s="19">
        <v>93.55</v>
      </c>
      <c r="V4" s="19">
        <v>32.35</v>
      </c>
      <c r="W4" s="19"/>
      <c r="X4" s="19"/>
      <c r="Y4" s="19"/>
      <c r="Z4" s="4"/>
      <c r="AA4" s="4"/>
      <c r="AB4" s="4"/>
      <c r="AC4" s="4"/>
      <c r="AD4" s="4"/>
      <c r="AE4" s="4"/>
      <c r="AF4" s="4"/>
      <c r="AG4" s="4"/>
      <c r="AH4" s="4"/>
    </row>
    <row r="5" spans="1:36" ht="15.75" x14ac:dyDescent="0.25">
      <c r="A5" s="98"/>
      <c r="B5" s="82">
        <f>Wein!D2</f>
        <v>0</v>
      </c>
      <c r="C5" s="89"/>
      <c r="D5" s="82">
        <f t="shared" si="0"/>
        <v>-239.5</v>
      </c>
      <c r="E5" s="92">
        <f t="shared" ref="E5:E43" si="1">SUM(H5:AH5)</f>
        <v>239.5</v>
      </c>
      <c r="F5" s="96" t="s">
        <v>120</v>
      </c>
      <c r="G5" s="100" t="s">
        <v>1</v>
      </c>
      <c r="H5" s="18">
        <v>14.875</v>
      </c>
      <c r="I5" s="19">
        <v>2</v>
      </c>
      <c r="J5" s="19">
        <v>6.375</v>
      </c>
      <c r="K5" s="19">
        <v>8.625</v>
      </c>
      <c r="L5" s="19">
        <v>18</v>
      </c>
      <c r="M5" s="26">
        <v>20.25</v>
      </c>
      <c r="N5" s="19">
        <v>22.625</v>
      </c>
      <c r="O5" s="19">
        <v>25.875</v>
      </c>
      <c r="P5" s="19">
        <v>12.5</v>
      </c>
      <c r="Q5" s="19">
        <v>21.75</v>
      </c>
      <c r="R5" s="19">
        <v>25.5</v>
      </c>
      <c r="S5" s="19">
        <v>13.25</v>
      </c>
      <c r="T5" s="19">
        <v>19.375</v>
      </c>
      <c r="U5" s="19">
        <v>14</v>
      </c>
      <c r="V5" s="19">
        <v>14.5</v>
      </c>
      <c r="W5" s="19"/>
      <c r="X5" s="19"/>
      <c r="Y5" s="19"/>
      <c r="Z5" s="4"/>
      <c r="AA5" s="4"/>
      <c r="AB5" s="4"/>
      <c r="AC5" s="4"/>
      <c r="AD5" s="4"/>
      <c r="AE5" s="4"/>
      <c r="AF5" s="4"/>
      <c r="AG5" s="4"/>
      <c r="AH5" s="4"/>
    </row>
    <row r="6" spans="1:36" s="24" customFormat="1" ht="15.75" x14ac:dyDescent="0.25">
      <c r="A6" s="83"/>
      <c r="B6" s="83">
        <f>'Einkauf  Villacher Bier'!G2</f>
        <v>60</v>
      </c>
      <c r="C6" s="83">
        <v>18</v>
      </c>
      <c r="D6" s="83">
        <f t="shared" si="0"/>
        <v>23</v>
      </c>
      <c r="E6" s="112">
        <f t="shared" si="1"/>
        <v>37</v>
      </c>
      <c r="F6" s="14" t="s">
        <v>121</v>
      </c>
      <c r="G6" s="1" t="s">
        <v>2</v>
      </c>
      <c r="H6" s="18">
        <v>2</v>
      </c>
      <c r="I6" s="19">
        <v>0</v>
      </c>
      <c r="J6" s="19">
        <v>0</v>
      </c>
      <c r="K6" s="19">
        <v>0</v>
      </c>
      <c r="L6" s="19">
        <v>8</v>
      </c>
      <c r="M6" s="26">
        <v>0</v>
      </c>
      <c r="N6" s="19">
        <v>9</v>
      </c>
      <c r="O6" s="19">
        <v>3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9</v>
      </c>
      <c r="V6" s="19">
        <v>1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4">
        <f t="shared" ref="AI6:AI13" si="2">SUM(H6:AH6)</f>
        <v>37</v>
      </c>
    </row>
    <row r="7" spans="1:36" ht="15.75" x14ac:dyDescent="0.25">
      <c r="A7" s="83"/>
      <c r="B7" s="83">
        <f>'Einkauf  Villacher Bier'!H2</f>
        <v>120</v>
      </c>
      <c r="C7" s="83">
        <v>21</v>
      </c>
      <c r="D7" s="83">
        <f t="shared" si="0"/>
        <v>36</v>
      </c>
      <c r="E7" s="112">
        <f t="shared" si="1"/>
        <v>84</v>
      </c>
      <c r="F7" s="14" t="s">
        <v>121</v>
      </c>
      <c r="G7" s="1" t="s">
        <v>124</v>
      </c>
      <c r="H7" s="18">
        <v>5</v>
      </c>
      <c r="I7" s="19">
        <v>1</v>
      </c>
      <c r="J7" s="19">
        <v>4</v>
      </c>
      <c r="K7" s="19">
        <v>2</v>
      </c>
      <c r="L7" s="19">
        <v>5</v>
      </c>
      <c r="M7" s="26">
        <v>2</v>
      </c>
      <c r="N7" s="19">
        <v>4</v>
      </c>
      <c r="O7" s="19">
        <v>3</v>
      </c>
      <c r="P7" s="19">
        <v>4</v>
      </c>
      <c r="Q7" s="19">
        <v>10</v>
      </c>
      <c r="R7" s="19">
        <v>7</v>
      </c>
      <c r="S7" s="19">
        <v>14</v>
      </c>
      <c r="T7" s="19">
        <v>8</v>
      </c>
      <c r="U7" s="19">
        <v>9</v>
      </c>
      <c r="V7" s="19">
        <v>6</v>
      </c>
      <c r="W7" s="19"/>
      <c r="X7" s="19"/>
      <c r="Y7" s="19"/>
      <c r="Z7" s="4"/>
      <c r="AA7" s="4"/>
      <c r="AB7" s="4"/>
      <c r="AC7" s="4"/>
      <c r="AD7" s="4"/>
      <c r="AE7" s="4"/>
      <c r="AF7" s="4"/>
      <c r="AG7" s="4"/>
      <c r="AH7" s="4"/>
      <c r="AI7" s="24">
        <f t="shared" si="2"/>
        <v>84</v>
      </c>
    </row>
    <row r="8" spans="1:36" ht="15.75" x14ac:dyDescent="0.25">
      <c r="A8" s="83"/>
      <c r="B8" s="83">
        <f>L112</f>
        <v>0</v>
      </c>
      <c r="C8" s="83"/>
      <c r="D8" s="83">
        <f>B8-E8</f>
        <v>-54</v>
      </c>
      <c r="E8" s="92">
        <f t="shared" si="1"/>
        <v>54</v>
      </c>
      <c r="F8" s="97" t="s">
        <v>120</v>
      </c>
      <c r="G8" s="1" t="s">
        <v>101</v>
      </c>
      <c r="H8" s="18">
        <v>3.5</v>
      </c>
      <c r="I8" s="19">
        <v>0.5</v>
      </c>
      <c r="J8" s="19">
        <v>3.75</v>
      </c>
      <c r="K8" s="19">
        <v>2.25</v>
      </c>
      <c r="L8" s="19">
        <v>6.5</v>
      </c>
      <c r="M8" s="26">
        <v>2.5</v>
      </c>
      <c r="N8" s="19">
        <v>2.5</v>
      </c>
      <c r="O8" s="19">
        <v>1.75</v>
      </c>
      <c r="P8" s="19">
        <v>2.75</v>
      </c>
      <c r="Q8" s="19">
        <v>4.5</v>
      </c>
      <c r="R8" s="19">
        <v>2.75</v>
      </c>
      <c r="S8" s="19">
        <v>2.25</v>
      </c>
      <c r="T8" s="19">
        <v>5.5</v>
      </c>
      <c r="U8" s="19">
        <v>7.5</v>
      </c>
      <c r="V8" s="19">
        <v>5.5</v>
      </c>
      <c r="W8" s="19"/>
      <c r="X8" s="19"/>
      <c r="Y8" s="19"/>
      <c r="Z8" s="4"/>
      <c r="AA8" s="4"/>
      <c r="AB8" s="4"/>
      <c r="AC8" s="4"/>
      <c r="AD8" s="4"/>
      <c r="AE8" s="4"/>
      <c r="AF8" s="4"/>
      <c r="AG8" s="4"/>
      <c r="AH8" s="4"/>
      <c r="AI8" s="24">
        <f t="shared" si="2"/>
        <v>54</v>
      </c>
    </row>
    <row r="9" spans="1:36" ht="15.75" x14ac:dyDescent="0.25">
      <c r="A9" s="83"/>
      <c r="B9" s="84">
        <f>'Einkauf  Villacher Bier'!J2</f>
        <v>84</v>
      </c>
      <c r="C9" s="84">
        <v>7</v>
      </c>
      <c r="D9" s="84">
        <f>B9-E9</f>
        <v>20</v>
      </c>
      <c r="E9" s="92">
        <f t="shared" si="1"/>
        <v>64</v>
      </c>
      <c r="F9" s="14" t="s">
        <v>120</v>
      </c>
      <c r="G9" s="1" t="s">
        <v>102</v>
      </c>
      <c r="H9" s="18">
        <v>2.25</v>
      </c>
      <c r="I9" s="19">
        <v>0</v>
      </c>
      <c r="J9" s="19">
        <v>2.25</v>
      </c>
      <c r="K9" s="19">
        <v>2.5</v>
      </c>
      <c r="L9" s="19">
        <v>7.25</v>
      </c>
      <c r="M9" s="26">
        <v>4.5</v>
      </c>
      <c r="N9" s="19">
        <v>8.5</v>
      </c>
      <c r="O9" s="19">
        <v>5.5</v>
      </c>
      <c r="P9" s="19">
        <v>2</v>
      </c>
      <c r="Q9" s="19">
        <v>5.5</v>
      </c>
      <c r="R9" s="19">
        <v>4.25</v>
      </c>
      <c r="S9" s="19">
        <v>5.75</v>
      </c>
      <c r="T9" s="19">
        <v>4.25</v>
      </c>
      <c r="U9" s="19">
        <v>6.75</v>
      </c>
      <c r="V9" s="19">
        <v>2.75</v>
      </c>
      <c r="W9" s="19"/>
      <c r="X9" s="19"/>
      <c r="Y9" s="19"/>
      <c r="Z9" s="4"/>
      <c r="AA9" s="4"/>
      <c r="AB9" s="4"/>
      <c r="AC9" s="4"/>
      <c r="AD9" s="4"/>
      <c r="AE9" s="4"/>
      <c r="AF9" s="4"/>
      <c r="AG9" s="4"/>
      <c r="AH9" s="4"/>
      <c r="AI9" s="24">
        <f t="shared" si="2"/>
        <v>64</v>
      </c>
      <c r="AJ9">
        <f>AI9*$AI$2</f>
        <v>16</v>
      </c>
    </row>
    <row r="10" spans="1:36" ht="15.75" x14ac:dyDescent="0.25">
      <c r="A10" s="83"/>
      <c r="B10" s="84">
        <f>'Einkauf  Villacher Bier'!K2</f>
        <v>12</v>
      </c>
      <c r="C10" s="84"/>
      <c r="D10" s="84">
        <f>B10-E10</f>
        <v>11.25</v>
      </c>
      <c r="E10" s="92">
        <f t="shared" si="1"/>
        <v>0.75</v>
      </c>
      <c r="F10" s="14" t="s">
        <v>120</v>
      </c>
      <c r="G10" s="1" t="s">
        <v>103</v>
      </c>
      <c r="H10" s="18">
        <v>0</v>
      </c>
      <c r="I10" s="19">
        <v>0</v>
      </c>
      <c r="J10" s="19">
        <v>0</v>
      </c>
      <c r="K10" s="19">
        <v>0</v>
      </c>
      <c r="L10" s="19">
        <v>0.25</v>
      </c>
      <c r="M10" s="26">
        <v>0</v>
      </c>
      <c r="N10" s="19">
        <v>0.5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/>
      <c r="X10" s="19"/>
      <c r="Y10" s="19"/>
      <c r="Z10" s="4"/>
      <c r="AA10" s="4"/>
      <c r="AB10" s="4"/>
      <c r="AC10" s="4"/>
      <c r="AD10" s="4"/>
      <c r="AE10" s="4"/>
      <c r="AF10" s="4"/>
      <c r="AG10" s="4"/>
      <c r="AH10" s="4"/>
      <c r="AI10" s="24">
        <f t="shared" si="2"/>
        <v>0.75</v>
      </c>
    </row>
    <row r="11" spans="1:36" ht="15.75" x14ac:dyDescent="0.25">
      <c r="A11" s="83"/>
      <c r="B11" s="83">
        <f>'Einkauf  Villacher Bier'!L2</f>
        <v>96</v>
      </c>
      <c r="C11" s="84">
        <v>16</v>
      </c>
      <c r="D11" s="84">
        <f t="shared" si="0"/>
        <v>29</v>
      </c>
      <c r="E11" s="112">
        <f t="shared" si="1"/>
        <v>67</v>
      </c>
      <c r="F11" s="14" t="s">
        <v>121</v>
      </c>
      <c r="G11" s="1" t="s">
        <v>104</v>
      </c>
      <c r="H11" s="18">
        <v>5</v>
      </c>
      <c r="I11" s="19">
        <v>0</v>
      </c>
      <c r="J11" s="19">
        <v>2</v>
      </c>
      <c r="K11" s="19">
        <v>1</v>
      </c>
      <c r="L11" s="19">
        <v>3</v>
      </c>
      <c r="M11" s="26">
        <v>5</v>
      </c>
      <c r="N11" s="19">
        <v>6</v>
      </c>
      <c r="O11" s="19">
        <v>5</v>
      </c>
      <c r="P11" s="19">
        <v>4</v>
      </c>
      <c r="Q11" s="19">
        <v>5</v>
      </c>
      <c r="R11" s="19">
        <v>7</v>
      </c>
      <c r="S11" s="19">
        <v>9</v>
      </c>
      <c r="T11" s="19">
        <v>2</v>
      </c>
      <c r="U11" s="19">
        <v>7</v>
      </c>
      <c r="V11" s="19">
        <v>6</v>
      </c>
      <c r="W11" s="19"/>
      <c r="X11" s="19"/>
      <c r="Y11" s="19"/>
      <c r="Z11" s="4"/>
      <c r="AA11" s="4"/>
      <c r="AB11" s="4"/>
      <c r="AC11" s="4"/>
      <c r="AD11" s="4"/>
      <c r="AE11" s="4"/>
      <c r="AF11" s="4"/>
      <c r="AG11" s="4"/>
      <c r="AH11" s="4"/>
      <c r="AI11" s="24">
        <f t="shared" si="2"/>
        <v>67</v>
      </c>
    </row>
    <row r="12" spans="1:36" ht="15.75" x14ac:dyDescent="0.25">
      <c r="A12" s="94"/>
      <c r="B12" s="94">
        <f>P112</f>
        <v>0</v>
      </c>
      <c r="C12" s="94"/>
      <c r="D12" s="94">
        <f>B12-E12</f>
        <v>0</v>
      </c>
      <c r="E12" s="92">
        <f t="shared" si="1"/>
        <v>0</v>
      </c>
      <c r="F12" s="14" t="s">
        <v>120</v>
      </c>
      <c r="G12" s="1" t="s">
        <v>105</v>
      </c>
      <c r="H12" s="18">
        <v>0</v>
      </c>
      <c r="I12" s="19">
        <v>0</v>
      </c>
      <c r="J12" s="19">
        <v>0</v>
      </c>
      <c r="K12" s="19">
        <v>0</v>
      </c>
      <c r="L12" s="19">
        <v>0</v>
      </c>
      <c r="M12" s="26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/>
      <c r="X12" s="19"/>
      <c r="Y12" s="19"/>
      <c r="Z12" s="4"/>
      <c r="AA12" s="4"/>
      <c r="AB12" s="4"/>
      <c r="AC12" s="4"/>
      <c r="AD12" s="4"/>
      <c r="AE12" s="4"/>
      <c r="AF12" s="4"/>
      <c r="AG12" s="4"/>
      <c r="AH12" s="4"/>
      <c r="AI12" s="24">
        <f t="shared" si="2"/>
        <v>0</v>
      </c>
    </row>
    <row r="13" spans="1:36" ht="15.75" x14ac:dyDescent="0.25">
      <c r="A13" s="83"/>
      <c r="B13" s="83">
        <f>'Einkauf  Villacher Bier'!N2</f>
        <v>240</v>
      </c>
      <c r="C13" s="83">
        <v>36</v>
      </c>
      <c r="D13" s="84">
        <f t="shared" si="0"/>
        <v>124</v>
      </c>
      <c r="E13" s="112">
        <f t="shared" si="1"/>
        <v>116</v>
      </c>
      <c r="F13" s="14" t="s">
        <v>121</v>
      </c>
      <c r="G13" s="1" t="s">
        <v>126</v>
      </c>
      <c r="H13" s="18">
        <v>2</v>
      </c>
      <c r="I13" s="19">
        <v>0</v>
      </c>
      <c r="J13" s="19">
        <v>2</v>
      </c>
      <c r="K13" s="19">
        <v>4</v>
      </c>
      <c r="L13" s="19">
        <v>19</v>
      </c>
      <c r="M13" s="26">
        <v>9</v>
      </c>
      <c r="N13" s="19">
        <v>5</v>
      </c>
      <c r="O13" s="19">
        <v>19</v>
      </c>
      <c r="P13" s="19">
        <v>4</v>
      </c>
      <c r="Q13" s="19">
        <v>10</v>
      </c>
      <c r="R13" s="19">
        <v>11</v>
      </c>
      <c r="S13" s="19">
        <v>11</v>
      </c>
      <c r="T13" s="19">
        <v>7</v>
      </c>
      <c r="U13" s="19">
        <v>8</v>
      </c>
      <c r="V13" s="19">
        <v>5</v>
      </c>
      <c r="W13" s="19"/>
      <c r="X13" s="19"/>
      <c r="Y13" s="19"/>
      <c r="Z13" s="4"/>
      <c r="AA13" s="4"/>
      <c r="AB13" s="4"/>
      <c r="AC13" s="4"/>
      <c r="AD13" s="4"/>
      <c r="AE13" s="4"/>
      <c r="AF13" s="4"/>
      <c r="AG13" s="4"/>
      <c r="AH13" s="4"/>
      <c r="AI13" s="24">
        <f t="shared" si="2"/>
        <v>116</v>
      </c>
    </row>
    <row r="14" spans="1:36" s="119" customFormat="1" ht="15.75" x14ac:dyDescent="0.25">
      <c r="A14" s="113"/>
      <c r="B14" s="113">
        <f>'Einkauf  Villacher Bier'!V2</f>
        <v>24</v>
      </c>
      <c r="C14" s="113"/>
      <c r="D14" s="113">
        <v>123</v>
      </c>
      <c r="E14" s="92">
        <f t="shared" si="1"/>
        <v>4.25</v>
      </c>
      <c r="F14" s="114" t="s">
        <v>121</v>
      </c>
      <c r="G14" s="115" t="s">
        <v>113</v>
      </c>
      <c r="H14" s="116"/>
      <c r="I14" s="117"/>
      <c r="J14" s="117">
        <v>0</v>
      </c>
      <c r="K14" s="117">
        <v>0</v>
      </c>
      <c r="L14" s="117">
        <v>0.25</v>
      </c>
      <c r="M14" s="118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7">
        <v>0</v>
      </c>
      <c r="U14" s="117">
        <v>2</v>
      </c>
      <c r="V14" s="117">
        <v>2</v>
      </c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</row>
    <row r="15" spans="1:36" ht="15.75" x14ac:dyDescent="0.25">
      <c r="A15" s="84"/>
      <c r="B15" s="85">
        <f>'Einkauf  Villacher Bier'!P2</f>
        <v>48</v>
      </c>
      <c r="C15" s="84"/>
      <c r="D15" s="84">
        <f t="shared" si="0"/>
        <v>46.75</v>
      </c>
      <c r="E15" s="92">
        <f t="shared" si="1"/>
        <v>1.25</v>
      </c>
      <c r="F15" s="14" t="s">
        <v>120</v>
      </c>
      <c r="G15" s="1" t="s">
        <v>114</v>
      </c>
      <c r="H15" s="18"/>
      <c r="I15" s="19"/>
      <c r="J15" s="19">
        <v>0.75</v>
      </c>
      <c r="K15" s="19">
        <v>0</v>
      </c>
      <c r="L15" s="19"/>
      <c r="M15" s="26">
        <v>0</v>
      </c>
      <c r="N15" s="19">
        <v>0</v>
      </c>
      <c r="O15" s="19">
        <v>0.25</v>
      </c>
      <c r="P15" s="19">
        <v>0</v>
      </c>
      <c r="Q15" s="19">
        <v>0</v>
      </c>
      <c r="R15" s="19">
        <v>0</v>
      </c>
      <c r="S15" s="19">
        <v>0</v>
      </c>
      <c r="T15" s="19">
        <v>0.25</v>
      </c>
      <c r="U15" s="19">
        <v>0</v>
      </c>
      <c r="V15" s="19">
        <v>0</v>
      </c>
      <c r="W15" s="19"/>
      <c r="X15" s="19"/>
      <c r="Y15" s="19"/>
      <c r="Z15" s="4"/>
      <c r="AA15" s="4"/>
      <c r="AB15" s="4"/>
      <c r="AC15" s="4"/>
      <c r="AD15" s="4"/>
      <c r="AE15" s="4"/>
      <c r="AF15" s="4"/>
      <c r="AG15" s="4"/>
      <c r="AH15" s="4"/>
    </row>
    <row r="16" spans="1:36" ht="15.75" x14ac:dyDescent="0.25">
      <c r="A16" s="84"/>
      <c r="B16" s="85">
        <f>'Einkauf  Villacher Bier'!Q2</f>
        <v>192</v>
      </c>
      <c r="C16" s="84"/>
      <c r="D16" s="84">
        <f t="shared" si="0"/>
        <v>181</v>
      </c>
      <c r="E16" s="92">
        <f t="shared" si="1"/>
        <v>11</v>
      </c>
      <c r="F16" s="14" t="s">
        <v>121</v>
      </c>
      <c r="G16" s="1" t="s">
        <v>106</v>
      </c>
      <c r="H16" s="18">
        <v>2</v>
      </c>
      <c r="I16" s="19"/>
      <c r="J16" s="19">
        <v>0</v>
      </c>
      <c r="K16" s="19"/>
      <c r="L16" s="19">
        <v>4</v>
      </c>
      <c r="M16" s="26">
        <v>0</v>
      </c>
      <c r="N16" s="19">
        <v>0</v>
      </c>
      <c r="O16" s="19">
        <v>1</v>
      </c>
      <c r="P16" s="19">
        <v>0</v>
      </c>
      <c r="Q16" s="19">
        <v>0</v>
      </c>
      <c r="R16" s="19">
        <v>1</v>
      </c>
      <c r="S16" s="19">
        <v>0</v>
      </c>
      <c r="T16" s="19">
        <v>2</v>
      </c>
      <c r="U16" s="19">
        <v>1</v>
      </c>
      <c r="V16" s="19">
        <v>0</v>
      </c>
      <c r="W16" s="19"/>
      <c r="X16" s="19"/>
      <c r="Y16" s="19"/>
      <c r="Z16" s="4"/>
      <c r="AA16" s="4"/>
      <c r="AB16" s="4"/>
      <c r="AC16" s="4"/>
      <c r="AD16" s="4"/>
      <c r="AE16" s="4"/>
      <c r="AF16" s="4"/>
      <c r="AG16" s="4"/>
      <c r="AH16" s="4"/>
    </row>
    <row r="17" spans="1:35" ht="15.75" x14ac:dyDescent="0.25">
      <c r="A17" s="84">
        <f>D17-C17</f>
        <v>78</v>
      </c>
      <c r="B17" s="85">
        <f>'Einkauf  Villacher Bier'!R2</f>
        <v>140</v>
      </c>
      <c r="C17" s="90">
        <v>38</v>
      </c>
      <c r="D17" s="84">
        <f t="shared" si="0"/>
        <v>116</v>
      </c>
      <c r="E17" s="92">
        <f>'Einkauf  Villacher Bier'!U2</f>
        <v>24</v>
      </c>
      <c r="F17" s="14" t="s">
        <v>121</v>
      </c>
      <c r="G17" s="1" t="s">
        <v>107</v>
      </c>
      <c r="H17" s="18">
        <v>9</v>
      </c>
      <c r="I17" s="19">
        <v>3</v>
      </c>
      <c r="J17" s="19">
        <v>5</v>
      </c>
      <c r="K17" s="19">
        <v>7</v>
      </c>
      <c r="L17" s="19">
        <v>12</v>
      </c>
      <c r="M17" s="26">
        <v>6</v>
      </c>
      <c r="N17" s="19">
        <v>18</v>
      </c>
      <c r="O17" s="19">
        <v>8</v>
      </c>
      <c r="P17" s="19">
        <v>3</v>
      </c>
      <c r="Q17" s="19">
        <v>9</v>
      </c>
      <c r="R17" s="19">
        <v>14</v>
      </c>
      <c r="S17" s="19">
        <v>2</v>
      </c>
      <c r="T17" s="19">
        <v>9</v>
      </c>
      <c r="U17" s="19">
        <v>5</v>
      </c>
      <c r="V17" s="19">
        <v>3</v>
      </c>
      <c r="W17" s="19"/>
      <c r="X17" s="19"/>
      <c r="Y17" s="19"/>
      <c r="Z17" s="4"/>
      <c r="AA17" s="4"/>
      <c r="AB17" s="4"/>
      <c r="AC17" s="4"/>
      <c r="AD17" s="4"/>
      <c r="AE17" s="4"/>
      <c r="AF17" s="4"/>
      <c r="AG17" s="4"/>
      <c r="AH17" s="4"/>
    </row>
    <row r="18" spans="1:35" ht="15.75" x14ac:dyDescent="0.25">
      <c r="A18" s="84"/>
      <c r="B18" s="85">
        <f>'Einkauf  Villacher Bier'!R2</f>
        <v>140</v>
      </c>
      <c r="C18" s="83">
        <v>32</v>
      </c>
      <c r="D18" s="83">
        <f>B18-E18</f>
        <v>23</v>
      </c>
      <c r="E18" s="92">
        <f t="shared" si="1"/>
        <v>117</v>
      </c>
      <c r="F18" s="14" t="s">
        <v>121</v>
      </c>
      <c r="G18" s="1" t="s">
        <v>3</v>
      </c>
      <c r="H18" s="18">
        <v>11</v>
      </c>
      <c r="I18" s="19">
        <v>0</v>
      </c>
      <c r="J18" s="19">
        <v>3</v>
      </c>
      <c r="K18" s="19">
        <v>3</v>
      </c>
      <c r="L18" s="19">
        <v>2</v>
      </c>
      <c r="M18" s="26">
        <v>16</v>
      </c>
      <c r="N18" s="19">
        <v>3</v>
      </c>
      <c r="O18" s="19">
        <v>10</v>
      </c>
      <c r="P18" s="19">
        <v>2</v>
      </c>
      <c r="Q18" s="19">
        <v>15</v>
      </c>
      <c r="R18" s="19">
        <v>9</v>
      </c>
      <c r="S18" s="19">
        <v>10</v>
      </c>
      <c r="T18" s="19">
        <v>4</v>
      </c>
      <c r="U18" s="19">
        <v>23</v>
      </c>
      <c r="V18" s="19">
        <v>6</v>
      </c>
      <c r="W18" s="19"/>
      <c r="X18" s="19"/>
      <c r="Y18" s="19"/>
      <c r="Z18" s="4"/>
      <c r="AA18" s="4"/>
      <c r="AB18" s="4"/>
      <c r="AC18" s="4"/>
      <c r="AD18" s="4"/>
      <c r="AE18" s="4"/>
      <c r="AF18" s="4"/>
      <c r="AG18" s="4"/>
      <c r="AH18" s="4"/>
      <c r="AI18" s="24">
        <f>SUM(H18:AH18)</f>
        <v>117</v>
      </c>
    </row>
    <row r="19" spans="1:35" ht="15.75" x14ac:dyDescent="0.25">
      <c r="A19" s="84"/>
      <c r="B19" s="85">
        <f>'Einkauf  Villacher Bier'!T2</f>
        <v>12</v>
      </c>
      <c r="C19" s="85"/>
      <c r="D19" s="91">
        <f t="shared" si="0"/>
        <v>-2</v>
      </c>
      <c r="E19" s="92">
        <f t="shared" si="1"/>
        <v>14</v>
      </c>
      <c r="F19" s="14" t="s">
        <v>120</v>
      </c>
      <c r="G19" s="1" t="s">
        <v>108</v>
      </c>
      <c r="H19" s="18">
        <v>0</v>
      </c>
      <c r="I19" s="19">
        <v>0</v>
      </c>
      <c r="J19" s="19">
        <v>1</v>
      </c>
      <c r="K19" s="19">
        <v>0</v>
      </c>
      <c r="L19" s="19">
        <v>1</v>
      </c>
      <c r="M19" s="26">
        <v>1</v>
      </c>
      <c r="N19" s="19">
        <v>3</v>
      </c>
      <c r="O19" s="19">
        <v>0</v>
      </c>
      <c r="P19" s="19">
        <v>1</v>
      </c>
      <c r="Q19" s="19">
        <v>1</v>
      </c>
      <c r="R19" s="19">
        <v>2</v>
      </c>
      <c r="S19" s="19">
        <v>0</v>
      </c>
      <c r="T19" s="19">
        <v>0</v>
      </c>
      <c r="U19" s="19">
        <v>4</v>
      </c>
      <c r="V19" s="19">
        <v>0</v>
      </c>
      <c r="W19" s="19"/>
      <c r="X19" s="19"/>
      <c r="Y19" s="19"/>
      <c r="Z19" s="4"/>
      <c r="AA19" s="4"/>
      <c r="AB19" s="4"/>
      <c r="AC19" s="4"/>
      <c r="AD19" s="4"/>
      <c r="AE19" s="4"/>
      <c r="AF19" s="4"/>
      <c r="AG19" s="4"/>
      <c r="AH19" s="4"/>
    </row>
    <row r="20" spans="1:35" ht="15.75" x14ac:dyDescent="0.25">
      <c r="A20" s="84"/>
      <c r="B20" s="85">
        <f>'Einkauf  Villacher Bier'!U2</f>
        <v>24</v>
      </c>
      <c r="C20" s="85"/>
      <c r="D20" s="85">
        <f t="shared" si="0"/>
        <v>22.5</v>
      </c>
      <c r="E20" s="92">
        <f t="shared" si="1"/>
        <v>1.5</v>
      </c>
      <c r="F20" s="14" t="s">
        <v>120</v>
      </c>
      <c r="G20" s="101" t="s">
        <v>122</v>
      </c>
      <c r="H20" s="18">
        <v>0.25</v>
      </c>
      <c r="I20" s="19">
        <v>0</v>
      </c>
      <c r="J20" s="19">
        <v>0</v>
      </c>
      <c r="K20" s="19">
        <v>0</v>
      </c>
      <c r="L20" s="19">
        <v>0</v>
      </c>
      <c r="M20" s="26">
        <v>0.5</v>
      </c>
      <c r="N20" s="19">
        <v>0</v>
      </c>
      <c r="O20" s="19">
        <v>0</v>
      </c>
      <c r="P20" s="19">
        <v>0</v>
      </c>
      <c r="Q20" s="19">
        <v>0</v>
      </c>
      <c r="R20" s="19">
        <v>0.25</v>
      </c>
      <c r="S20" s="19">
        <v>0</v>
      </c>
      <c r="T20" s="19">
        <v>0.5</v>
      </c>
      <c r="U20" s="19">
        <v>0</v>
      </c>
      <c r="V20" s="19">
        <v>0</v>
      </c>
      <c r="W20" s="19"/>
      <c r="X20" s="19"/>
      <c r="Y20" s="19"/>
      <c r="Z20" s="4"/>
      <c r="AA20" s="4"/>
      <c r="AB20" s="4"/>
      <c r="AC20" s="4"/>
      <c r="AD20" s="4"/>
      <c r="AE20" s="4"/>
      <c r="AF20" s="4"/>
      <c r="AG20" s="4"/>
      <c r="AH20" s="4"/>
    </row>
    <row r="21" spans="1:35" ht="15.75" x14ac:dyDescent="0.25">
      <c r="A21" s="83"/>
      <c r="B21" s="85">
        <f>'Einkauf  Villacher Bier'!V2</f>
        <v>24</v>
      </c>
      <c r="C21" s="85"/>
      <c r="D21" s="85">
        <f t="shared" si="0"/>
        <v>13</v>
      </c>
      <c r="E21" s="92">
        <f t="shared" si="1"/>
        <v>11</v>
      </c>
      <c r="F21" s="14" t="s">
        <v>121</v>
      </c>
      <c r="G21" s="102" t="s">
        <v>109</v>
      </c>
      <c r="H21" s="18">
        <v>0</v>
      </c>
      <c r="I21" s="19">
        <v>0</v>
      </c>
      <c r="J21" s="19">
        <v>0</v>
      </c>
      <c r="K21" s="19">
        <v>0</v>
      </c>
      <c r="L21" s="19">
        <v>0</v>
      </c>
      <c r="M21" s="26">
        <v>1</v>
      </c>
      <c r="N21" s="19">
        <v>1</v>
      </c>
      <c r="O21" s="19">
        <v>0</v>
      </c>
      <c r="P21" s="19">
        <v>0</v>
      </c>
      <c r="Q21" s="19">
        <v>4</v>
      </c>
      <c r="R21" s="19">
        <v>0</v>
      </c>
      <c r="S21" s="19">
        <v>2</v>
      </c>
      <c r="T21" s="19">
        <v>0</v>
      </c>
      <c r="U21" s="19">
        <v>3</v>
      </c>
      <c r="V21" s="19">
        <v>0</v>
      </c>
      <c r="W21" s="19"/>
      <c r="X21" s="19"/>
      <c r="Y21" s="19"/>
      <c r="Z21" s="4"/>
      <c r="AA21" s="4"/>
      <c r="AB21" s="4"/>
      <c r="AC21" s="4"/>
      <c r="AD21" s="4"/>
      <c r="AE21" s="4"/>
      <c r="AF21" s="4"/>
      <c r="AG21" s="4"/>
      <c r="AH21" s="4"/>
    </row>
    <row r="22" spans="1:35" ht="15.75" x14ac:dyDescent="0.25">
      <c r="A22" s="98"/>
      <c r="B22" s="86"/>
      <c r="C22" s="90"/>
      <c r="D22" s="91"/>
      <c r="E22" s="92">
        <f t="shared" si="1"/>
        <v>0</v>
      </c>
      <c r="F22" s="79" t="s">
        <v>121</v>
      </c>
      <c r="G22" s="102" t="s">
        <v>123</v>
      </c>
      <c r="H22" s="18">
        <v>0</v>
      </c>
      <c r="I22" s="19">
        <v>0</v>
      </c>
      <c r="J22" s="19">
        <v>0</v>
      </c>
      <c r="K22" s="19">
        <v>0</v>
      </c>
      <c r="L22" s="19">
        <v>0</v>
      </c>
      <c r="M22" s="26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/>
      <c r="X22" s="19"/>
      <c r="Y22" s="19"/>
      <c r="Z22" s="4"/>
      <c r="AA22" s="4"/>
      <c r="AB22" s="4"/>
      <c r="AC22" s="4"/>
      <c r="AD22" s="4"/>
      <c r="AE22" s="4"/>
      <c r="AF22" s="4"/>
      <c r="AG22" s="4"/>
      <c r="AH22" s="4"/>
    </row>
    <row r="23" spans="1:35" ht="15.75" x14ac:dyDescent="0.25">
      <c r="A23" s="98"/>
      <c r="B23" s="86"/>
      <c r="C23" s="90"/>
      <c r="D23" s="91"/>
      <c r="E23" s="92">
        <f t="shared" si="1"/>
        <v>457</v>
      </c>
      <c r="F23" s="79"/>
      <c r="G23" s="102" t="s">
        <v>4</v>
      </c>
      <c r="H23" s="18">
        <v>42</v>
      </c>
      <c r="I23" s="19">
        <v>7</v>
      </c>
      <c r="J23" s="19">
        <v>36</v>
      </c>
      <c r="K23" s="19">
        <v>36</v>
      </c>
      <c r="L23" s="19">
        <v>44</v>
      </c>
      <c r="M23" s="26">
        <v>39</v>
      </c>
      <c r="N23" s="19">
        <v>37</v>
      </c>
      <c r="O23" s="19">
        <v>49</v>
      </c>
      <c r="P23" s="19">
        <v>13</v>
      </c>
      <c r="Q23" s="19">
        <v>37</v>
      </c>
      <c r="R23" s="19">
        <v>27</v>
      </c>
      <c r="S23" s="19">
        <v>14</v>
      </c>
      <c r="T23" s="19">
        <v>22</v>
      </c>
      <c r="U23" s="19">
        <v>34</v>
      </c>
      <c r="V23" s="19">
        <v>20</v>
      </c>
      <c r="W23" s="19"/>
      <c r="X23" s="19"/>
      <c r="Y23" s="19"/>
      <c r="Z23" s="4"/>
      <c r="AA23" s="4"/>
      <c r="AB23" s="4"/>
      <c r="AC23" s="4"/>
      <c r="AD23" s="4"/>
      <c r="AE23" s="4"/>
      <c r="AF23" s="4"/>
      <c r="AG23" s="4"/>
      <c r="AH23" s="4"/>
    </row>
    <row r="24" spans="1:35" ht="15.75" x14ac:dyDescent="0.25">
      <c r="A24" s="98"/>
      <c r="B24" s="86"/>
      <c r="C24" s="90"/>
      <c r="D24" s="91"/>
      <c r="E24" s="92">
        <f t="shared" si="1"/>
        <v>284</v>
      </c>
      <c r="F24" s="79"/>
      <c r="G24" s="102" t="s">
        <v>5</v>
      </c>
      <c r="H24" s="18">
        <v>12</v>
      </c>
      <c r="I24" s="19">
        <v>3</v>
      </c>
      <c r="J24" s="19">
        <v>13</v>
      </c>
      <c r="K24" s="19">
        <v>18</v>
      </c>
      <c r="L24" s="19">
        <v>32</v>
      </c>
      <c r="M24" s="26">
        <v>17</v>
      </c>
      <c r="N24" s="19">
        <v>20</v>
      </c>
      <c r="O24" s="19">
        <v>29</v>
      </c>
      <c r="P24" s="19">
        <v>9</v>
      </c>
      <c r="Q24" s="19">
        <v>23</v>
      </c>
      <c r="R24" s="19">
        <v>18</v>
      </c>
      <c r="S24" s="19">
        <v>19</v>
      </c>
      <c r="T24" s="19">
        <v>32</v>
      </c>
      <c r="U24" s="19">
        <v>21</v>
      </c>
      <c r="V24" s="19">
        <v>18</v>
      </c>
      <c r="W24" s="19"/>
      <c r="X24" s="19"/>
      <c r="Y24" s="19"/>
      <c r="Z24" s="4"/>
      <c r="AA24" s="4"/>
      <c r="AB24" s="4"/>
      <c r="AC24" s="4"/>
      <c r="AD24" s="4"/>
      <c r="AE24" s="4"/>
      <c r="AF24" s="4"/>
      <c r="AG24" s="4"/>
      <c r="AH24" s="4"/>
    </row>
    <row r="25" spans="1:35" ht="15.75" x14ac:dyDescent="0.25">
      <c r="A25" s="98"/>
      <c r="B25" s="86"/>
      <c r="C25" s="90"/>
      <c r="D25" s="91"/>
      <c r="E25" s="92">
        <f t="shared" si="1"/>
        <v>51</v>
      </c>
      <c r="F25" s="79"/>
      <c r="G25" s="102" t="s">
        <v>6</v>
      </c>
      <c r="H25" s="18">
        <v>0</v>
      </c>
      <c r="I25" s="19">
        <v>0</v>
      </c>
      <c r="J25" s="19">
        <v>2</v>
      </c>
      <c r="K25" s="19">
        <v>0</v>
      </c>
      <c r="L25" s="19">
        <v>7</v>
      </c>
      <c r="M25" s="26">
        <v>5</v>
      </c>
      <c r="N25" s="19">
        <v>8</v>
      </c>
      <c r="O25" s="19">
        <v>1</v>
      </c>
      <c r="P25" s="19">
        <v>5</v>
      </c>
      <c r="Q25" s="19">
        <v>4</v>
      </c>
      <c r="R25" s="19">
        <v>6</v>
      </c>
      <c r="S25" s="19">
        <v>4</v>
      </c>
      <c r="T25" s="19">
        <v>4</v>
      </c>
      <c r="U25" s="19">
        <v>3</v>
      </c>
      <c r="V25" s="19">
        <v>2</v>
      </c>
      <c r="W25" s="19"/>
      <c r="X25" s="19"/>
      <c r="Y25" s="19"/>
      <c r="Z25" s="4"/>
      <c r="AA25" s="4"/>
      <c r="AB25" s="4"/>
      <c r="AC25" s="4"/>
      <c r="AD25" s="4"/>
      <c r="AE25" s="4"/>
      <c r="AF25" s="4"/>
      <c r="AG25" s="4"/>
      <c r="AH25" s="4"/>
    </row>
    <row r="26" spans="1:35" ht="15.75" x14ac:dyDescent="0.25">
      <c r="A26" s="98"/>
      <c r="B26" s="87">
        <f>Z112</f>
        <v>0</v>
      </c>
      <c r="C26" s="90"/>
      <c r="D26" s="91">
        <f t="shared" si="0"/>
        <v>-60</v>
      </c>
      <c r="E26" s="92">
        <f t="shared" si="1"/>
        <v>60</v>
      </c>
      <c r="F26" s="79"/>
      <c r="G26" s="102" t="s">
        <v>115</v>
      </c>
      <c r="H26" s="19">
        <v>0</v>
      </c>
      <c r="I26" s="19">
        <v>0</v>
      </c>
      <c r="J26" s="19">
        <v>0</v>
      </c>
      <c r="K26" s="19">
        <v>0</v>
      </c>
      <c r="L26" s="19">
        <v>12</v>
      </c>
      <c r="M26" s="26">
        <v>0</v>
      </c>
      <c r="N26" s="19">
        <v>13</v>
      </c>
      <c r="O26" s="19">
        <v>10</v>
      </c>
      <c r="P26" s="19">
        <v>4</v>
      </c>
      <c r="Q26" s="19">
        <v>3</v>
      </c>
      <c r="R26" s="19">
        <v>16</v>
      </c>
      <c r="S26" s="19">
        <v>0</v>
      </c>
      <c r="T26" s="19">
        <v>1</v>
      </c>
      <c r="U26" s="19">
        <v>1</v>
      </c>
      <c r="V26" s="19">
        <v>0</v>
      </c>
      <c r="W26" s="19"/>
      <c r="X26" s="19"/>
      <c r="Y26" s="19"/>
      <c r="Z26" s="4"/>
      <c r="AA26" s="4"/>
      <c r="AB26" s="4"/>
      <c r="AC26" s="4"/>
      <c r="AD26" s="4"/>
      <c r="AE26" s="4"/>
      <c r="AF26" s="4"/>
      <c r="AG26" s="4"/>
      <c r="AH26" s="4"/>
    </row>
    <row r="27" spans="1:35" ht="15.75" x14ac:dyDescent="0.25">
      <c r="A27" s="98"/>
      <c r="B27" s="87">
        <f>'Lagler Rogg''n Roll'!D2</f>
        <v>18</v>
      </c>
      <c r="C27" s="90"/>
      <c r="D27" s="91">
        <f t="shared" si="0"/>
        <v>-9</v>
      </c>
      <c r="E27" s="92">
        <f t="shared" si="1"/>
        <v>27</v>
      </c>
      <c r="F27" s="79"/>
      <c r="G27" s="102" t="s">
        <v>7</v>
      </c>
      <c r="H27" s="19">
        <v>5</v>
      </c>
      <c r="I27" s="19">
        <v>0</v>
      </c>
      <c r="J27" s="19">
        <v>6</v>
      </c>
      <c r="K27" s="19">
        <v>0</v>
      </c>
      <c r="L27" s="19">
        <v>3</v>
      </c>
      <c r="M27" s="26">
        <v>2</v>
      </c>
      <c r="N27" s="19">
        <v>5</v>
      </c>
      <c r="O27" s="19">
        <v>0</v>
      </c>
      <c r="P27" s="19">
        <v>1</v>
      </c>
      <c r="Q27" s="19">
        <v>2</v>
      </c>
      <c r="R27" s="19">
        <v>0</v>
      </c>
      <c r="S27" s="19">
        <v>0</v>
      </c>
      <c r="T27" s="19">
        <v>1</v>
      </c>
      <c r="U27" s="19">
        <v>2</v>
      </c>
      <c r="V27" s="19">
        <v>0</v>
      </c>
      <c r="W27" s="19"/>
      <c r="X27" s="19"/>
      <c r="Y27" s="19"/>
      <c r="Z27" s="4"/>
      <c r="AA27" s="4"/>
      <c r="AB27" s="4"/>
      <c r="AC27" s="4"/>
      <c r="AD27" s="4"/>
      <c r="AE27" s="4"/>
      <c r="AF27" s="4"/>
      <c r="AG27" s="4"/>
      <c r="AH27" s="4"/>
    </row>
    <row r="28" spans="1:35" ht="15.75" x14ac:dyDescent="0.25">
      <c r="A28" s="98"/>
      <c r="B28" s="87">
        <f>'Lagler Rogg''n Roll'!E2</f>
        <v>6</v>
      </c>
      <c r="C28" s="90"/>
      <c r="D28" s="91">
        <f t="shared" si="0"/>
        <v>5</v>
      </c>
      <c r="E28" s="92">
        <f t="shared" si="1"/>
        <v>1</v>
      </c>
      <c r="F28" s="79"/>
      <c r="G28" s="102" t="s">
        <v>8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26">
        <v>0</v>
      </c>
      <c r="N28" s="19">
        <v>0</v>
      </c>
      <c r="O28" s="19">
        <v>1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/>
      <c r="X28" s="19"/>
      <c r="Y28" s="19"/>
      <c r="Z28" s="4"/>
      <c r="AA28" s="4"/>
      <c r="AB28" s="4"/>
      <c r="AC28" s="4"/>
      <c r="AD28" s="4"/>
      <c r="AE28" s="4"/>
      <c r="AF28" s="4"/>
      <c r="AG28" s="4"/>
      <c r="AH28" s="4"/>
    </row>
    <row r="29" spans="1:35" s="24" customFormat="1" ht="15.75" x14ac:dyDescent="0.25">
      <c r="A29" s="98"/>
      <c r="B29" s="88">
        <f>'Lagler Rogg''n Roll'!F2</f>
        <v>10</v>
      </c>
      <c r="C29" s="90"/>
      <c r="D29" s="91">
        <f t="shared" si="0"/>
        <v>8</v>
      </c>
      <c r="E29" s="92">
        <f t="shared" si="1"/>
        <v>2</v>
      </c>
      <c r="F29" s="80"/>
      <c r="G29" s="102" t="s">
        <v>89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26">
        <v>0</v>
      </c>
      <c r="N29" s="19">
        <v>1</v>
      </c>
      <c r="O29" s="19">
        <v>1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5" ht="15.75" x14ac:dyDescent="0.25">
      <c r="A30" s="98"/>
      <c r="B30" s="86">
        <f>'Lagler Rogg''n Roll'!G2</f>
        <v>122</v>
      </c>
      <c r="C30" s="90"/>
      <c r="D30" s="91"/>
      <c r="E30" s="92">
        <f t="shared" si="1"/>
        <v>89</v>
      </c>
      <c r="F30" s="15"/>
      <c r="G30" s="102" t="s">
        <v>9</v>
      </c>
      <c r="H30" s="19">
        <v>5</v>
      </c>
      <c r="I30" s="19">
        <v>3</v>
      </c>
      <c r="J30" s="19">
        <v>9</v>
      </c>
      <c r="K30" s="19">
        <v>8</v>
      </c>
      <c r="L30" s="19">
        <v>8</v>
      </c>
      <c r="M30" s="26">
        <v>4</v>
      </c>
      <c r="N30" s="19">
        <v>4</v>
      </c>
      <c r="O30" s="19">
        <v>10</v>
      </c>
      <c r="P30" s="19">
        <v>1</v>
      </c>
      <c r="Q30" s="19">
        <v>12</v>
      </c>
      <c r="R30" s="19">
        <v>4</v>
      </c>
      <c r="S30" s="19">
        <v>10</v>
      </c>
      <c r="T30" s="19">
        <v>3</v>
      </c>
      <c r="U30" s="19">
        <v>2</v>
      </c>
      <c r="V30" s="19">
        <v>6</v>
      </c>
      <c r="W30" s="19"/>
      <c r="X30" s="19"/>
      <c r="Y30" s="19"/>
      <c r="Z30" s="4"/>
      <c r="AA30" s="4"/>
      <c r="AB30" s="4"/>
      <c r="AC30" s="4"/>
      <c r="AD30" s="4"/>
      <c r="AE30" s="4"/>
      <c r="AF30" s="4"/>
      <c r="AG30" s="4"/>
      <c r="AH30" s="4"/>
    </row>
    <row r="31" spans="1:35" ht="15.75" x14ac:dyDescent="0.25">
      <c r="A31" s="98"/>
      <c r="B31" s="86"/>
      <c r="C31" s="90"/>
      <c r="D31" s="91"/>
      <c r="E31" s="92">
        <f t="shared" si="1"/>
        <v>34.5</v>
      </c>
      <c r="F31" s="15"/>
      <c r="G31" s="1" t="s">
        <v>10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26">
        <v>7</v>
      </c>
      <c r="N31" s="19">
        <v>3</v>
      </c>
      <c r="O31" s="19">
        <v>2</v>
      </c>
      <c r="P31" s="19">
        <v>0</v>
      </c>
      <c r="Q31" s="19">
        <v>3.5</v>
      </c>
      <c r="R31" s="19">
        <v>1</v>
      </c>
      <c r="S31" s="19">
        <v>4</v>
      </c>
      <c r="T31" s="19">
        <v>2</v>
      </c>
      <c r="U31" s="19">
        <v>5.5</v>
      </c>
      <c r="V31" s="19">
        <v>6.5</v>
      </c>
      <c r="W31" s="19"/>
      <c r="X31" s="19"/>
      <c r="Y31" s="19"/>
      <c r="Z31" s="4"/>
      <c r="AA31" s="4"/>
      <c r="AB31" s="4"/>
      <c r="AC31" s="4"/>
      <c r="AD31" s="4"/>
      <c r="AE31" s="4"/>
      <c r="AF31" s="4"/>
      <c r="AG31" s="4"/>
      <c r="AH31" s="4"/>
    </row>
    <row r="32" spans="1:35" ht="15.75" x14ac:dyDescent="0.25">
      <c r="A32" s="98"/>
      <c r="B32" s="86"/>
      <c r="C32" s="90"/>
      <c r="D32" s="91"/>
      <c r="E32" s="92">
        <f t="shared" si="1"/>
        <v>30.75</v>
      </c>
      <c r="F32" s="15"/>
      <c r="G32" s="1" t="s">
        <v>11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26">
        <v>3.5</v>
      </c>
      <c r="N32" s="19">
        <v>1</v>
      </c>
      <c r="O32" s="19">
        <v>2.25</v>
      </c>
      <c r="P32" s="19">
        <v>2.5</v>
      </c>
      <c r="Q32" s="19">
        <v>4</v>
      </c>
      <c r="R32" s="19">
        <v>1.5</v>
      </c>
      <c r="S32" s="19">
        <v>2</v>
      </c>
      <c r="T32" s="19">
        <v>2</v>
      </c>
      <c r="U32" s="19">
        <v>5.5</v>
      </c>
      <c r="V32" s="19">
        <v>6.5</v>
      </c>
      <c r="W32" s="19"/>
      <c r="X32" s="19"/>
      <c r="Y32" s="19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.75" x14ac:dyDescent="0.25">
      <c r="A33" s="98"/>
      <c r="B33" s="87"/>
      <c r="C33" s="90"/>
      <c r="D33" s="91"/>
      <c r="E33" s="92">
        <f t="shared" si="1"/>
        <v>18.5</v>
      </c>
      <c r="F33" s="79"/>
      <c r="G33" s="1" t="s">
        <v>12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26">
        <v>1</v>
      </c>
      <c r="N33" s="19">
        <v>1</v>
      </c>
      <c r="O33" s="19">
        <v>6</v>
      </c>
      <c r="P33" s="19">
        <v>2</v>
      </c>
      <c r="Q33" s="19">
        <v>2</v>
      </c>
      <c r="R33" s="19">
        <v>0.5</v>
      </c>
      <c r="S33" s="19">
        <v>0</v>
      </c>
      <c r="T33" s="19">
        <v>1</v>
      </c>
      <c r="U33" s="19">
        <v>2.5</v>
      </c>
      <c r="V33" s="19">
        <v>2.5</v>
      </c>
      <c r="W33" s="19"/>
      <c r="X33" s="19"/>
      <c r="Y33" s="19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.75" x14ac:dyDescent="0.25">
      <c r="A34" s="98"/>
      <c r="B34" s="87"/>
      <c r="C34" s="90"/>
      <c r="D34" s="91"/>
      <c r="E34" s="92">
        <f t="shared" si="1"/>
        <v>0</v>
      </c>
      <c r="F34" s="79"/>
      <c r="G34" s="1" t="s">
        <v>13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26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/>
      <c r="X34" s="19"/>
      <c r="Y34" s="19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.75" x14ac:dyDescent="0.25">
      <c r="A35" s="98"/>
      <c r="B35" s="87"/>
      <c r="C35" s="90"/>
      <c r="D35" s="91"/>
      <c r="E35" s="92">
        <f t="shared" si="1"/>
        <v>0</v>
      </c>
      <c r="F35" s="79"/>
      <c r="G35" s="1" t="s">
        <v>14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26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62">
        <v>0</v>
      </c>
      <c r="V35" s="19">
        <v>0</v>
      </c>
      <c r="W35" s="19"/>
      <c r="X35" s="19"/>
      <c r="Y35" s="19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5.75" x14ac:dyDescent="0.25">
      <c r="A36" s="98"/>
      <c r="B36" s="87"/>
      <c r="C36" s="90"/>
      <c r="D36" s="91"/>
      <c r="E36" s="92">
        <f t="shared" si="1"/>
        <v>58</v>
      </c>
      <c r="F36" s="79"/>
      <c r="G36" s="1" t="s">
        <v>15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26">
        <v>8</v>
      </c>
      <c r="N36" s="19">
        <v>0</v>
      </c>
      <c r="O36" s="19">
        <v>8</v>
      </c>
      <c r="P36" s="19">
        <v>0</v>
      </c>
      <c r="Q36" s="19">
        <v>12</v>
      </c>
      <c r="R36" s="19">
        <v>14</v>
      </c>
      <c r="S36" s="19">
        <v>4</v>
      </c>
      <c r="T36" s="19">
        <v>12</v>
      </c>
      <c r="U36" s="62">
        <v>0</v>
      </c>
      <c r="V36" s="19">
        <v>0</v>
      </c>
      <c r="W36" s="19"/>
      <c r="X36" s="19"/>
      <c r="Y36" s="19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.75" x14ac:dyDescent="0.25">
      <c r="A37" s="98"/>
      <c r="B37" s="87"/>
      <c r="C37" s="90"/>
      <c r="D37" s="91"/>
      <c r="E37" s="92">
        <f t="shared" si="1"/>
        <v>18</v>
      </c>
      <c r="F37" s="79"/>
      <c r="G37" s="1" t="s">
        <v>16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26">
        <v>3</v>
      </c>
      <c r="N37" s="19">
        <v>12</v>
      </c>
      <c r="O37" s="19">
        <v>3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62">
        <v>0</v>
      </c>
      <c r="V37" s="19">
        <v>0</v>
      </c>
      <c r="W37" s="19"/>
      <c r="X37" s="19"/>
      <c r="Y37" s="19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.75" x14ac:dyDescent="0.25">
      <c r="A38" s="98"/>
      <c r="B38" s="109"/>
      <c r="C38" s="90"/>
      <c r="D38" s="91"/>
      <c r="E38" s="92">
        <f t="shared" si="1"/>
        <v>25</v>
      </c>
      <c r="F38" s="110"/>
      <c r="G38" s="1" t="s">
        <v>116</v>
      </c>
      <c r="H38" s="19">
        <v>0</v>
      </c>
      <c r="I38" s="19">
        <v>0</v>
      </c>
      <c r="J38" s="19">
        <v>0</v>
      </c>
      <c r="K38" s="19">
        <v>0</v>
      </c>
      <c r="L38" s="19">
        <v>1</v>
      </c>
      <c r="M38" s="19">
        <v>0</v>
      </c>
      <c r="N38" s="19">
        <v>3</v>
      </c>
      <c r="O38" s="19">
        <v>6</v>
      </c>
      <c r="P38" s="19">
        <v>1</v>
      </c>
      <c r="Q38" s="19">
        <v>5</v>
      </c>
      <c r="R38" s="19">
        <v>3</v>
      </c>
      <c r="S38" s="19">
        <v>1</v>
      </c>
      <c r="T38" s="19">
        <v>3</v>
      </c>
      <c r="U38" s="60">
        <v>0</v>
      </c>
      <c r="V38" s="19">
        <v>2</v>
      </c>
      <c r="W38" s="19"/>
      <c r="X38" s="19"/>
      <c r="Y38" s="19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.75" x14ac:dyDescent="0.25">
      <c r="A39" s="98"/>
      <c r="B39" s="109"/>
      <c r="C39" s="90"/>
      <c r="D39" s="91"/>
      <c r="E39" s="92">
        <f t="shared" si="1"/>
        <v>121.14999999999999</v>
      </c>
      <c r="F39" s="110"/>
      <c r="G39" s="28" t="s">
        <v>117</v>
      </c>
      <c r="H39" s="19">
        <v>0</v>
      </c>
      <c r="I39" s="19">
        <v>0</v>
      </c>
      <c r="J39" s="19">
        <v>0</v>
      </c>
      <c r="K39" s="19"/>
      <c r="L39" s="19"/>
      <c r="M39" s="19">
        <v>5.75</v>
      </c>
      <c r="N39" s="19">
        <v>21.35</v>
      </c>
      <c r="O39" s="19">
        <v>8.15</v>
      </c>
      <c r="P39" s="19">
        <v>9.9</v>
      </c>
      <c r="Q39" s="19">
        <v>10.700000000000001</v>
      </c>
      <c r="R39" s="19">
        <v>19.2</v>
      </c>
      <c r="S39" s="19">
        <v>8.85</v>
      </c>
      <c r="T39" s="19">
        <v>11.299999999999999</v>
      </c>
      <c r="U39" s="60">
        <v>16.399999999999999</v>
      </c>
      <c r="V39" s="19">
        <v>9.5500000000000007</v>
      </c>
      <c r="W39" s="19"/>
      <c r="X39" s="19"/>
      <c r="Y39" s="19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5.75" x14ac:dyDescent="0.25">
      <c r="B40" s="9"/>
      <c r="C40" s="9"/>
      <c r="D40" s="9"/>
      <c r="E40" s="92">
        <f t="shared" si="1"/>
        <v>3</v>
      </c>
      <c r="F40" s="111"/>
      <c r="G40" s="28" t="s">
        <v>118</v>
      </c>
      <c r="H40" s="4">
        <v>0</v>
      </c>
      <c r="I40" s="4">
        <v>0</v>
      </c>
      <c r="J40" s="4">
        <v>0</v>
      </c>
      <c r="K40" s="4"/>
      <c r="L40" s="4"/>
      <c r="M40" s="19">
        <v>0</v>
      </c>
      <c r="N40" s="4">
        <v>0</v>
      </c>
      <c r="O40" s="4">
        <v>0</v>
      </c>
      <c r="P40" s="4">
        <v>1</v>
      </c>
      <c r="Q40" s="4">
        <v>1</v>
      </c>
      <c r="R40" s="4">
        <v>0</v>
      </c>
      <c r="S40" s="4">
        <v>0</v>
      </c>
      <c r="T40" s="4">
        <v>1</v>
      </c>
      <c r="U40" s="4">
        <v>0</v>
      </c>
      <c r="V40" s="4">
        <v>0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.75" x14ac:dyDescent="0.25">
      <c r="B41" s="9"/>
      <c r="C41" s="9"/>
      <c r="D41" s="9"/>
      <c r="E41" s="92">
        <f t="shared" si="1"/>
        <v>8</v>
      </c>
      <c r="F41" s="111"/>
      <c r="G41" s="28" t="s">
        <v>110</v>
      </c>
      <c r="H41" s="4">
        <v>0</v>
      </c>
      <c r="I41" s="4">
        <v>0</v>
      </c>
      <c r="J41" s="4">
        <v>3</v>
      </c>
      <c r="K41" s="4"/>
      <c r="L41" s="4"/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4</v>
      </c>
      <c r="T41" s="4">
        <v>0</v>
      </c>
      <c r="U41" s="4">
        <v>0</v>
      </c>
      <c r="V41" s="4">
        <v>1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.75" x14ac:dyDescent="0.25">
      <c r="B42" s="9"/>
      <c r="C42" s="9"/>
      <c r="D42" s="9"/>
      <c r="E42" s="92">
        <f t="shared" si="1"/>
        <v>4</v>
      </c>
      <c r="F42" s="111"/>
      <c r="G42" s="28" t="s">
        <v>111</v>
      </c>
      <c r="H42" s="4">
        <v>0</v>
      </c>
      <c r="I42" s="4">
        <v>0</v>
      </c>
      <c r="J42" s="4">
        <v>3</v>
      </c>
      <c r="K42" s="4"/>
      <c r="L42" s="4"/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.75" x14ac:dyDescent="0.25">
      <c r="B43" s="9"/>
      <c r="C43" s="9"/>
      <c r="D43" s="9"/>
      <c r="E43" s="92">
        <f t="shared" si="1"/>
        <v>3</v>
      </c>
      <c r="F43" s="111"/>
      <c r="G43" s="28" t="s">
        <v>119</v>
      </c>
      <c r="H43" s="4"/>
      <c r="I43" s="4"/>
      <c r="J43" s="4"/>
      <c r="K43" s="4"/>
      <c r="L43" s="4"/>
      <c r="M43" s="4"/>
      <c r="N43" s="4">
        <v>2</v>
      </c>
      <c r="O43" s="4">
        <v>1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25">
      <c r="B44" s="77"/>
      <c r="C44" s="77"/>
      <c r="D44" s="77"/>
      <c r="E44" s="77"/>
      <c r="F44" s="77"/>
      <c r="G44" s="9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25">
      <c r="B45" s="77"/>
      <c r="C45" s="77"/>
      <c r="D45" s="77"/>
      <c r="E45" s="77"/>
      <c r="F45" s="77"/>
      <c r="G45" s="95"/>
      <c r="M45" s="4"/>
    </row>
    <row r="46" spans="1:34" x14ac:dyDescent="0.25">
      <c r="G46" s="95"/>
    </row>
    <row r="47" spans="1:34" ht="15.75" x14ac:dyDescent="0.25">
      <c r="E47" s="10"/>
      <c r="F47" s="10"/>
      <c r="G47" s="104"/>
      <c r="H47" s="42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50"/>
      <c r="AA47" s="50"/>
      <c r="AB47" s="50"/>
      <c r="AC47" s="50"/>
      <c r="AD47" s="50"/>
      <c r="AE47" s="44"/>
    </row>
    <row r="48" spans="1:34" ht="15.75" x14ac:dyDescent="0.25">
      <c r="E48" s="29"/>
      <c r="F48" s="29"/>
      <c r="G48" s="101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</row>
    <row r="49" spans="5:31" ht="15.75" x14ac:dyDescent="0.25">
      <c r="E49" s="29"/>
      <c r="F49" s="29"/>
      <c r="G49" s="101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</row>
    <row r="50" spans="5:31" ht="15.75" x14ac:dyDescent="0.25">
      <c r="E50" s="29"/>
      <c r="F50" s="29"/>
      <c r="G50" s="101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</row>
    <row r="51" spans="5:31" x14ac:dyDescent="0.25">
      <c r="E51" s="29"/>
      <c r="F51" s="29"/>
      <c r="G51" s="10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</row>
    <row r="52" spans="5:31" ht="15.75" x14ac:dyDescent="0.25">
      <c r="E52" s="29"/>
      <c r="F52" s="29"/>
      <c r="G52" s="101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</row>
    <row r="53" spans="5:31" ht="15.75" x14ac:dyDescent="0.25">
      <c r="E53" s="29"/>
      <c r="F53" s="29"/>
      <c r="G53" s="101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</row>
    <row r="54" spans="5:31" ht="15.75" x14ac:dyDescent="0.25">
      <c r="E54" s="29"/>
      <c r="F54" s="29"/>
      <c r="G54" s="101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</row>
    <row r="55" spans="5:31" ht="15.75" x14ac:dyDescent="0.25">
      <c r="E55" s="29"/>
      <c r="F55" s="29"/>
      <c r="G55" s="101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</row>
    <row r="56" spans="5:31" ht="15.75" x14ac:dyDescent="0.25">
      <c r="E56" s="29"/>
      <c r="F56" s="29"/>
      <c r="G56" s="101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</row>
    <row r="57" spans="5:31" ht="15.75" x14ac:dyDescent="0.25">
      <c r="E57" s="29"/>
      <c r="F57" s="29"/>
      <c r="G57" s="101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</row>
    <row r="58" spans="5:31" ht="15.75" x14ac:dyDescent="0.25">
      <c r="E58" s="29"/>
      <c r="F58" s="29"/>
      <c r="G58" s="101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</row>
    <row r="59" spans="5:31" ht="15.75" x14ac:dyDescent="0.25">
      <c r="E59" s="29"/>
      <c r="F59" s="29"/>
      <c r="G59" s="101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</row>
    <row r="60" spans="5:31" ht="15.75" x14ac:dyDescent="0.25">
      <c r="E60" s="29"/>
      <c r="F60" s="29"/>
      <c r="G60" s="101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</row>
    <row r="61" spans="5:31" ht="15.75" x14ac:dyDescent="0.25">
      <c r="E61" s="29"/>
      <c r="F61" s="29"/>
      <c r="G61" s="101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</row>
    <row r="62" spans="5:31" ht="15.75" x14ac:dyDescent="0.25">
      <c r="E62" s="29"/>
      <c r="F62" s="29"/>
      <c r="G62" s="101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</row>
    <row r="63" spans="5:31" ht="15.75" x14ac:dyDescent="0.25">
      <c r="E63" s="29"/>
      <c r="F63" s="29"/>
      <c r="G63" s="101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</row>
    <row r="64" spans="5:31" ht="15.75" x14ac:dyDescent="0.25">
      <c r="E64" s="29"/>
      <c r="F64" s="29"/>
      <c r="G64" s="101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</row>
    <row r="65" spans="5:31" ht="15.75" x14ac:dyDescent="0.25">
      <c r="E65" s="29"/>
      <c r="F65" s="29"/>
      <c r="G65" s="101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</row>
    <row r="66" spans="5:31" ht="15.75" x14ac:dyDescent="0.25">
      <c r="E66" s="29"/>
      <c r="F66" s="29"/>
      <c r="G66" s="101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</row>
    <row r="67" spans="5:31" ht="15.75" x14ac:dyDescent="0.25">
      <c r="E67" s="29"/>
      <c r="F67" s="29"/>
      <c r="G67" s="101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</row>
    <row r="68" spans="5:31" ht="15.75" x14ac:dyDescent="0.25">
      <c r="E68" s="29"/>
      <c r="F68" s="29"/>
      <c r="G68" s="28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</row>
    <row r="69" spans="5:31" ht="15.75" x14ac:dyDescent="0.25">
      <c r="E69" s="29"/>
      <c r="F69" s="29"/>
      <c r="G69" s="28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</row>
    <row r="70" spans="5:31" ht="15.75" x14ac:dyDescent="0.25">
      <c r="E70" s="29"/>
      <c r="F70" s="29"/>
      <c r="G70" s="28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</row>
    <row r="71" spans="5:31" ht="15.75" x14ac:dyDescent="0.25">
      <c r="E71" s="29"/>
      <c r="F71" s="29"/>
      <c r="G71" s="28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</row>
    <row r="72" spans="5:31" ht="15.75" x14ac:dyDescent="0.25">
      <c r="E72" s="29"/>
      <c r="F72" s="29"/>
      <c r="G72" s="28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</row>
    <row r="73" spans="5:31" ht="15.75" x14ac:dyDescent="0.25">
      <c r="E73" s="29"/>
      <c r="F73" s="29"/>
      <c r="G73" s="28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</row>
    <row r="74" spans="5:31" ht="15.75" x14ac:dyDescent="0.25">
      <c r="E74" s="29"/>
      <c r="F74" s="29"/>
      <c r="G74" s="101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</row>
    <row r="75" spans="5:31" ht="15.75" x14ac:dyDescent="0.25">
      <c r="E75" s="29"/>
      <c r="F75" s="29"/>
      <c r="G75" s="28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</row>
    <row r="76" spans="5:31" ht="15.75" x14ac:dyDescent="0.25">
      <c r="E76" s="29"/>
      <c r="F76" s="29"/>
      <c r="G76" s="101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</row>
    <row r="77" spans="5:31" ht="15.75" x14ac:dyDescent="0.25">
      <c r="E77" s="29"/>
      <c r="F77" s="29"/>
      <c r="G77" s="101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</row>
    <row r="78" spans="5:31" ht="15.75" x14ac:dyDescent="0.25">
      <c r="E78" s="29"/>
      <c r="F78" s="29"/>
      <c r="G78" s="28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</row>
    <row r="79" spans="5:31" ht="15.75" x14ac:dyDescent="0.25">
      <c r="E79" s="29"/>
      <c r="F79" s="29"/>
      <c r="G79" s="28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</row>
    <row r="80" spans="5:31" ht="15.75" x14ac:dyDescent="0.25">
      <c r="E80" s="29"/>
      <c r="F80" s="29"/>
      <c r="G80" s="28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</row>
    <row r="81" spans="5:31" ht="15.75" x14ac:dyDescent="0.25">
      <c r="E81" s="29"/>
      <c r="F81" s="29"/>
      <c r="G81" s="28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</row>
    <row r="82" spans="5:31" ht="15.75" x14ac:dyDescent="0.25">
      <c r="E82" s="29"/>
      <c r="F82" s="29"/>
      <c r="G82" s="28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</row>
    <row r="83" spans="5:31" ht="15.75" x14ac:dyDescent="0.25">
      <c r="E83" s="29"/>
      <c r="F83" s="29"/>
      <c r="G83" s="28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</row>
    <row r="84" spans="5:31" ht="15.75" x14ac:dyDescent="0.25">
      <c r="E84" s="29"/>
      <c r="F84" s="29"/>
      <c r="G84" s="28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</row>
    <row r="85" spans="5:31" ht="15.75" x14ac:dyDescent="0.25">
      <c r="E85" s="29"/>
      <c r="F85" s="29"/>
      <c r="G85" s="101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</row>
    <row r="86" spans="5:31" ht="15.75" x14ac:dyDescent="0.25">
      <c r="E86" s="29"/>
      <c r="F86" s="29"/>
      <c r="G86" s="28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</row>
    <row r="87" spans="5:31" ht="15.75" x14ac:dyDescent="0.25">
      <c r="E87" s="29"/>
      <c r="F87" s="29"/>
      <c r="G87" s="28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</row>
    <row r="88" spans="5:31" ht="15.75" x14ac:dyDescent="0.25">
      <c r="E88" s="29"/>
      <c r="F88" s="29"/>
      <c r="G88" s="28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</row>
    <row r="89" spans="5:31" ht="15.75" x14ac:dyDescent="0.25">
      <c r="E89" s="29"/>
      <c r="F89" s="29"/>
      <c r="G89" s="28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</row>
    <row r="90" spans="5:31" ht="15.75" x14ac:dyDescent="0.25">
      <c r="E90" s="29"/>
      <c r="F90" s="29"/>
      <c r="G90" s="28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</row>
    <row r="91" spans="5:31" ht="15.75" x14ac:dyDescent="0.25">
      <c r="E91" s="29"/>
      <c r="F91" s="29"/>
      <c r="G91" s="28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</row>
    <row r="92" spans="5:31" ht="15.75" x14ac:dyDescent="0.25">
      <c r="E92" s="29"/>
      <c r="F92" s="29"/>
      <c r="G92" s="28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</row>
    <row r="93" spans="5:31" ht="15.75" x14ac:dyDescent="0.25">
      <c r="E93" s="29"/>
      <c r="F93" s="29"/>
      <c r="G93" s="28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</row>
    <row r="94" spans="5:31" ht="15.75" x14ac:dyDescent="0.25">
      <c r="E94" s="29"/>
      <c r="F94" s="29"/>
      <c r="G94" s="28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</row>
    <row r="95" spans="5:31" ht="15.75" x14ac:dyDescent="0.25">
      <c r="E95" s="29"/>
      <c r="F95" s="29"/>
      <c r="G95" s="28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</row>
    <row r="96" spans="5:31" ht="15.75" x14ac:dyDescent="0.25">
      <c r="E96" s="29"/>
      <c r="F96" s="29"/>
      <c r="G96" s="101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</row>
    <row r="97" spans="5:31" ht="15.75" x14ac:dyDescent="0.25">
      <c r="E97" s="29"/>
      <c r="F97" s="29"/>
      <c r="G97" s="28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</row>
    <row r="98" spans="5:31" ht="15.75" x14ac:dyDescent="0.25">
      <c r="E98" s="29"/>
      <c r="F98" s="29"/>
      <c r="G98" s="101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</row>
    <row r="99" spans="5:31" ht="15.75" x14ac:dyDescent="0.25">
      <c r="E99" s="29"/>
      <c r="F99" s="29"/>
      <c r="G99" s="101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</row>
    <row r="100" spans="5:31" ht="15.75" x14ac:dyDescent="0.25">
      <c r="E100" s="29"/>
      <c r="F100" s="29"/>
      <c r="G100" s="101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</row>
    <row r="101" spans="5:31" ht="15.75" x14ac:dyDescent="0.25">
      <c r="E101" s="29"/>
      <c r="F101" s="29"/>
      <c r="G101" s="101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</row>
    <row r="102" spans="5:31" ht="15.75" x14ac:dyDescent="0.25">
      <c r="E102" s="29"/>
      <c r="F102" s="29"/>
      <c r="G102" s="101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</row>
    <row r="103" spans="5:31" ht="15.75" x14ac:dyDescent="0.25">
      <c r="E103" s="29"/>
      <c r="F103" s="29"/>
      <c r="G103" s="101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</row>
    <row r="104" spans="5:31" ht="15.75" x14ac:dyDescent="0.25">
      <c r="E104" s="29"/>
      <c r="F104" s="29"/>
      <c r="G104" s="101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</row>
    <row r="105" spans="5:31" ht="15.75" x14ac:dyDescent="0.25">
      <c r="E105" s="29"/>
      <c r="F105" s="29"/>
      <c r="G105" s="28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</row>
    <row r="106" spans="5:31" ht="15.75" x14ac:dyDescent="0.25">
      <c r="E106" s="29"/>
      <c r="F106" s="29"/>
      <c r="G106" s="28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</row>
    <row r="107" spans="5:31" ht="15.75" x14ac:dyDescent="0.25">
      <c r="E107" s="29"/>
      <c r="F107" s="29"/>
      <c r="G107" s="28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</row>
    <row r="108" spans="5:31" ht="15.75" x14ac:dyDescent="0.25">
      <c r="E108" s="29"/>
      <c r="F108" s="29"/>
      <c r="G108" s="28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</row>
    <row r="109" spans="5:31" ht="15.75" x14ac:dyDescent="0.25">
      <c r="E109" s="29"/>
      <c r="F109" s="29"/>
      <c r="G109" s="28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</row>
    <row r="110" spans="5:31" ht="15.75" x14ac:dyDescent="0.25">
      <c r="E110" s="29"/>
      <c r="F110" s="29"/>
      <c r="G110" s="28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</row>
    <row r="111" spans="5:31" ht="15.75" x14ac:dyDescent="0.25">
      <c r="E111" s="29"/>
      <c r="F111" s="29"/>
      <c r="G111" s="28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</row>
    <row r="112" spans="5:31" ht="18.75" x14ac:dyDescent="0.3">
      <c r="E112" s="10"/>
      <c r="F112" s="10"/>
      <c r="G112" s="107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</row>
    <row r="113" spans="5:31" ht="15.75" x14ac:dyDescent="0.25">
      <c r="E113" s="29"/>
      <c r="F113" s="29"/>
      <c r="G113" s="101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"/>
    </row>
    <row r="114" spans="5:31" ht="15.75" x14ac:dyDescent="0.25">
      <c r="E114" s="29"/>
      <c r="F114" s="29"/>
      <c r="G114" s="101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5:31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5:31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8" spans="5:31" x14ac:dyDescent="0.25">
      <c r="H118" s="10"/>
      <c r="I118" s="10"/>
      <c r="J118" s="10"/>
    </row>
    <row r="119" spans="5:31" x14ac:dyDescent="0.25">
      <c r="O119" s="2"/>
    </row>
    <row r="120" spans="5:31" x14ac:dyDescent="0.25">
      <c r="E120" s="13"/>
      <c r="F120" s="13"/>
      <c r="O120" s="2"/>
    </row>
    <row r="121" spans="5:31" x14ac:dyDescent="0.25">
      <c r="O121" s="2"/>
    </row>
  </sheetData>
  <conditionalFormatting sqref="H11:H36">
    <cfRule type="cellIs" dxfId="3" priority="110" operator="greaterThan">
      <formula>0</formula>
    </cfRule>
  </conditionalFormatting>
  <conditionalFormatting sqref="H4:H25">
    <cfRule type="cellIs" dxfId="2" priority="111" operator="greaterThan">
      <formula>0</formula>
    </cfRule>
  </conditionalFormatting>
  <conditionalFormatting sqref="I37:AH39 I4:L36 N4:AH36 M38:M40">
    <cfRule type="cellIs" dxfId="1" priority="22" operator="greaterThan">
      <formula>0</formula>
    </cfRule>
  </conditionalFormatting>
  <conditionalFormatting sqref="M4:M39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7"/>
  <sheetViews>
    <sheetView workbookViewId="0">
      <pane ySplit="1" topLeftCell="A2" activePane="bottomLeft" state="frozen"/>
      <selection activeCell="A6" sqref="A6"/>
      <selection pane="bottomLeft" activeCell="R14" sqref="R14"/>
    </sheetView>
  </sheetViews>
  <sheetFormatPr baseColWidth="10" defaultRowHeight="15" x14ac:dyDescent="0.25"/>
  <cols>
    <col min="1" max="1" width="7.140625" bestFit="1" customWidth="1"/>
    <col min="2" max="2" width="7.5703125" customWidth="1"/>
    <col min="3" max="3" width="9.5703125" customWidth="1"/>
    <col min="4" max="4" width="5.7109375" customWidth="1"/>
    <col min="5" max="5" width="6.5703125" bestFit="1" customWidth="1"/>
    <col min="6" max="6" width="11.28515625" bestFit="1" customWidth="1"/>
    <col min="7" max="8" width="10" bestFit="1" customWidth="1"/>
    <col min="9" max="9" width="9.85546875" bestFit="1" customWidth="1"/>
    <col min="10" max="10" width="11.140625" bestFit="1" customWidth="1"/>
    <col min="11" max="11" width="10.5703125" bestFit="1" customWidth="1"/>
    <col min="12" max="12" width="10.42578125" bestFit="1" customWidth="1"/>
    <col min="16" max="16" width="8.85546875" bestFit="1" customWidth="1"/>
    <col min="17" max="17" width="8.42578125" bestFit="1" customWidth="1"/>
    <col min="18" max="18" width="8.85546875" bestFit="1" customWidth="1"/>
    <col min="19" max="19" width="8.5703125" bestFit="1" customWidth="1"/>
    <col min="21" max="22" width="11.28515625" bestFit="1" customWidth="1"/>
    <col min="23" max="23" width="9.7109375" customWidth="1"/>
    <col min="24" max="24" width="4.42578125" customWidth="1"/>
    <col min="25" max="25" width="4.85546875" customWidth="1"/>
    <col min="26" max="26" width="5.7109375" customWidth="1"/>
  </cols>
  <sheetData>
    <row r="1" spans="1:29" ht="45.75" thickBot="1" x14ac:dyDescent="0.3">
      <c r="A1" t="s">
        <v>30</v>
      </c>
      <c r="B1" t="s">
        <v>70</v>
      </c>
      <c r="C1" t="s">
        <v>71</v>
      </c>
      <c r="D1" s="11" t="s">
        <v>17</v>
      </c>
      <c r="E1" s="11" t="s">
        <v>73</v>
      </c>
      <c r="F1" s="12" t="s">
        <v>29</v>
      </c>
      <c r="G1" s="12" t="s">
        <v>18</v>
      </c>
      <c r="H1" s="12" t="s">
        <v>19</v>
      </c>
      <c r="I1" s="12" t="s">
        <v>20</v>
      </c>
      <c r="J1" s="12" t="s">
        <v>22</v>
      </c>
      <c r="K1" s="12" t="s">
        <v>21</v>
      </c>
      <c r="L1" s="12" t="s">
        <v>23</v>
      </c>
      <c r="M1" s="12" t="s">
        <v>79</v>
      </c>
      <c r="N1" s="12" t="s">
        <v>24</v>
      </c>
      <c r="O1" s="12" t="s">
        <v>80</v>
      </c>
      <c r="P1" s="12" t="s">
        <v>25</v>
      </c>
      <c r="Q1" s="12" t="s">
        <v>26</v>
      </c>
      <c r="R1" s="12" t="s">
        <v>27</v>
      </c>
      <c r="S1" s="12" t="s">
        <v>78</v>
      </c>
      <c r="T1" s="12" t="s">
        <v>88</v>
      </c>
      <c r="U1" s="12" t="s">
        <v>28</v>
      </c>
      <c r="V1" s="12" t="s">
        <v>125</v>
      </c>
      <c r="W1" s="99" t="s">
        <v>112</v>
      </c>
      <c r="X1" s="10"/>
      <c r="Y1" s="10"/>
      <c r="Z1" s="10"/>
      <c r="AA1" s="50"/>
      <c r="AB1" s="44"/>
    </row>
    <row r="2" spans="1:29" ht="15.75" x14ac:dyDescent="0.25">
      <c r="A2" s="58"/>
      <c r="B2" s="58"/>
      <c r="C2" s="58" t="s">
        <v>75</v>
      </c>
      <c r="D2" s="48">
        <f>SUM(D3:D21)</f>
        <v>28</v>
      </c>
      <c r="E2" s="48">
        <f t="shared" ref="E2:W2" si="0">SUM(E3:E21)</f>
        <v>1400</v>
      </c>
      <c r="F2" s="48">
        <f t="shared" si="0"/>
        <v>0</v>
      </c>
      <c r="G2" s="48">
        <f t="shared" si="0"/>
        <v>60</v>
      </c>
      <c r="H2" s="48">
        <f t="shared" si="0"/>
        <v>120</v>
      </c>
      <c r="I2" s="48">
        <f t="shared" si="0"/>
        <v>0</v>
      </c>
      <c r="J2" s="48">
        <f t="shared" si="0"/>
        <v>84</v>
      </c>
      <c r="K2" s="48">
        <f t="shared" si="0"/>
        <v>12</v>
      </c>
      <c r="L2" s="48">
        <f t="shared" si="0"/>
        <v>96</v>
      </c>
      <c r="M2" s="48">
        <f t="shared" si="0"/>
        <v>56</v>
      </c>
      <c r="N2" s="48">
        <f t="shared" si="0"/>
        <v>240</v>
      </c>
      <c r="O2" s="48">
        <f t="shared" si="0"/>
        <v>84</v>
      </c>
      <c r="P2" s="48">
        <f t="shared" si="0"/>
        <v>48</v>
      </c>
      <c r="Q2" s="48">
        <f t="shared" si="0"/>
        <v>192</v>
      </c>
      <c r="R2" s="48">
        <f t="shared" si="0"/>
        <v>140</v>
      </c>
      <c r="S2" s="48">
        <f t="shared" si="0"/>
        <v>56</v>
      </c>
      <c r="T2" s="48">
        <f t="shared" si="0"/>
        <v>12</v>
      </c>
      <c r="U2" s="48">
        <f t="shared" si="0"/>
        <v>24</v>
      </c>
      <c r="V2" s="48">
        <f>SUM(V3:V21)</f>
        <v>24</v>
      </c>
      <c r="W2" s="48">
        <f t="shared" si="0"/>
        <v>40</v>
      </c>
      <c r="X2" s="47"/>
      <c r="Y2" s="47"/>
      <c r="Z2" s="47"/>
      <c r="AA2" s="48"/>
      <c r="AB2" s="49"/>
    </row>
    <row r="3" spans="1:29" ht="15.75" x14ac:dyDescent="0.25">
      <c r="A3" s="52">
        <v>42474</v>
      </c>
      <c r="C3">
        <v>8936</v>
      </c>
      <c r="D3" s="45">
        <v>2</v>
      </c>
      <c r="E3" s="45">
        <v>100</v>
      </c>
      <c r="F3" s="42"/>
      <c r="G3" s="42">
        <v>20</v>
      </c>
      <c r="H3" s="42">
        <v>20</v>
      </c>
      <c r="I3" s="42"/>
      <c r="J3" s="42">
        <v>12</v>
      </c>
      <c r="K3" s="42">
        <v>12</v>
      </c>
      <c r="L3" s="42">
        <v>24</v>
      </c>
      <c r="M3" s="42">
        <v>14</v>
      </c>
      <c r="N3" s="42">
        <v>48</v>
      </c>
      <c r="O3" s="42">
        <v>14</v>
      </c>
      <c r="P3" s="42">
        <v>48</v>
      </c>
      <c r="Q3" s="54">
        <v>72</v>
      </c>
      <c r="R3" s="42">
        <v>40</v>
      </c>
      <c r="S3" s="42">
        <v>24</v>
      </c>
      <c r="T3" s="42">
        <v>12</v>
      </c>
      <c r="U3" s="42">
        <v>24</v>
      </c>
      <c r="V3" s="42"/>
      <c r="W3" s="42"/>
      <c r="X3" s="42"/>
      <c r="Y3" s="42"/>
      <c r="Z3" s="42"/>
      <c r="AA3" s="42"/>
      <c r="AB3" s="44"/>
    </row>
    <row r="4" spans="1:29" x14ac:dyDescent="0.25">
      <c r="A4" s="52">
        <v>42488</v>
      </c>
      <c r="C4">
        <v>10444</v>
      </c>
      <c r="D4" s="46">
        <v>2</v>
      </c>
      <c r="E4" s="45">
        <v>100</v>
      </c>
      <c r="F4" s="2"/>
      <c r="G4" s="2"/>
      <c r="H4" s="2">
        <v>20</v>
      </c>
      <c r="I4" s="2"/>
      <c r="J4" s="2">
        <v>12</v>
      </c>
      <c r="K4" s="2"/>
      <c r="L4" s="2"/>
      <c r="M4" s="2">
        <v>14</v>
      </c>
      <c r="N4" s="2">
        <v>48</v>
      </c>
      <c r="O4" s="2"/>
      <c r="P4" s="2"/>
      <c r="Q4" s="8"/>
      <c r="R4" s="2"/>
      <c r="S4" s="2"/>
      <c r="T4" s="2"/>
      <c r="U4" s="2"/>
      <c r="V4" s="2"/>
    </row>
    <row r="5" spans="1:29" x14ac:dyDescent="0.25">
      <c r="A5" s="52">
        <v>42502</v>
      </c>
      <c r="C5">
        <v>11913</v>
      </c>
      <c r="D5" s="46">
        <v>2</v>
      </c>
      <c r="E5" s="45">
        <v>100</v>
      </c>
      <c r="F5" s="2"/>
      <c r="G5" s="2">
        <v>20</v>
      </c>
      <c r="H5" s="2"/>
      <c r="I5" s="2"/>
      <c r="J5" s="2"/>
      <c r="K5" s="2"/>
      <c r="L5" s="2">
        <v>24</v>
      </c>
      <c r="M5" s="2"/>
      <c r="N5" s="2"/>
      <c r="O5" s="2">
        <v>28</v>
      </c>
      <c r="P5" s="2"/>
      <c r="Q5" s="2"/>
      <c r="R5" s="2">
        <v>20</v>
      </c>
      <c r="S5" s="2"/>
      <c r="T5" s="2"/>
      <c r="U5" s="2"/>
      <c r="V5" s="2"/>
    </row>
    <row r="6" spans="1:29" x14ac:dyDescent="0.25">
      <c r="A6" s="55">
        <v>42514</v>
      </c>
      <c r="C6">
        <v>13129</v>
      </c>
      <c r="D6" s="46">
        <v>2</v>
      </c>
      <c r="E6" s="45">
        <v>100</v>
      </c>
      <c r="F6" s="2"/>
      <c r="G6" s="2"/>
      <c r="H6" s="2">
        <v>20</v>
      </c>
      <c r="I6" s="2"/>
      <c r="J6" s="2"/>
      <c r="K6" s="2"/>
      <c r="L6" s="2"/>
      <c r="M6" s="2"/>
      <c r="N6" s="2"/>
      <c r="O6" s="2"/>
      <c r="P6" s="2"/>
      <c r="Q6" s="2">
        <v>48</v>
      </c>
      <c r="R6" s="2"/>
      <c r="S6" s="2"/>
      <c r="T6" s="2"/>
      <c r="U6" s="2"/>
      <c r="V6" s="2">
        <v>24</v>
      </c>
      <c r="W6">
        <v>20</v>
      </c>
    </row>
    <row r="7" spans="1:29" x14ac:dyDescent="0.25">
      <c r="A7" s="55">
        <v>42523</v>
      </c>
      <c r="C7">
        <v>14084</v>
      </c>
      <c r="D7" s="46">
        <v>2</v>
      </c>
      <c r="E7" s="45">
        <v>100</v>
      </c>
      <c r="F7" s="2"/>
      <c r="G7" s="2"/>
      <c r="H7" s="2"/>
      <c r="I7" s="2"/>
      <c r="J7" s="2"/>
      <c r="K7" s="2"/>
      <c r="L7" s="2"/>
      <c r="M7" s="2"/>
      <c r="N7" s="2">
        <v>24</v>
      </c>
      <c r="O7" s="2"/>
      <c r="P7" s="2"/>
      <c r="Q7" s="2"/>
      <c r="R7" s="2"/>
      <c r="S7" s="2"/>
      <c r="T7" s="2"/>
      <c r="U7" s="2"/>
      <c r="V7" s="2"/>
    </row>
    <row r="8" spans="1:29" x14ac:dyDescent="0.25">
      <c r="A8" s="55">
        <v>42529</v>
      </c>
      <c r="C8">
        <v>600306</v>
      </c>
      <c r="D8" s="46">
        <v>4</v>
      </c>
      <c r="E8" s="45">
        <v>200</v>
      </c>
      <c r="F8" s="2"/>
      <c r="G8" s="2"/>
      <c r="H8" s="2"/>
      <c r="I8" s="2"/>
      <c r="J8" s="2">
        <v>24</v>
      </c>
      <c r="K8" s="2"/>
      <c r="L8" s="2"/>
      <c r="M8" s="2">
        <v>14</v>
      </c>
      <c r="N8" s="2"/>
      <c r="O8" s="2">
        <v>28</v>
      </c>
      <c r="P8" s="2"/>
      <c r="Q8" s="2"/>
      <c r="R8" s="2">
        <v>40</v>
      </c>
      <c r="S8" s="2">
        <v>12</v>
      </c>
      <c r="T8" s="2"/>
      <c r="U8" s="2"/>
      <c r="V8" s="2"/>
    </row>
    <row r="9" spans="1:29" x14ac:dyDescent="0.25">
      <c r="A9" s="55">
        <v>42537</v>
      </c>
      <c r="C9">
        <v>601621</v>
      </c>
      <c r="D9" s="46">
        <v>2</v>
      </c>
      <c r="E9" s="45">
        <v>100</v>
      </c>
      <c r="F9" s="2"/>
      <c r="G9" s="2"/>
      <c r="H9" s="2"/>
      <c r="I9" s="2"/>
      <c r="J9" s="2"/>
      <c r="K9" s="2"/>
      <c r="L9" s="2"/>
      <c r="M9" s="2"/>
      <c r="N9" s="2">
        <v>24</v>
      </c>
      <c r="O9" s="2"/>
      <c r="P9" s="2"/>
      <c r="Q9" s="2"/>
      <c r="R9" s="2"/>
      <c r="S9" s="2"/>
      <c r="T9" s="2"/>
      <c r="U9" s="2"/>
      <c r="V9" s="2"/>
      <c r="W9">
        <v>20</v>
      </c>
    </row>
    <row r="10" spans="1:29" x14ac:dyDescent="0.25">
      <c r="A10" s="55">
        <v>42544</v>
      </c>
      <c r="C10">
        <v>602663</v>
      </c>
      <c r="D10" s="46">
        <v>2</v>
      </c>
      <c r="E10" s="45">
        <v>100</v>
      </c>
      <c r="F10" s="2"/>
      <c r="G10" s="2"/>
      <c r="H10" s="2">
        <v>20</v>
      </c>
      <c r="I10" s="2"/>
      <c r="J10" s="2"/>
      <c r="K10" s="2"/>
      <c r="L10" s="2"/>
      <c r="M10" s="2"/>
      <c r="N10" s="2"/>
      <c r="O10" s="2"/>
      <c r="P10" s="2"/>
      <c r="Q10" s="2">
        <v>24</v>
      </c>
      <c r="R10" s="2"/>
      <c r="S10" s="2"/>
      <c r="T10" s="2"/>
      <c r="U10" s="2"/>
      <c r="V10" s="2"/>
    </row>
    <row r="11" spans="1:29" x14ac:dyDescent="0.25">
      <c r="A11" s="55">
        <v>42551</v>
      </c>
      <c r="C11">
        <v>603656</v>
      </c>
      <c r="D11" s="46">
        <v>2</v>
      </c>
      <c r="E11" s="45">
        <v>100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9" x14ac:dyDescent="0.25">
      <c r="A12" s="55">
        <v>42558</v>
      </c>
      <c r="C12">
        <v>704893</v>
      </c>
      <c r="D12" s="46">
        <v>2</v>
      </c>
      <c r="E12" s="45">
        <v>100</v>
      </c>
      <c r="F12" s="2"/>
      <c r="G12" s="2"/>
      <c r="H12" s="2">
        <v>20</v>
      </c>
      <c r="I12" s="2"/>
      <c r="J12" s="2">
        <v>24</v>
      </c>
      <c r="K12" s="2"/>
      <c r="L12" s="2">
        <v>24</v>
      </c>
      <c r="M12" s="2"/>
      <c r="N12" s="2">
        <f>3*24</f>
        <v>72</v>
      </c>
      <c r="O12" s="2">
        <v>14</v>
      </c>
      <c r="P12" s="2"/>
      <c r="Q12" s="2"/>
      <c r="R12" s="2"/>
      <c r="S12" s="2">
        <v>20</v>
      </c>
      <c r="T12" s="2"/>
      <c r="U12" s="2"/>
      <c r="V12" s="2"/>
    </row>
    <row r="13" spans="1:29" x14ac:dyDescent="0.25">
      <c r="A13" s="55">
        <v>42573</v>
      </c>
      <c r="C13">
        <v>707213</v>
      </c>
      <c r="D13" s="46">
        <v>4</v>
      </c>
      <c r="E13" s="45">
        <v>200</v>
      </c>
      <c r="F13" s="2"/>
      <c r="G13" s="2">
        <v>20</v>
      </c>
      <c r="H13" s="2">
        <v>20</v>
      </c>
      <c r="I13" s="2"/>
      <c r="J13" s="2"/>
      <c r="K13" s="2"/>
      <c r="L13" s="2"/>
      <c r="M13" s="2">
        <v>14</v>
      </c>
      <c r="N13" s="2"/>
      <c r="O13" s="2"/>
      <c r="P13" s="2"/>
      <c r="Q13" s="2">
        <v>48</v>
      </c>
      <c r="R13" s="2">
        <v>20</v>
      </c>
      <c r="S13" s="2"/>
      <c r="T13" s="2"/>
      <c r="U13" s="2"/>
      <c r="V13" s="2"/>
    </row>
    <row r="14" spans="1:29" x14ac:dyDescent="0.25">
      <c r="A14" s="55">
        <v>42586</v>
      </c>
      <c r="C14">
        <v>809692</v>
      </c>
      <c r="D14" s="46">
        <v>2</v>
      </c>
      <c r="E14" s="45">
        <v>100</v>
      </c>
      <c r="F14" s="2"/>
      <c r="G14" s="2"/>
      <c r="H14" s="2"/>
      <c r="I14" s="2"/>
      <c r="J14" s="2">
        <v>12</v>
      </c>
      <c r="K14" s="2"/>
      <c r="L14" s="2">
        <v>24</v>
      </c>
      <c r="M14" s="2"/>
      <c r="N14" s="2">
        <v>24</v>
      </c>
      <c r="O14" s="2"/>
      <c r="P14" s="2"/>
      <c r="Q14" s="2"/>
      <c r="R14" s="2">
        <v>20</v>
      </c>
      <c r="S14" s="2"/>
      <c r="T14" s="2"/>
      <c r="U14" s="2"/>
      <c r="V14" s="2"/>
    </row>
    <row r="15" spans="1:29" x14ac:dyDescent="0.25">
      <c r="A15" s="55"/>
      <c r="D15" s="46"/>
      <c r="E15" s="4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9" x14ac:dyDescent="0.25">
      <c r="A16" s="55"/>
      <c r="D16" s="46"/>
      <c r="E16" s="4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AC16" t="s">
        <v>72</v>
      </c>
    </row>
    <row r="17" spans="1:23" x14ac:dyDescent="0.25">
      <c r="A17" s="55"/>
      <c r="D17" s="46"/>
      <c r="E17" s="4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3" x14ac:dyDescent="0.25">
      <c r="A18" s="55"/>
      <c r="D18" s="46"/>
      <c r="E18" s="4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3" x14ac:dyDescent="0.25">
      <c r="A19" s="55"/>
      <c r="D19" s="46"/>
      <c r="E19" s="4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3" x14ac:dyDescent="0.25">
      <c r="A20" s="55"/>
      <c r="D20" s="46"/>
      <c r="E20" s="4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3" x14ac:dyDescent="0.25">
      <c r="A21" s="55"/>
      <c r="D21" s="46"/>
      <c r="E21" s="4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3" x14ac:dyDescent="0.25">
      <c r="A22" s="55"/>
      <c r="D22" s="46"/>
      <c r="E22" s="45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</row>
    <row r="23" spans="1:23" x14ac:dyDescent="0.25">
      <c r="A23" s="55"/>
      <c r="D23" s="46"/>
      <c r="E23" s="45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</row>
    <row r="24" spans="1:23" ht="15.75" thickBot="1" x14ac:dyDescent="0.3">
      <c r="A24" s="55"/>
      <c r="D24" s="46"/>
      <c r="E24" s="4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20"/>
    </row>
    <row r="25" spans="1:23" x14ac:dyDescent="0.25">
      <c r="A25" s="63"/>
      <c r="B25" s="64"/>
      <c r="C25" s="64"/>
      <c r="D25" s="65"/>
      <c r="E25" s="66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10"/>
    </row>
    <row r="27" spans="1:23" ht="18.75" x14ac:dyDescent="0.3">
      <c r="A27" s="121" t="s">
        <v>58</v>
      </c>
      <c r="B27" s="121"/>
      <c r="C27" s="121"/>
      <c r="E27">
        <f>E2</f>
        <v>1400</v>
      </c>
      <c r="F27">
        <f t="shared" ref="F27:W27" si="1">F2</f>
        <v>0</v>
      </c>
      <c r="G27">
        <f t="shared" si="1"/>
        <v>60</v>
      </c>
      <c r="H27">
        <f t="shared" si="1"/>
        <v>120</v>
      </c>
      <c r="I27">
        <f t="shared" si="1"/>
        <v>0</v>
      </c>
      <c r="J27">
        <f t="shared" si="1"/>
        <v>84</v>
      </c>
      <c r="K27">
        <f t="shared" si="1"/>
        <v>12</v>
      </c>
      <c r="L27">
        <f t="shared" si="1"/>
        <v>96</v>
      </c>
      <c r="M27">
        <f t="shared" si="1"/>
        <v>56</v>
      </c>
      <c r="N27">
        <f t="shared" si="1"/>
        <v>240</v>
      </c>
      <c r="O27">
        <f t="shared" si="1"/>
        <v>84</v>
      </c>
      <c r="P27">
        <f t="shared" si="1"/>
        <v>48</v>
      </c>
      <c r="Q27">
        <f t="shared" si="1"/>
        <v>192</v>
      </c>
      <c r="R27">
        <f t="shared" si="1"/>
        <v>140</v>
      </c>
      <c r="S27">
        <f t="shared" si="1"/>
        <v>56</v>
      </c>
      <c r="T27">
        <f t="shared" si="1"/>
        <v>12</v>
      </c>
      <c r="U27">
        <f t="shared" si="1"/>
        <v>24</v>
      </c>
      <c r="V27">
        <f>V2</f>
        <v>24</v>
      </c>
      <c r="W27">
        <f t="shared" si="1"/>
        <v>40</v>
      </c>
    </row>
    <row r="28" spans="1:23" ht="18.75" x14ac:dyDescent="0.3">
      <c r="A28" s="121" t="s">
        <v>67</v>
      </c>
      <c r="B28" s="121"/>
      <c r="C28" s="121"/>
      <c r="E28" s="24">
        <f>Ges.Umsatz!E4</f>
        <v>1031.9499999999998</v>
      </c>
      <c r="F28" s="59">
        <f>Ges.Umsatz!E5</f>
        <v>239.5</v>
      </c>
      <c r="G28" s="59">
        <f>Ges.Umsatz!E6</f>
        <v>37</v>
      </c>
      <c r="H28" s="24">
        <f>Ges.Umsatz!E7</f>
        <v>84</v>
      </c>
      <c r="I28" s="24">
        <f>Ges.Umsatz!E8</f>
        <v>54</v>
      </c>
      <c r="J28" s="24">
        <f>Ges.Umsatz!E9</f>
        <v>64</v>
      </c>
      <c r="K28" s="24">
        <f>Ges.Umsatz!E10</f>
        <v>0.75</v>
      </c>
      <c r="L28" s="24">
        <f>Ges.Umsatz!E11</f>
        <v>67</v>
      </c>
      <c r="M28" s="24">
        <f>Ges.Umsatz!E12</f>
        <v>0</v>
      </c>
      <c r="N28" s="24">
        <f>Ges.Umsatz!E13</f>
        <v>116</v>
      </c>
      <c r="P28" s="24">
        <f>Ges.Umsatz!E16</f>
        <v>11</v>
      </c>
      <c r="Q28" s="24">
        <f>Ges.Umsatz!E17</f>
        <v>24</v>
      </c>
    </row>
    <row r="29" spans="1:23" ht="18.75" x14ac:dyDescent="0.3">
      <c r="A29" s="122" t="s">
        <v>85</v>
      </c>
      <c r="B29" s="122"/>
      <c r="C29" s="122"/>
      <c r="D29" s="46"/>
      <c r="E29" s="45">
        <f>E27-E28</f>
        <v>368.05000000000018</v>
      </c>
      <c r="F29" s="45">
        <f t="shared" ref="F29:U29" si="2">F27-F28</f>
        <v>-239.5</v>
      </c>
      <c r="G29" s="45">
        <f t="shared" si="2"/>
        <v>23</v>
      </c>
      <c r="H29" s="45">
        <f t="shared" si="2"/>
        <v>36</v>
      </c>
      <c r="I29" s="45">
        <f t="shared" si="2"/>
        <v>-54</v>
      </c>
      <c r="J29" s="45">
        <f t="shared" si="2"/>
        <v>20</v>
      </c>
      <c r="K29" s="45">
        <f t="shared" si="2"/>
        <v>11.25</v>
      </c>
      <c r="L29" s="45">
        <f t="shared" si="2"/>
        <v>29</v>
      </c>
      <c r="M29" s="45">
        <f t="shared" si="2"/>
        <v>56</v>
      </c>
      <c r="N29" s="45">
        <f t="shared" si="2"/>
        <v>124</v>
      </c>
      <c r="O29" s="45">
        <f t="shared" si="2"/>
        <v>84</v>
      </c>
      <c r="P29" s="45">
        <f t="shared" si="2"/>
        <v>37</v>
      </c>
      <c r="Q29" s="45">
        <f t="shared" si="2"/>
        <v>168</v>
      </c>
      <c r="R29" s="45">
        <f t="shared" si="2"/>
        <v>140</v>
      </c>
      <c r="S29" s="45">
        <f t="shared" si="2"/>
        <v>56</v>
      </c>
      <c r="T29" s="45">
        <f t="shared" si="2"/>
        <v>12</v>
      </c>
      <c r="U29" s="45">
        <f t="shared" si="2"/>
        <v>24</v>
      </c>
      <c r="V29" s="45">
        <f>V27-V28</f>
        <v>24</v>
      </c>
    </row>
    <row r="30" spans="1:23" ht="18.75" x14ac:dyDescent="0.3">
      <c r="A30" s="73" t="s">
        <v>84</v>
      </c>
      <c r="B30" s="74"/>
      <c r="C30" s="74"/>
      <c r="D30" s="71"/>
      <c r="E30" s="72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6"/>
      <c r="W30" s="76"/>
    </row>
    <row r="31" spans="1:23" ht="21" customHeight="1" x14ac:dyDescent="0.25">
      <c r="A31" s="123" t="s">
        <v>86</v>
      </c>
      <c r="B31" s="123"/>
      <c r="C31" s="123"/>
      <c r="E31" s="4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x14ac:dyDescent="0.25">
      <c r="A32" s="55"/>
      <c r="B32" s="124" t="s">
        <v>127</v>
      </c>
      <c r="C32" s="124"/>
      <c r="D32" s="46">
        <f>E28/115</f>
        <v>8.9734782608695642</v>
      </c>
      <c r="E32" s="4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55"/>
      <c r="D33" s="46"/>
      <c r="E33" s="4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52"/>
      <c r="D34" s="46"/>
      <c r="E34" s="4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52"/>
      <c r="D35" s="46"/>
      <c r="E35" s="4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52"/>
      <c r="D36" s="46"/>
      <c r="E36" s="4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52"/>
      <c r="D37" s="46"/>
      <c r="E37" s="4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52"/>
      <c r="D38" s="46"/>
      <c r="E38" s="4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56"/>
      <c r="D39" s="46"/>
      <c r="E39" s="4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52"/>
      <c r="D40" s="46"/>
      <c r="E40" s="4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52"/>
      <c r="D41" s="46"/>
      <c r="E41" s="4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52"/>
      <c r="D42" s="46"/>
      <c r="E42" s="4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52"/>
      <c r="D43" s="46"/>
      <c r="E43" s="4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52"/>
      <c r="D44" s="46"/>
      <c r="E44" s="4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52"/>
      <c r="D45" s="46"/>
      <c r="E45" s="4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52"/>
      <c r="D46" s="46"/>
      <c r="E46" s="4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52"/>
      <c r="D47" s="46"/>
      <c r="E47" s="4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52"/>
      <c r="D48" s="46"/>
      <c r="E48" s="4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52"/>
      <c r="D49" s="46"/>
      <c r="E49" s="4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52"/>
      <c r="D50" s="46"/>
      <c r="E50" s="4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52"/>
      <c r="D51" s="46"/>
      <c r="E51" s="4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52"/>
      <c r="D52" s="46"/>
      <c r="E52" s="4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52"/>
      <c r="D53" s="46"/>
      <c r="E53" s="4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52"/>
      <c r="D54" s="46"/>
      <c r="E54" s="4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52"/>
      <c r="D55" s="46"/>
      <c r="E55" s="4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D57" s="46"/>
      <c r="E57" s="4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</sheetData>
  <mergeCells count="5">
    <mergeCell ref="A28:C28"/>
    <mergeCell ref="A27:C27"/>
    <mergeCell ref="A29:C29"/>
    <mergeCell ref="A31:C31"/>
    <mergeCell ref="B32:C32"/>
  </mergeCells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workbookViewId="0">
      <selection activeCell="H14" sqref="H14"/>
    </sheetView>
  </sheetViews>
  <sheetFormatPr baseColWidth="10" defaultRowHeight="15" x14ac:dyDescent="0.25"/>
  <cols>
    <col min="1" max="1" width="9" customWidth="1"/>
    <col min="2" max="2" width="7.28515625" customWidth="1"/>
  </cols>
  <sheetData>
    <row r="1" spans="1:7" ht="66.75" x14ac:dyDescent="0.25">
      <c r="A1" t="s">
        <v>30</v>
      </c>
      <c r="B1" t="s">
        <v>70</v>
      </c>
      <c r="C1" t="s">
        <v>71</v>
      </c>
      <c r="D1" s="43" t="s">
        <v>7</v>
      </c>
      <c r="E1" s="43" t="s">
        <v>8</v>
      </c>
      <c r="F1" s="43" t="s">
        <v>89</v>
      </c>
      <c r="G1" s="43" t="s">
        <v>9</v>
      </c>
    </row>
    <row r="2" spans="1:7" x14ac:dyDescent="0.25">
      <c r="B2" s="51"/>
      <c r="C2" s="51" t="s">
        <v>77</v>
      </c>
      <c r="D2" s="51">
        <f>SUM(D3:D31)</f>
        <v>18</v>
      </c>
      <c r="E2" s="51">
        <f>SUM(E3:E31)</f>
        <v>6</v>
      </c>
      <c r="F2" s="51">
        <f>SUM(F3:F31)</f>
        <v>10</v>
      </c>
      <c r="G2" s="51">
        <f>SUM(G3:G31)</f>
        <v>122</v>
      </c>
    </row>
    <row r="3" spans="1:7" x14ac:dyDescent="0.25">
      <c r="A3" s="53">
        <v>42473</v>
      </c>
      <c r="C3">
        <v>24917</v>
      </c>
      <c r="D3">
        <v>6</v>
      </c>
      <c r="E3">
        <v>6</v>
      </c>
      <c r="F3">
        <v>10</v>
      </c>
      <c r="G3">
        <v>24</v>
      </c>
    </row>
    <row r="4" spans="1:7" x14ac:dyDescent="0.25">
      <c r="A4" s="53">
        <v>42500</v>
      </c>
      <c r="C4">
        <v>25557</v>
      </c>
      <c r="D4">
        <v>6</v>
      </c>
      <c r="G4">
        <v>24</v>
      </c>
    </row>
    <row r="5" spans="1:7" x14ac:dyDescent="0.25">
      <c r="A5" s="53">
        <v>42531</v>
      </c>
      <c r="C5">
        <v>26362</v>
      </c>
      <c r="G5">
        <v>24</v>
      </c>
    </row>
    <row r="6" spans="1:7" x14ac:dyDescent="0.25">
      <c r="A6" s="53">
        <v>42564</v>
      </c>
      <c r="C6">
        <v>27237</v>
      </c>
      <c r="D6">
        <v>6</v>
      </c>
      <c r="G6">
        <v>50</v>
      </c>
    </row>
    <row r="7" spans="1:7" x14ac:dyDescent="0.25">
      <c r="A7" s="53"/>
    </row>
    <row r="8" spans="1:7" x14ac:dyDescent="0.25">
      <c r="A8" s="53"/>
    </row>
    <row r="9" spans="1:7" x14ac:dyDescent="0.25">
      <c r="A9" s="53"/>
    </row>
    <row r="10" spans="1:7" x14ac:dyDescent="0.25">
      <c r="A10" s="53"/>
    </row>
    <row r="11" spans="1:7" x14ac:dyDescent="0.25">
      <c r="A11" s="53"/>
    </row>
    <row r="12" spans="1:7" x14ac:dyDescent="0.25">
      <c r="A12" s="53"/>
    </row>
    <row r="13" spans="1:7" x14ac:dyDescent="0.25">
      <c r="A13" s="53"/>
    </row>
    <row r="14" spans="1:7" x14ac:dyDescent="0.25">
      <c r="A14" s="53"/>
    </row>
    <row r="15" spans="1:7" x14ac:dyDescent="0.25">
      <c r="A15" s="53"/>
    </row>
    <row r="16" spans="1:7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  <row r="20" spans="1:1" x14ac:dyDescent="0.25">
      <c r="A20" s="53"/>
    </row>
    <row r="21" spans="1:1" x14ac:dyDescent="0.25">
      <c r="A21" s="53"/>
    </row>
    <row r="22" spans="1:1" x14ac:dyDescent="0.25">
      <c r="A22" s="53"/>
    </row>
    <row r="23" spans="1:1" x14ac:dyDescent="0.25">
      <c r="A23" s="57"/>
    </row>
    <row r="24" spans="1:1" x14ac:dyDescent="0.25">
      <c r="A24" s="57"/>
    </row>
    <row r="25" spans="1:1" x14ac:dyDescent="0.25">
      <c r="A25" s="57"/>
    </row>
    <row r="26" spans="1:1" x14ac:dyDescent="0.25">
      <c r="A26" s="57"/>
    </row>
    <row r="27" spans="1:1" x14ac:dyDescent="0.25">
      <c r="A27" s="57"/>
    </row>
    <row r="28" spans="1:1" x14ac:dyDescent="0.25">
      <c r="A28" s="57"/>
    </row>
    <row r="29" spans="1:1" x14ac:dyDescent="0.25">
      <c r="A29" s="57"/>
    </row>
    <row r="30" spans="1:1" x14ac:dyDescent="0.25">
      <c r="A30" s="57"/>
    </row>
    <row r="31" spans="1:1" x14ac:dyDescent="0.25">
      <c r="A31" s="57"/>
    </row>
    <row r="32" spans="1:1" x14ac:dyDescent="0.25">
      <c r="A32" s="57"/>
    </row>
    <row r="33" spans="1:1" x14ac:dyDescent="0.25">
      <c r="A33" s="57"/>
    </row>
    <row r="34" spans="1:1" x14ac:dyDescent="0.25">
      <c r="A34" s="57"/>
    </row>
    <row r="35" spans="1:1" x14ac:dyDescent="0.25">
      <c r="A35" s="57"/>
    </row>
    <row r="36" spans="1:1" x14ac:dyDescent="0.25">
      <c r="A36" s="57"/>
    </row>
    <row r="37" spans="1:1" x14ac:dyDescent="0.25">
      <c r="A37" s="57"/>
    </row>
    <row r="38" spans="1:1" x14ac:dyDescent="0.25">
      <c r="A38" s="57"/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F21" sqref="F21"/>
    </sheetView>
  </sheetViews>
  <sheetFormatPr baseColWidth="10" defaultRowHeight="15" x14ac:dyDescent="0.25"/>
  <sheetData>
    <row r="4" spans="1:3" x14ac:dyDescent="0.25">
      <c r="A4" t="s">
        <v>90</v>
      </c>
      <c r="B4" t="s">
        <v>91</v>
      </c>
      <c r="C4" t="s">
        <v>92</v>
      </c>
    </row>
    <row r="5" spans="1:3" x14ac:dyDescent="0.25">
      <c r="A5" s="3">
        <v>42500</v>
      </c>
      <c r="B5">
        <v>10773</v>
      </c>
      <c r="C5">
        <v>2</v>
      </c>
    </row>
    <row r="6" spans="1:3" x14ac:dyDescent="0.25">
      <c r="A6" s="3">
        <v>42562</v>
      </c>
      <c r="B6">
        <v>2179</v>
      </c>
      <c r="C6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D2" sqref="D2"/>
    </sheetView>
  </sheetViews>
  <sheetFormatPr baseColWidth="10" defaultRowHeight="15" x14ac:dyDescent="0.25"/>
  <cols>
    <col min="2" max="2" width="6.7109375" customWidth="1"/>
  </cols>
  <sheetData>
    <row r="1" spans="1:5" x14ac:dyDescent="0.25">
      <c r="A1" t="s">
        <v>30</v>
      </c>
      <c r="B1" t="s">
        <v>70</v>
      </c>
      <c r="C1" t="s">
        <v>71</v>
      </c>
      <c r="D1" t="s">
        <v>74</v>
      </c>
      <c r="E1" t="s">
        <v>74</v>
      </c>
    </row>
    <row r="2" spans="1:5" x14ac:dyDescent="0.25">
      <c r="A2" t="s">
        <v>75</v>
      </c>
      <c r="D2">
        <f>SUM(D3:D30)</f>
        <v>0</v>
      </c>
    </row>
    <row r="3" spans="1:5" x14ac:dyDescent="0.25">
      <c r="A3" t="s">
        <v>76</v>
      </c>
    </row>
    <row r="4" spans="1:5" x14ac:dyDescent="0.25">
      <c r="A4" s="53"/>
    </row>
    <row r="5" spans="1:5" x14ac:dyDescent="0.25">
      <c r="A5" s="53"/>
    </row>
    <row r="6" spans="1:5" x14ac:dyDescent="0.25">
      <c r="A6" s="53"/>
    </row>
    <row r="7" spans="1:5" x14ac:dyDescent="0.25">
      <c r="A7" s="53"/>
    </row>
    <row r="8" spans="1:5" x14ac:dyDescent="0.25">
      <c r="A8" s="53"/>
    </row>
    <row r="9" spans="1:5" x14ac:dyDescent="0.25">
      <c r="A9" s="53"/>
    </row>
    <row r="10" spans="1:5" x14ac:dyDescent="0.25">
      <c r="A10" s="53"/>
    </row>
    <row r="11" spans="1:5" x14ac:dyDescent="0.25">
      <c r="A11" s="53"/>
    </row>
    <row r="12" spans="1:5" x14ac:dyDescent="0.25">
      <c r="A12" s="53"/>
    </row>
    <row r="13" spans="1:5" x14ac:dyDescent="0.25">
      <c r="A13" s="53"/>
    </row>
    <row r="14" spans="1:5" x14ac:dyDescent="0.25">
      <c r="A14" s="53"/>
    </row>
    <row r="15" spans="1:5" x14ac:dyDescent="0.25">
      <c r="A15" s="53"/>
    </row>
    <row r="16" spans="1:5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  <row r="20" spans="1:1" x14ac:dyDescent="0.25">
      <c r="A20" s="53"/>
    </row>
    <row r="21" spans="1:1" x14ac:dyDescent="0.25">
      <c r="A21" s="53"/>
    </row>
    <row r="22" spans="1:1" x14ac:dyDescent="0.25">
      <c r="A22" s="53"/>
    </row>
    <row r="23" spans="1:1" x14ac:dyDescent="0.25">
      <c r="A23" s="53"/>
    </row>
    <row r="24" spans="1:1" x14ac:dyDescent="0.25">
      <c r="A24" s="53"/>
    </row>
    <row r="25" spans="1:1" x14ac:dyDescent="0.25">
      <c r="A25" s="53"/>
    </row>
    <row r="26" spans="1:1" x14ac:dyDescent="0.25">
      <c r="A26" s="53"/>
    </row>
    <row r="27" spans="1:1" x14ac:dyDescent="0.25">
      <c r="A27" s="53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G8" sqref="G8"/>
    </sheetView>
  </sheetViews>
  <sheetFormatPr baseColWidth="10" defaultRowHeight="15" x14ac:dyDescent="0.25"/>
  <cols>
    <col min="2" max="2" width="10.140625" customWidth="1"/>
    <col min="3" max="3" width="18.85546875" customWidth="1"/>
    <col min="4" max="4" width="16.7109375" customWidth="1"/>
    <col min="5" max="5" width="20.85546875" customWidth="1"/>
    <col min="6" max="6" width="18.140625" customWidth="1"/>
  </cols>
  <sheetData>
    <row r="3" spans="1:9" x14ac:dyDescent="0.25">
      <c r="A3" t="s">
        <v>90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</row>
    <row r="4" spans="1:9" x14ac:dyDescent="0.25">
      <c r="A4" s="3">
        <v>42502</v>
      </c>
      <c r="B4">
        <v>67950</v>
      </c>
      <c r="C4">
        <v>24</v>
      </c>
      <c r="D4">
        <v>24</v>
      </c>
      <c r="E4">
        <v>20</v>
      </c>
      <c r="F4">
        <v>20</v>
      </c>
      <c r="G4">
        <v>35</v>
      </c>
      <c r="H4">
        <v>30</v>
      </c>
      <c r="I4">
        <v>30</v>
      </c>
    </row>
    <row r="5" spans="1:9" x14ac:dyDescent="0.25">
      <c r="A5" s="3">
        <v>42544</v>
      </c>
      <c r="B5">
        <v>68864</v>
      </c>
      <c r="C5">
        <v>24</v>
      </c>
      <c r="E5">
        <v>20</v>
      </c>
      <c r="F5">
        <v>20</v>
      </c>
    </row>
    <row r="6" spans="1:9" x14ac:dyDescent="0.25">
      <c r="A6" s="3">
        <v>42556</v>
      </c>
      <c r="B6">
        <v>69222</v>
      </c>
      <c r="D6">
        <v>24</v>
      </c>
      <c r="F6">
        <v>20</v>
      </c>
      <c r="H6">
        <v>30</v>
      </c>
      <c r="I6">
        <v>30</v>
      </c>
    </row>
    <row r="7" spans="1:9" x14ac:dyDescent="0.25">
      <c r="A7" s="3">
        <v>42565</v>
      </c>
      <c r="B7">
        <v>859868</v>
      </c>
      <c r="C7">
        <v>24</v>
      </c>
      <c r="E7">
        <v>20</v>
      </c>
      <c r="G7">
        <v>35</v>
      </c>
    </row>
    <row r="8" spans="1:9" x14ac:dyDescent="0.25">
      <c r="A8" s="3">
        <v>42586</v>
      </c>
      <c r="B8">
        <v>859868</v>
      </c>
      <c r="C8">
        <v>25</v>
      </c>
      <c r="E8">
        <v>20</v>
      </c>
      <c r="F8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workbookViewId="0">
      <selection activeCell="K13" sqref="K13"/>
    </sheetView>
  </sheetViews>
  <sheetFormatPr baseColWidth="10" defaultRowHeight="15" x14ac:dyDescent="0.25"/>
  <cols>
    <col min="1" max="1" width="7.28515625" customWidth="1"/>
    <col min="2" max="2" width="6.42578125" bestFit="1" customWidth="1"/>
    <col min="3" max="3" width="10.140625" bestFit="1" customWidth="1"/>
    <col min="4" max="4" width="13.140625" customWidth="1"/>
    <col min="5" max="5" width="7.7109375" bestFit="1" customWidth="1"/>
    <col min="6" max="6" width="5.7109375" customWidth="1"/>
    <col min="7" max="7" width="8.5703125" bestFit="1" customWidth="1"/>
    <col min="8" max="8" width="12.42578125" bestFit="1" customWidth="1"/>
    <col min="10" max="10" width="12.140625" bestFit="1" customWidth="1"/>
    <col min="19" max="19" width="7.85546875" customWidth="1"/>
  </cols>
  <sheetData>
    <row r="1" spans="1:22" x14ac:dyDescent="0.25">
      <c r="C1" s="31"/>
      <c r="D1" s="31"/>
      <c r="L1" s="20"/>
      <c r="S1" s="2"/>
      <c r="T1" s="2"/>
      <c r="U1" s="2"/>
      <c r="V1" s="2"/>
    </row>
    <row r="2" spans="1:22" x14ac:dyDescent="0.25">
      <c r="C2" s="31"/>
      <c r="D2" s="31"/>
      <c r="S2" s="2"/>
      <c r="T2" s="2"/>
      <c r="U2" s="2"/>
    </row>
    <row r="3" spans="1:22" x14ac:dyDescent="0.25">
      <c r="C3" s="31"/>
      <c r="D3" s="31"/>
      <c r="H3" s="21">
        <v>5.8</v>
      </c>
      <c r="J3">
        <v>0.5</v>
      </c>
      <c r="K3" t="s">
        <v>68</v>
      </c>
    </row>
    <row r="4" spans="1:22" ht="30.75" thickBot="1" x14ac:dyDescent="0.3">
      <c r="B4" t="s">
        <v>69</v>
      </c>
      <c r="C4" s="32" t="s">
        <v>30</v>
      </c>
      <c r="D4" s="33" t="s">
        <v>61</v>
      </c>
      <c r="E4" s="22" t="s">
        <v>60</v>
      </c>
      <c r="F4" t="s">
        <v>64</v>
      </c>
      <c r="G4" s="22" t="s">
        <v>62</v>
      </c>
      <c r="H4" t="s">
        <v>63</v>
      </c>
      <c r="I4" s="23" t="s">
        <v>65</v>
      </c>
      <c r="J4" t="s">
        <v>66</v>
      </c>
      <c r="K4" s="126">
        <f>K5/23</f>
        <v>42.093478260869567</v>
      </c>
      <c r="O4" t="s">
        <v>67</v>
      </c>
      <c r="P4" t="s">
        <v>58</v>
      </c>
    </row>
    <row r="5" spans="1:22" ht="15.75" thickBot="1" x14ac:dyDescent="0.3">
      <c r="A5">
        <v>1</v>
      </c>
      <c r="B5">
        <v>16</v>
      </c>
      <c r="C5" s="34">
        <v>42482</v>
      </c>
      <c r="D5" s="40">
        <v>42.15</v>
      </c>
      <c r="E5" s="125">
        <f>F5-D5</f>
        <v>7.8500000000000014</v>
      </c>
      <c r="F5" s="16">
        <v>50</v>
      </c>
      <c r="G5" s="16"/>
      <c r="H5" s="37"/>
      <c r="I5" s="39"/>
      <c r="J5" s="27"/>
      <c r="K5" s="24">
        <f>SUM(D5:D27)</f>
        <v>968.15000000000009</v>
      </c>
      <c r="L5">
        <f>SUM(F5:F27)</f>
        <v>1150</v>
      </c>
      <c r="O5" s="30"/>
      <c r="P5" s="30"/>
      <c r="V5" s="24"/>
    </row>
    <row r="6" spans="1:22" ht="15.75" thickBot="1" x14ac:dyDescent="0.3">
      <c r="A6">
        <v>2</v>
      </c>
      <c r="B6">
        <v>17</v>
      </c>
      <c r="C6" s="35">
        <v>42485</v>
      </c>
      <c r="D6" s="41">
        <v>40.200000000000003</v>
      </c>
      <c r="E6" s="125">
        <f t="shared" ref="E6:E27" si="0">F6-D6</f>
        <v>9.7999999999999972</v>
      </c>
      <c r="F6" s="16">
        <v>50</v>
      </c>
      <c r="G6" s="17"/>
      <c r="H6" s="38"/>
      <c r="I6" s="39"/>
      <c r="J6" s="27"/>
      <c r="O6" s="30"/>
      <c r="P6" s="30"/>
    </row>
    <row r="7" spans="1:22" ht="15.75" thickBot="1" x14ac:dyDescent="0.3">
      <c r="A7">
        <v>3</v>
      </c>
      <c r="B7">
        <v>21</v>
      </c>
      <c r="C7" s="35">
        <v>42505</v>
      </c>
      <c r="D7" s="41">
        <v>39.700000000000003</v>
      </c>
      <c r="E7" s="125">
        <f t="shared" si="0"/>
        <v>10.299999999999997</v>
      </c>
      <c r="F7" s="16">
        <v>50</v>
      </c>
      <c r="G7" s="17"/>
      <c r="H7" s="38"/>
      <c r="I7" s="39"/>
      <c r="J7" s="27"/>
    </row>
    <row r="8" spans="1:22" ht="15.75" thickBot="1" x14ac:dyDescent="0.3">
      <c r="A8">
        <v>4</v>
      </c>
      <c r="B8">
        <v>19</v>
      </c>
      <c r="C8" s="35">
        <v>42510</v>
      </c>
      <c r="D8" s="41">
        <v>46.15</v>
      </c>
      <c r="E8" s="125">
        <f t="shared" si="0"/>
        <v>3.8500000000000014</v>
      </c>
      <c r="F8" s="16">
        <v>50</v>
      </c>
      <c r="G8" s="17"/>
      <c r="H8" s="38"/>
      <c r="I8" s="39"/>
      <c r="J8" s="27"/>
      <c r="P8" s="24"/>
    </row>
    <row r="9" spans="1:22" ht="15.75" thickBot="1" x14ac:dyDescent="0.3">
      <c r="A9">
        <v>5</v>
      </c>
      <c r="B9">
        <v>20</v>
      </c>
      <c r="C9" s="35">
        <v>42512</v>
      </c>
      <c r="D9" s="41">
        <v>44.45</v>
      </c>
      <c r="E9" s="125">
        <f t="shared" si="0"/>
        <v>5.5499999999999972</v>
      </c>
      <c r="F9" s="16">
        <v>50</v>
      </c>
      <c r="G9" s="17"/>
      <c r="H9" s="38"/>
      <c r="I9" s="39"/>
      <c r="J9" s="27"/>
    </row>
    <row r="10" spans="1:22" ht="15.75" thickBot="1" x14ac:dyDescent="0.3">
      <c r="A10">
        <v>6</v>
      </c>
      <c r="B10">
        <v>21</v>
      </c>
      <c r="C10" s="35">
        <v>42515</v>
      </c>
      <c r="D10" s="41">
        <v>37.6</v>
      </c>
      <c r="E10" s="125">
        <f t="shared" si="0"/>
        <v>12.399999999999999</v>
      </c>
      <c r="F10" s="16">
        <v>50</v>
      </c>
      <c r="G10" s="17"/>
      <c r="H10" s="38"/>
      <c r="I10" s="39"/>
      <c r="J10" s="27"/>
      <c r="P10" s="24"/>
    </row>
    <row r="11" spans="1:22" ht="15.75" thickBot="1" x14ac:dyDescent="0.3">
      <c r="A11">
        <v>7</v>
      </c>
      <c r="B11">
        <v>21</v>
      </c>
      <c r="C11" s="35">
        <v>42518</v>
      </c>
      <c r="D11" s="41">
        <v>30.4</v>
      </c>
      <c r="E11" s="125">
        <f t="shared" si="0"/>
        <v>19.600000000000001</v>
      </c>
      <c r="F11" s="16">
        <v>50</v>
      </c>
      <c r="G11" s="17"/>
      <c r="H11" s="38"/>
      <c r="I11" s="39"/>
      <c r="J11" s="27"/>
    </row>
    <row r="12" spans="1:22" ht="15.75" thickBot="1" x14ac:dyDescent="0.3">
      <c r="A12">
        <v>8</v>
      </c>
      <c r="B12">
        <v>22</v>
      </c>
      <c r="C12" s="35">
        <v>42521</v>
      </c>
      <c r="D12" s="41">
        <v>46.6</v>
      </c>
      <c r="E12" s="125">
        <f t="shared" si="0"/>
        <v>3.3999999999999986</v>
      </c>
      <c r="F12" s="16">
        <v>50</v>
      </c>
      <c r="G12" s="17"/>
      <c r="H12" s="38"/>
      <c r="I12" s="39"/>
      <c r="J12" s="27"/>
    </row>
    <row r="13" spans="1:22" ht="15.75" thickBot="1" x14ac:dyDescent="0.3">
      <c r="A13">
        <v>9</v>
      </c>
      <c r="B13">
        <v>22</v>
      </c>
      <c r="C13" s="35">
        <v>42525</v>
      </c>
      <c r="D13" s="41">
        <v>40.200000000000003</v>
      </c>
      <c r="E13" s="125">
        <f t="shared" si="0"/>
        <v>9.7999999999999972</v>
      </c>
      <c r="F13" s="16">
        <v>50</v>
      </c>
      <c r="G13" s="17"/>
      <c r="H13" s="38"/>
      <c r="I13" s="39"/>
      <c r="J13" s="27"/>
    </row>
    <row r="14" spans="1:22" ht="15.75" thickBot="1" x14ac:dyDescent="0.3">
      <c r="A14">
        <v>10</v>
      </c>
      <c r="B14">
        <v>23</v>
      </c>
      <c r="C14" s="35">
        <v>42529</v>
      </c>
      <c r="D14" s="41">
        <v>50.7</v>
      </c>
      <c r="E14" s="125">
        <f t="shared" si="0"/>
        <v>-0.70000000000000284</v>
      </c>
      <c r="F14" s="16">
        <v>50</v>
      </c>
      <c r="G14" s="17"/>
      <c r="H14" s="38"/>
      <c r="I14" s="39"/>
      <c r="J14" s="27"/>
    </row>
    <row r="15" spans="1:22" ht="15.75" thickBot="1" x14ac:dyDescent="0.3">
      <c r="A15">
        <v>11</v>
      </c>
      <c r="B15">
        <v>23</v>
      </c>
      <c r="C15" s="35">
        <v>42531</v>
      </c>
      <c r="D15" s="41">
        <v>42.15</v>
      </c>
      <c r="E15" s="125">
        <f t="shared" si="0"/>
        <v>7.8500000000000014</v>
      </c>
      <c r="F15" s="16">
        <v>50</v>
      </c>
      <c r="G15" s="17"/>
      <c r="H15" s="38"/>
      <c r="I15" s="39"/>
      <c r="J15" s="27"/>
    </row>
    <row r="16" spans="1:22" ht="15.75" thickBot="1" x14ac:dyDescent="0.3">
      <c r="A16">
        <v>12</v>
      </c>
      <c r="B16">
        <v>24</v>
      </c>
      <c r="C16" s="35">
        <v>42534</v>
      </c>
      <c r="D16" s="41">
        <v>39.9</v>
      </c>
      <c r="E16" s="125">
        <f t="shared" si="0"/>
        <v>10.100000000000001</v>
      </c>
      <c r="F16" s="16">
        <v>50</v>
      </c>
      <c r="G16" s="17"/>
      <c r="H16" s="38"/>
      <c r="I16" s="39"/>
      <c r="J16" s="27"/>
    </row>
    <row r="17" spans="1:11" ht="15.75" thickBot="1" x14ac:dyDescent="0.3">
      <c r="A17">
        <v>13</v>
      </c>
      <c r="B17">
        <v>25</v>
      </c>
      <c r="C17" s="35">
        <v>42547</v>
      </c>
      <c r="D17" s="41">
        <v>47</v>
      </c>
      <c r="E17" s="125">
        <f t="shared" si="0"/>
        <v>3</v>
      </c>
      <c r="F17" s="16">
        <v>50</v>
      </c>
      <c r="G17" s="17"/>
      <c r="H17" s="38"/>
      <c r="I17" s="39"/>
      <c r="J17" s="27"/>
    </row>
    <row r="18" spans="1:11" ht="15.75" thickBot="1" x14ac:dyDescent="0.3">
      <c r="A18">
        <v>14</v>
      </c>
      <c r="B18">
        <v>26</v>
      </c>
      <c r="C18" s="35">
        <v>42551</v>
      </c>
      <c r="D18" s="41">
        <v>40.1</v>
      </c>
      <c r="E18" s="125">
        <f t="shared" si="0"/>
        <v>9.8999999999999986</v>
      </c>
      <c r="F18" s="16">
        <v>50</v>
      </c>
      <c r="G18" s="17"/>
      <c r="H18" s="38"/>
      <c r="I18" s="39"/>
      <c r="J18" s="27"/>
      <c r="K18" s="24"/>
    </row>
    <row r="19" spans="1:11" ht="15.75" thickBot="1" x14ac:dyDescent="0.3">
      <c r="A19">
        <v>15</v>
      </c>
      <c r="B19">
        <v>27</v>
      </c>
      <c r="C19" s="35">
        <v>42555</v>
      </c>
      <c r="D19" s="41">
        <v>39.700000000000003</v>
      </c>
      <c r="E19" s="125">
        <f t="shared" si="0"/>
        <v>10.299999999999997</v>
      </c>
      <c r="F19" s="16">
        <v>50</v>
      </c>
      <c r="G19" s="17"/>
      <c r="H19" s="38"/>
      <c r="I19" s="39"/>
      <c r="J19" s="27"/>
    </row>
    <row r="20" spans="1:11" ht="15.75" thickBot="1" x14ac:dyDescent="0.3">
      <c r="A20">
        <v>16</v>
      </c>
      <c r="B20">
        <v>27</v>
      </c>
      <c r="C20" s="35">
        <v>42559</v>
      </c>
      <c r="D20" s="41">
        <v>38.5</v>
      </c>
      <c r="E20" s="125">
        <f t="shared" si="0"/>
        <v>11.5</v>
      </c>
      <c r="F20" s="16">
        <v>50</v>
      </c>
      <c r="G20" s="17"/>
      <c r="H20" s="38"/>
      <c r="I20" s="39"/>
      <c r="J20" s="27"/>
    </row>
    <row r="21" spans="1:11" ht="15.75" thickBot="1" x14ac:dyDescent="0.3">
      <c r="A21">
        <v>17</v>
      </c>
      <c r="B21">
        <v>28</v>
      </c>
      <c r="C21" s="35">
        <v>42563</v>
      </c>
      <c r="D21" s="41">
        <v>42.1</v>
      </c>
      <c r="E21" s="125">
        <f t="shared" si="0"/>
        <v>7.8999999999999986</v>
      </c>
      <c r="F21" s="16">
        <v>50</v>
      </c>
      <c r="G21" s="17"/>
      <c r="H21" s="38"/>
      <c r="I21" s="39"/>
      <c r="J21" s="27"/>
    </row>
    <row r="22" spans="1:11" ht="15.75" thickBot="1" x14ac:dyDescent="0.3">
      <c r="A22">
        <v>18</v>
      </c>
      <c r="B22">
        <v>28</v>
      </c>
      <c r="C22" s="35">
        <v>42565</v>
      </c>
      <c r="D22" s="41">
        <v>43.9</v>
      </c>
      <c r="E22" s="125">
        <f t="shared" si="0"/>
        <v>6.1000000000000014</v>
      </c>
      <c r="F22" s="16">
        <v>50</v>
      </c>
      <c r="G22" s="17"/>
      <c r="H22" s="38"/>
      <c r="I22" s="39"/>
      <c r="J22" s="27"/>
    </row>
    <row r="23" spans="1:11" ht="15.75" thickBot="1" x14ac:dyDescent="0.3">
      <c r="A23">
        <v>19</v>
      </c>
      <c r="B23">
        <v>29</v>
      </c>
      <c r="C23" s="35">
        <v>42570</v>
      </c>
      <c r="D23" s="41">
        <v>39.450000000000003</v>
      </c>
      <c r="E23" s="125">
        <f t="shared" si="0"/>
        <v>10.549999999999997</v>
      </c>
      <c r="F23" s="16">
        <v>50</v>
      </c>
      <c r="G23" s="17"/>
      <c r="H23" s="38"/>
      <c r="I23" s="39"/>
      <c r="J23" s="27"/>
    </row>
    <row r="24" spans="1:11" ht="15.75" thickBot="1" x14ac:dyDescent="0.3">
      <c r="A24">
        <v>20</v>
      </c>
      <c r="B24">
        <v>29</v>
      </c>
      <c r="C24" s="35">
        <v>42573</v>
      </c>
      <c r="D24" s="41">
        <v>46.65</v>
      </c>
      <c r="E24" s="125">
        <f t="shared" si="0"/>
        <v>3.3500000000000014</v>
      </c>
      <c r="F24" s="16">
        <v>50</v>
      </c>
      <c r="G24" s="17"/>
      <c r="H24" s="38"/>
      <c r="I24" s="39"/>
      <c r="J24" s="27"/>
    </row>
    <row r="25" spans="1:11" ht="15.75" thickBot="1" x14ac:dyDescent="0.3">
      <c r="A25">
        <v>21</v>
      </c>
      <c r="B25">
        <v>30</v>
      </c>
      <c r="C25" s="35">
        <v>42577</v>
      </c>
      <c r="D25" s="41">
        <v>42.2</v>
      </c>
      <c r="E25" s="125">
        <f t="shared" si="0"/>
        <v>7.7999999999999972</v>
      </c>
      <c r="F25" s="16">
        <v>50</v>
      </c>
      <c r="G25" s="17"/>
      <c r="H25" s="38"/>
      <c r="I25" s="39"/>
      <c r="J25" s="27"/>
    </row>
    <row r="26" spans="1:11" ht="15.75" thickBot="1" x14ac:dyDescent="0.3">
      <c r="A26">
        <v>22</v>
      </c>
      <c r="B26">
        <v>31</v>
      </c>
      <c r="C26" s="35">
        <v>42585</v>
      </c>
      <c r="D26" s="41">
        <v>38.75</v>
      </c>
      <c r="E26" s="125">
        <f t="shared" si="0"/>
        <v>11.25</v>
      </c>
      <c r="F26" s="16">
        <v>50</v>
      </c>
      <c r="G26" s="17"/>
      <c r="H26" s="38"/>
      <c r="I26" s="39"/>
      <c r="J26" s="27"/>
    </row>
    <row r="27" spans="1:11" x14ac:dyDescent="0.25">
      <c r="A27">
        <v>23</v>
      </c>
      <c r="B27">
        <v>31</v>
      </c>
      <c r="C27" s="35">
        <v>42587</v>
      </c>
      <c r="D27" s="41">
        <v>49.6</v>
      </c>
      <c r="E27" s="125">
        <f t="shared" si="0"/>
        <v>0.39999999999999858</v>
      </c>
      <c r="F27" s="16">
        <v>50</v>
      </c>
      <c r="G27" s="17"/>
      <c r="H27" s="38"/>
      <c r="I27" s="39"/>
      <c r="J27" s="27"/>
    </row>
    <row r="28" spans="1:11" x14ac:dyDescent="0.25">
      <c r="C28" s="35"/>
      <c r="D28" s="41"/>
      <c r="E28" s="17"/>
      <c r="F28" s="17"/>
      <c r="G28" s="17"/>
      <c r="H28" s="38"/>
      <c r="I28" s="39"/>
      <c r="J28" s="27"/>
    </row>
    <row r="29" spans="1:11" x14ac:dyDescent="0.25">
      <c r="C29" s="35"/>
      <c r="D29" s="41"/>
      <c r="E29" s="17"/>
      <c r="F29" s="17"/>
      <c r="G29" s="17"/>
      <c r="H29" s="38"/>
      <c r="I29" s="39"/>
      <c r="J29" s="27"/>
    </row>
    <row r="30" spans="1:11" x14ac:dyDescent="0.25">
      <c r="C30" s="35"/>
      <c r="D30" s="41"/>
      <c r="E30" s="17"/>
      <c r="F30" s="17"/>
      <c r="G30" s="17"/>
      <c r="H30" s="38"/>
      <c r="I30" s="39"/>
      <c r="J30" s="27"/>
    </row>
    <row r="31" spans="1:11" x14ac:dyDescent="0.25">
      <c r="C31" s="35"/>
      <c r="D31" s="41"/>
      <c r="E31" s="17"/>
      <c r="F31" s="17"/>
      <c r="G31" s="17"/>
      <c r="H31" s="38"/>
      <c r="I31" s="39"/>
      <c r="J31" s="27"/>
    </row>
    <row r="32" spans="1:11" x14ac:dyDescent="0.25">
      <c r="C32" s="35"/>
      <c r="D32" s="41"/>
      <c r="E32" s="17"/>
      <c r="F32" s="17"/>
      <c r="G32" s="17"/>
      <c r="H32" s="38"/>
      <c r="I32" s="39"/>
      <c r="J32" s="27"/>
    </row>
    <row r="33" spans="3:10" x14ac:dyDescent="0.25">
      <c r="C33" s="35"/>
      <c r="D33" s="41"/>
      <c r="E33" s="17"/>
      <c r="F33" s="17"/>
      <c r="G33" s="17"/>
      <c r="H33" s="38"/>
      <c r="I33" s="39"/>
      <c r="J33" s="27"/>
    </row>
    <row r="34" spans="3:10" x14ac:dyDescent="0.25">
      <c r="C34" s="35"/>
      <c r="D34" s="41"/>
      <c r="E34" s="17"/>
      <c r="F34" s="17"/>
      <c r="G34" s="17"/>
      <c r="H34" s="38"/>
      <c r="I34" s="39"/>
      <c r="J34" s="27"/>
    </row>
    <row r="35" spans="3:10" x14ac:dyDescent="0.25">
      <c r="C35" s="35"/>
      <c r="D35" s="41"/>
      <c r="E35" s="17"/>
      <c r="F35" s="17"/>
      <c r="G35" s="17"/>
      <c r="H35" s="38"/>
      <c r="I35" s="39"/>
      <c r="J35" s="27"/>
    </row>
    <row r="36" spans="3:10" x14ac:dyDescent="0.25">
      <c r="C36" s="36"/>
      <c r="D36" s="41"/>
      <c r="E36" s="17"/>
      <c r="F36" s="17"/>
      <c r="G36" s="17"/>
      <c r="H36" s="38"/>
      <c r="I36" s="39"/>
      <c r="J36" s="27"/>
    </row>
    <row r="37" spans="3:10" x14ac:dyDescent="0.25">
      <c r="C37" s="36"/>
      <c r="D37" s="41"/>
      <c r="E37" s="17"/>
      <c r="F37" s="17"/>
      <c r="G37" s="17"/>
      <c r="H37" s="38"/>
      <c r="I37" s="39"/>
      <c r="J37" s="27"/>
    </row>
    <row r="38" spans="3:10" x14ac:dyDescent="0.25">
      <c r="C38" s="36"/>
      <c r="D38" s="41"/>
      <c r="E38" s="17"/>
      <c r="F38" s="17"/>
      <c r="G38" s="17"/>
      <c r="H38" s="38"/>
      <c r="I38" s="39"/>
      <c r="J38" s="27"/>
    </row>
    <row r="39" spans="3:10" x14ac:dyDescent="0.25">
      <c r="C39" s="31"/>
      <c r="D39" s="31"/>
      <c r="J39" s="59"/>
    </row>
    <row r="40" spans="3:10" x14ac:dyDescent="0.25">
      <c r="C40" s="31"/>
      <c r="D40" s="31"/>
    </row>
    <row r="41" spans="3:10" x14ac:dyDescent="0.25">
      <c r="C41" s="31"/>
      <c r="D41" s="31"/>
    </row>
    <row r="42" spans="3:10" x14ac:dyDescent="0.25">
      <c r="C42" s="31"/>
      <c r="D42" s="31"/>
    </row>
    <row r="43" spans="3:10" x14ac:dyDescent="0.25">
      <c r="C43" s="31"/>
      <c r="D43" s="31"/>
    </row>
    <row r="44" spans="3:10" x14ac:dyDescent="0.25">
      <c r="C44" s="31"/>
      <c r="D44" s="31"/>
    </row>
    <row r="45" spans="3:10" x14ac:dyDescent="0.25">
      <c r="C45" s="31"/>
      <c r="D45" s="31"/>
    </row>
    <row r="46" spans="3:10" x14ac:dyDescent="0.25">
      <c r="C46" s="31"/>
      <c r="D46" s="31"/>
    </row>
    <row r="47" spans="3:10" x14ac:dyDescent="0.25">
      <c r="C47" s="31"/>
      <c r="D47" s="31"/>
    </row>
    <row r="48" spans="3:10" x14ac:dyDescent="0.25">
      <c r="C48" s="31"/>
      <c r="D48" s="31"/>
    </row>
    <row r="49" spans="3:4" x14ac:dyDescent="0.25">
      <c r="C49" s="31"/>
      <c r="D49" s="31"/>
    </row>
    <row r="50" spans="3:4" x14ac:dyDescent="0.25">
      <c r="C50" s="31"/>
      <c r="D50" s="31"/>
    </row>
    <row r="51" spans="3:4" x14ac:dyDescent="0.25">
      <c r="C51" s="31"/>
      <c r="D51" s="31"/>
    </row>
    <row r="52" spans="3:4" x14ac:dyDescent="0.25">
      <c r="C52" s="31"/>
      <c r="D52" s="31"/>
    </row>
    <row r="53" spans="3:4" x14ac:dyDescent="0.25">
      <c r="C53" s="31"/>
      <c r="D53" s="31"/>
    </row>
    <row r="54" spans="3:4" x14ac:dyDescent="0.25">
      <c r="C54" s="31"/>
      <c r="D54" s="31"/>
    </row>
    <row r="55" spans="3:4" x14ac:dyDescent="0.25">
      <c r="C55" s="31"/>
      <c r="D55" s="31"/>
    </row>
    <row r="56" spans="3:4" x14ac:dyDescent="0.25">
      <c r="C56" s="31"/>
      <c r="D56" s="31"/>
    </row>
    <row r="57" spans="3:4" x14ac:dyDescent="0.25">
      <c r="C57" s="31"/>
      <c r="D57" s="31"/>
    </row>
    <row r="58" spans="3:4" x14ac:dyDescent="0.25">
      <c r="C58" s="31"/>
      <c r="D58" s="31"/>
    </row>
    <row r="59" spans="3:4" x14ac:dyDescent="0.25">
      <c r="C59" s="31"/>
      <c r="D59" s="31"/>
    </row>
    <row r="60" spans="3:4" x14ac:dyDescent="0.25">
      <c r="C60" s="31"/>
      <c r="D60" s="31"/>
    </row>
    <row r="61" spans="3:4" x14ac:dyDescent="0.25">
      <c r="C61" s="31"/>
      <c r="D61" s="31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Ges.Umsatz</vt:lpstr>
      <vt:lpstr>Einkauf  Villacher Bier</vt:lpstr>
      <vt:lpstr>Lagler Rogg'n Roll</vt:lpstr>
      <vt:lpstr>Gastro Saidi</vt:lpstr>
      <vt:lpstr>Wein</vt:lpstr>
      <vt:lpstr>Eskimo</vt:lpstr>
      <vt:lpstr>Winzer Krems</vt:lpstr>
      <vt:lpstr>Bierstand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HuF</cp:lastModifiedBy>
  <cp:lastPrinted>2015-05-28T08:59:04Z</cp:lastPrinted>
  <dcterms:created xsi:type="dcterms:W3CDTF">2015-05-02T14:10:13Z</dcterms:created>
  <dcterms:modified xsi:type="dcterms:W3CDTF">2016-08-10T07:56:34Z</dcterms:modified>
</cp:coreProperties>
</file>