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F34BFBF0-2F04-4372-801A-27A28EBB1AA9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5" r:id="rId1"/>
    <sheet name="Black Scholes Calculator" sheetId="1" r:id="rId2"/>
    <sheet name="--&gt; Additional Info" sheetId="4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4" i="1"/>
  <c r="C15" i="1" l="1"/>
  <c r="C16" i="1"/>
  <c r="C17" i="1" l="1"/>
  <c r="C18" i="1" l="1"/>
  <c r="C22" i="1" s="1"/>
  <c r="C19" i="1"/>
  <c r="C21" i="1"/>
  <c r="C20" i="1" l="1"/>
  <c r="C11" i="1" s="1"/>
</calcChain>
</file>

<file path=xl/sharedStrings.xml><?xml version="1.0" encoding="utf-8"?>
<sst xmlns="http://schemas.openxmlformats.org/spreadsheetml/2006/main" count="37" uniqueCount="32">
  <si>
    <t>https://corporatefinanceinstitute.com/</t>
  </si>
  <si>
    <t>Strictly Confidential</t>
  </si>
  <si>
    <t>Type of Option</t>
  </si>
  <si>
    <t>Call Option</t>
  </si>
  <si>
    <t>Put Option</t>
  </si>
  <si>
    <t>Option Price</t>
  </si>
  <si>
    <t>Additional Calculation Parameters</t>
  </si>
  <si>
    <t>σ√t</t>
  </si>
  <si>
    <t>Time to Maturity (in years) (t)</t>
  </si>
  <si>
    <t>Annual Risk Free Rate (r)</t>
  </si>
  <si>
    <t>Exercise (Strike) Price (K)</t>
  </si>
  <si>
    <t>Black Scholes Calculator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</si>
  <si>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</si>
  <si>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</si>
  <si>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</si>
  <si>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</si>
  <si>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</si>
  <si>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</si>
  <si>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</si>
  <si>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© 2015 to 2024 CFI Education Inc.</t>
  </si>
  <si>
    <t>Annualized Volatility (σ)</t>
  </si>
  <si>
    <r>
      <t>Stock Price (S</t>
    </r>
    <r>
      <rPr>
        <vertAlign val="subscript"/>
        <sz val="10"/>
        <rFont val="Open Sans"/>
        <family val="2"/>
      </rPr>
      <t>0</t>
    </r>
    <r>
      <rPr>
        <sz val="10"/>
        <rFont val="Open Sans"/>
        <family val="2"/>
      </rPr>
      <t>)</t>
    </r>
  </si>
  <si>
    <r>
      <t>ln(S</t>
    </r>
    <r>
      <rPr>
        <vertAlign val="subscript"/>
        <sz val="10"/>
        <rFont val="Open Sans"/>
        <family val="2"/>
      </rPr>
      <t>0</t>
    </r>
    <r>
      <rPr>
        <sz val="10"/>
        <rFont val="Open Sans"/>
        <family val="2"/>
      </rPr>
      <t>/K)</t>
    </r>
  </si>
  <si>
    <r>
      <t>(r+σ</t>
    </r>
    <r>
      <rPr>
        <vertAlign val="superscript"/>
        <sz val="10"/>
        <rFont val="Open Sans"/>
        <family val="2"/>
      </rPr>
      <t>2</t>
    </r>
    <r>
      <rPr>
        <sz val="10"/>
        <rFont val="Open Sans"/>
        <family val="2"/>
      </rPr>
      <t>/2)t</t>
    </r>
  </si>
  <si>
    <r>
      <t>d</t>
    </r>
    <r>
      <rPr>
        <vertAlign val="subscript"/>
        <sz val="10"/>
        <rFont val="Open Sans"/>
        <family val="2"/>
      </rPr>
      <t>1</t>
    </r>
  </si>
  <si>
    <r>
      <t>d</t>
    </r>
    <r>
      <rPr>
        <vertAlign val="subscript"/>
        <sz val="10"/>
        <rFont val="Open Sans"/>
        <family val="2"/>
      </rPr>
      <t>2</t>
    </r>
  </si>
  <si>
    <r>
      <t>N(d</t>
    </r>
    <r>
      <rPr>
        <vertAlign val="subscript"/>
        <sz val="10"/>
        <rFont val="Open Sans"/>
        <family val="2"/>
      </rPr>
      <t>1</t>
    </r>
    <r>
      <rPr>
        <sz val="10"/>
        <rFont val="Open Sans"/>
        <family val="2"/>
      </rPr>
      <t>)</t>
    </r>
  </si>
  <si>
    <r>
      <t>N(d</t>
    </r>
    <r>
      <rPr>
        <vertAlign val="subscript"/>
        <sz val="10"/>
        <rFont val="Open Sans"/>
        <family val="2"/>
      </rPr>
      <t>2</t>
    </r>
    <r>
      <rPr>
        <sz val="10"/>
        <rFont val="Open Sans"/>
        <family val="2"/>
      </rPr>
      <t>)</t>
    </r>
  </si>
  <si>
    <r>
      <t>N(-d</t>
    </r>
    <r>
      <rPr>
        <vertAlign val="subscript"/>
        <sz val="10"/>
        <rFont val="Open Sans"/>
        <family val="2"/>
      </rPr>
      <t>1</t>
    </r>
    <r>
      <rPr>
        <sz val="10"/>
        <rFont val="Open Sans"/>
        <family val="2"/>
      </rPr>
      <t>)</t>
    </r>
  </si>
  <si>
    <r>
      <t>N(-d</t>
    </r>
    <r>
      <rPr>
        <vertAlign val="subscript"/>
        <sz val="10"/>
        <rFont val="Open Sans"/>
        <family val="2"/>
      </rPr>
      <t>2</t>
    </r>
    <r>
      <rPr>
        <sz val="10"/>
        <rFont val="Open Sans"/>
        <family val="2"/>
      </rPr>
      <t>)</t>
    </r>
  </si>
  <si>
    <r>
      <t>e</t>
    </r>
    <r>
      <rPr>
        <vertAlign val="superscript"/>
        <sz val="10"/>
        <rFont val="Open Sans"/>
        <family val="2"/>
      </rPr>
      <t>-rt</t>
    </r>
  </si>
  <si>
    <t>USED FOR 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</si>
</sst>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_-;\(#,##0\)_-;_-* &quot;-&quot;_-;_-@_-"/>
    <numFmt numFmtId="166" formatCode="_ * #,##0_ ;_ * \-#,##0_ ;_ * &quot;-&quot;??_ ;_ @_ "/>
    <numFmt numFmtId="169" formatCode="_(#,##0_)_%;\(#,##0\)_%;_(&quot;–&quot;_)_%;_(@_)_%"/>
    <numFmt numFmtId="172" formatCode="_(&quot;$&quot;#,##0.00_);\(&quot;$&quot;#,##0.00\);_(&quot;–&quot;_);_(@_)"/>
    <numFmt numFmtId="175" formatCode="_(#,##0.00_);\(#,##0.00\);_(&quot;–&quot;_);_(@_)"/>
    <numFmt numFmtId="178" formatCode="_(#,##0.00%_);\(#,##0.00%\);_(&quot;–&quot;_);_(@_)"/>
    <numFmt numFmtId="179" formatCode="_(#,##0.000_);\(#,##0.000\);_(&quot;–&quot;_);_(@_)"/>
    <numFmt numFmtId="180" formatCode="_(#,##0.0000_);\(#,##0.0000\);_(&quot;–&quot;_);_(@_)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sz val="10"/>
      <name val="Open Sans"/>
      <family val="2"/>
    </font>
    <font>
      <vertAlign val="subscript"/>
      <sz val="10"/>
      <name val="Open Sans"/>
      <family val="2"/>
    </font>
    <font>
      <vertAlign val="superscript"/>
      <sz val="10"/>
      <name val="Open Sans"/>
      <family val="2"/>
    </font>
    <font>
      <i/>
      <sz val="10"/>
      <color theme="1"/>
      <name val="Open Sans"/>
      <family val="2"/>
    </font>
    <font>
      <sz val="10"/>
      <color theme="2"/>
      <name val="Open Sans"/>
      <family val="2"/>
    </font>
    <font>
      <u/>
      <sz val="10"/>
      <color rgb="FF0070C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3271D2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theme="2" tint="0.79998168889431442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dashed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horizontal="left" indent="1"/>
    </xf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11"/>
    <xf numFmtId="0" fontId="6" fillId="0" borderId="0" xfId="11" applyFont="1"/>
    <xf numFmtId="0" fontId="6" fillId="2" borderId="5" xfId="11" applyFont="1" applyFill="1" applyBorder="1"/>
    <xf numFmtId="0" fontId="6" fillId="2" borderId="6" xfId="11" applyFont="1" applyFill="1" applyBorder="1"/>
    <xf numFmtId="0" fontId="6" fillId="2" borderId="7" xfId="11" applyFont="1" applyFill="1" applyBorder="1"/>
    <xf numFmtId="0" fontId="6" fillId="2" borderId="8" xfId="11" applyFont="1" applyFill="1" applyBorder="1"/>
    <xf numFmtId="0" fontId="6" fillId="2" borderId="0" xfId="11" applyFont="1" applyFill="1"/>
    <xf numFmtId="0" fontId="6" fillId="2" borderId="9" xfId="11" applyFont="1" applyFill="1" applyBorder="1"/>
    <xf numFmtId="0" fontId="6" fillId="0" borderId="8" xfId="11" applyFont="1" applyBorder="1"/>
    <xf numFmtId="0" fontId="6" fillId="0" borderId="9" xfId="11" applyFont="1" applyBorder="1"/>
    <xf numFmtId="0" fontId="15" fillId="0" borderId="0" xfId="11" applyFont="1" applyProtection="1">
      <protection locked="0"/>
    </xf>
    <xf numFmtId="0" fontId="16" fillId="0" borderId="0" xfId="11" applyFont="1" applyAlignment="1">
      <alignment horizontal="right"/>
    </xf>
    <xf numFmtId="0" fontId="6" fillId="0" borderId="0" xfId="11" applyFont="1" applyProtection="1">
      <protection locked="0"/>
    </xf>
    <xf numFmtId="0" fontId="17" fillId="0" borderId="0" xfId="11" applyFont="1"/>
    <xf numFmtId="0" fontId="16" fillId="0" borderId="10" xfId="11" applyFont="1" applyBorder="1" applyProtection="1">
      <protection locked="0"/>
    </xf>
    <xf numFmtId="0" fontId="1" fillId="0" borderId="0" xfId="11" applyFont="1"/>
    <xf numFmtId="169" fontId="19" fillId="0" borderId="0" xfId="13" applyNumberFormat="1" applyFont="1" applyFill="1" applyBorder="1" applyProtection="1">
      <protection locked="0"/>
    </xf>
    <xf numFmtId="0" fontId="20" fillId="0" borderId="0" xfId="13" applyFont="1" applyFill="1" applyBorder="1" applyProtection="1">
      <protection locked="0"/>
    </xf>
    <xf numFmtId="169" fontId="5" fillId="0" borderId="0" xfId="11" applyNumberFormat="1" applyFont="1"/>
    <xf numFmtId="169" fontId="12" fillId="0" borderId="0" xfId="13" applyNumberFormat="1" applyFill="1" applyBorder="1"/>
    <xf numFmtId="0" fontId="1" fillId="0" borderId="0" xfId="13" applyFont="1" applyFill="1" applyBorder="1"/>
    <xf numFmtId="0" fontId="21" fillId="4" borderId="0" xfId="11" applyFont="1" applyFill="1"/>
    <xf numFmtId="0" fontId="1" fillId="4" borderId="0" xfId="11" applyFont="1" applyFill="1"/>
    <xf numFmtId="169" fontId="22" fillId="4" borderId="0" xfId="11" applyNumberFormat="1" applyFont="1" applyFill="1"/>
    <xf numFmtId="0" fontId="14" fillId="4" borderId="0" xfId="11" applyFont="1" applyFill="1"/>
    <xf numFmtId="0" fontId="6" fillId="0" borderId="11" xfId="11" applyFont="1" applyBorder="1"/>
    <xf numFmtId="0" fontId="6" fillId="0" borderId="12" xfId="11" applyFont="1" applyBorder="1"/>
    <xf numFmtId="0" fontId="6" fillId="0" borderId="13" xfId="11" applyFont="1" applyBorder="1"/>
    <xf numFmtId="169" fontId="18" fillId="0" borderId="0" xfId="16" applyNumberFormat="1" applyFont="1" applyFill="1" applyBorder="1" applyProtection="1">
      <protection locked="0"/>
    </xf>
    <xf numFmtId="165" fontId="4" fillId="2" borderId="0" xfId="3" applyNumberFormat="1" applyFont="1" applyFill="1"/>
    <xf numFmtId="165" fontId="5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5" fillId="6" borderId="0" xfId="3" applyNumberFormat="1" applyFont="1" applyFill="1" applyAlignment="1">
      <alignment horizontal="center"/>
    </xf>
    <xf numFmtId="0" fontId="1" fillId="0" borderId="0" xfId="0" applyFont="1"/>
    <xf numFmtId="0" fontId="23" fillId="7" borderId="0" xfId="2" applyFont="1" applyFill="1" applyAlignment="1">
      <alignment vertical="center"/>
    </xf>
    <xf numFmtId="0" fontId="24" fillId="0" borderId="0" xfId="0" applyFont="1"/>
    <xf numFmtId="0" fontId="24" fillId="0" borderId="1" xfId="0" applyFont="1" applyBorder="1"/>
    <xf numFmtId="0" fontId="27" fillId="0" borderId="0" xfId="0" applyFont="1"/>
    <xf numFmtId="0" fontId="28" fillId="0" borderId="0" xfId="0" applyFont="1"/>
    <xf numFmtId="166" fontId="1" fillId="0" borderId="0" xfId="1" applyNumberFormat="1" applyFont="1"/>
    <xf numFmtId="0" fontId="29" fillId="0" borderId="0" xfId="10" applyFont="1"/>
    <xf numFmtId="165" fontId="1" fillId="0" borderId="0" xfId="3" applyNumberFormat="1" applyFont="1" applyFill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4" fillId="3" borderId="14" xfId="0" applyFont="1" applyFill="1" applyBorder="1" applyAlignment="1">
      <alignment horizontal="right"/>
    </xf>
    <xf numFmtId="172" fontId="30" fillId="0" borderId="15" xfId="14" applyNumberFormat="1" applyFont="1" applyFill="1" applyBorder="1" applyAlignment="1"/>
    <xf numFmtId="172" fontId="30" fillId="0" borderId="0" xfId="14" applyNumberFormat="1" applyFont="1" applyFill="1" applyBorder="1" applyAlignment="1"/>
    <xf numFmtId="175" fontId="30" fillId="0" borderId="0" xfId="1" applyNumberFormat="1" applyFont="1" applyFill="1" applyBorder="1" applyAlignment="1"/>
    <xf numFmtId="178" fontId="30" fillId="0" borderId="0" xfId="15" applyNumberFormat="1" applyFont="1" applyFill="1" applyBorder="1" applyAlignment="1"/>
    <xf numFmtId="172" fontId="31" fillId="0" borderId="16" xfId="14" applyNumberFormat="1" applyFont="1" applyFill="1" applyBorder="1" applyAlignment="1">
      <alignment horizontal="right"/>
    </xf>
    <xf numFmtId="179" fontId="24" fillId="0" borderId="0" xfId="1" applyNumberFormat="1" applyFont="1" applyAlignment="1">
      <alignment horizontal="right"/>
    </xf>
    <xf numFmtId="180" fontId="24" fillId="0" borderId="0" xfId="1" applyNumberFormat="1" applyFont="1" applyAlignment="1">
      <alignment horizontal="right"/>
    </xf>
    <xf numFmtId="0" fontId="13" fillId="0" borderId="0" xfId="0" applyFont="1"/>
    <xf numFmtId="0" fontId="24" fillId="5" borderId="0" xfId="0" applyFont="1" applyFill="1"/>
    <xf numFmtId="0" fontId="32" fillId="5" borderId="0" xfId="0" applyFont="1" applyFill="1"/>
  </cellXfs>
  <cellStyles count="17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Currency" xfId="14" builtinId="4"/>
    <cellStyle name="Hyperlink" xfId="16" builtinId="8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" xfId="15" builtinId="5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6D196B-077A-4E3F-B2C4-901AC0361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F84C46-9456-4B95-BC0C-3936706E9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405587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28994A-7F97-4A1C-A8CD-A98C0EEB3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0</xdr:row>
      <xdr:rowOff>126263</xdr:rowOff>
    </xdr:from>
    <xdr:to>
      <xdr:col>7</xdr:col>
      <xdr:colOff>482497</xdr:colOff>
      <xdr:row>0</xdr:row>
      <xdr:rowOff>588935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DCCAF1-1817-4C7D-AEFF-917AF118D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12626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6894-A6D2-4A87-90CF-A0D42A00BC91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4.68359375" style="1" customWidth="1"/>
    <col min="2" max="2" width="4.83984375" style="1" customWidth="1"/>
    <col min="3" max="3" width="36.68359375" style="1" customWidth="1"/>
    <col min="4" max="11" width="10.68359375" style="1" customWidth="1"/>
    <col min="12" max="12" width="36.68359375" style="1" customWidth="1"/>
    <col min="13" max="13" width="4.83984375" style="1" customWidth="1"/>
    <col min="14" max="16384" width="8.83984375" style="1"/>
  </cols>
  <sheetData>
    <row r="1" spans="1:13" ht="19.5" customHeight="1" thickBot="1" x14ac:dyDescent="0.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 thickTop="1" x14ac:dyDescent="0.75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 x14ac:dyDescent="0.75">
      <c r="A3" s="2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 x14ac:dyDescent="0.7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 x14ac:dyDescent="0.7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 x14ac:dyDescent="0.7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 x14ac:dyDescent="0.7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 x14ac:dyDescent="0.7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 x14ac:dyDescent="0.7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 x14ac:dyDescent="0.75">
      <c r="A10" s="2"/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10"/>
    </row>
    <row r="11" spans="1:13" ht="28.5" customHeight="1" x14ac:dyDescent="1.3">
      <c r="A11" s="2"/>
      <c r="B11" s="9"/>
      <c r="C11" s="11" t="s">
        <v>11</v>
      </c>
      <c r="D11" s="2"/>
      <c r="E11" s="2"/>
      <c r="F11" s="2"/>
      <c r="G11" s="2"/>
      <c r="H11" s="2"/>
      <c r="I11" s="2"/>
      <c r="J11" s="2"/>
      <c r="K11" s="2"/>
      <c r="L11" s="12" t="s">
        <v>1</v>
      </c>
      <c r="M11" s="10"/>
    </row>
    <row r="12" spans="1:13" ht="19.5" customHeight="1" x14ac:dyDescent="0.75">
      <c r="A12" s="2"/>
      <c r="B12" s="9"/>
      <c r="C12" s="13"/>
      <c r="D12" s="2"/>
      <c r="E12" s="2"/>
      <c r="F12" s="2"/>
      <c r="G12" s="2"/>
      <c r="H12" s="2"/>
      <c r="I12" s="2"/>
      <c r="J12" s="2"/>
      <c r="K12" s="14"/>
      <c r="L12" s="2"/>
      <c r="M12" s="10"/>
    </row>
    <row r="13" spans="1:13" ht="19.5" customHeight="1" x14ac:dyDescent="0.9">
      <c r="A13" s="2"/>
      <c r="B13" s="9"/>
      <c r="C13" s="15" t="s">
        <v>12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 x14ac:dyDescent="0.75">
      <c r="A14" s="2"/>
      <c r="B14" s="9"/>
      <c r="C14" s="2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 x14ac:dyDescent="0.8">
      <c r="A15" s="2"/>
      <c r="B15" s="9"/>
      <c r="C15" s="29" t="s">
        <v>11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 x14ac:dyDescent="0.8">
      <c r="A16" s="2"/>
      <c r="B16" s="9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 x14ac:dyDescent="0.8">
      <c r="A17" s="2"/>
      <c r="B17" s="9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 x14ac:dyDescent="0.8">
      <c r="A18" s="2"/>
      <c r="B18" s="9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 x14ac:dyDescent="0.8">
      <c r="A19" s="2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 x14ac:dyDescent="0.8">
      <c r="A20" s="2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 x14ac:dyDescent="0.75">
      <c r="A21" s="2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 x14ac:dyDescent="0.75">
      <c r="A22" s="2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 x14ac:dyDescent="0.75">
      <c r="A23" s="2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 x14ac:dyDescent="0.75">
      <c r="A24" s="2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 x14ac:dyDescent="0.75">
      <c r="A25" s="2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 x14ac:dyDescent="0.8">
      <c r="A26" s="2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 x14ac:dyDescent="0.8">
      <c r="A27" s="2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 x14ac:dyDescent="0.75">
      <c r="A28" s="2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 x14ac:dyDescent="0.75">
      <c r="A29" s="2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 x14ac:dyDescent="0.75">
      <c r="A30" s="2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 x14ac:dyDescent="0.8">
      <c r="A31" s="2"/>
      <c r="B31" s="9"/>
      <c r="C31" s="22" t="s">
        <v>19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 x14ac:dyDescent="0.75">
      <c r="A32" s="2"/>
      <c r="B32" s="9"/>
      <c r="C32" s="24" t="s">
        <v>13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 x14ac:dyDescent="0.75">
      <c r="A33" s="2"/>
      <c r="B33" s="9"/>
      <c r="C33" s="24" t="s">
        <v>14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 x14ac:dyDescent="0.75">
      <c r="A34" s="2"/>
      <c r="B34" s="9"/>
      <c r="C34" s="24" t="s">
        <v>15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 x14ac:dyDescent="0.75">
      <c r="A35" s="2"/>
      <c r="B35" s="9"/>
      <c r="C35" s="24" t="s">
        <v>16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 x14ac:dyDescent="0.75">
      <c r="A36" s="2"/>
      <c r="B36" s="9"/>
      <c r="C36" s="24" t="s">
        <v>17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 x14ac:dyDescent="0.75">
      <c r="A37" s="2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 x14ac:dyDescent="0.75">
      <c r="A38" s="2"/>
      <c r="B38" s="9"/>
      <c r="C38" s="24" t="s">
        <v>0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 x14ac:dyDescent="0.8">
      <c r="A39" s="2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18</v>
      </c>
    </row>
    <row r="40" spans="1:13" ht="19.5" customHeight="1" thickTop="1" x14ac:dyDescent="0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hyperlinks>
    <hyperlink ref="C38" r:id="rId1" xr:uid="{185EAEB4-1557-44F5-9D50-456C1877D5C3}"/>
    <hyperlink ref="C15" location="'Black Scholes Calculator'!A1" tooltip="Black Scholes Calculator" display="Black Scholes Calculator" xr:uid="{1C00FAAB-4D8E-4F66-85A0-FC7ADAC9CB14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showGridLines="0" workbookViewId="0">
      <pane ySplit="1" topLeftCell="A2" activePane="bottomLeft" state="frozen"/>
      <selection pane="bottomLeft"/>
    </sheetView>
  </sheetViews>
  <sheetFormatPr defaultColWidth="9.20703125" defaultRowHeight="14.4" x14ac:dyDescent="0.65"/>
  <cols>
    <col min="1" max="1" width="9.20703125" style="34"/>
    <col min="2" max="2" width="32.89453125" style="34" customWidth="1"/>
    <col min="3" max="3" width="13.5234375" style="34" customWidth="1"/>
    <col min="4" max="5" width="9.20703125" style="34" customWidth="1"/>
    <col min="6" max="16384" width="9.20703125" style="34"/>
  </cols>
  <sheetData>
    <row r="1" spans="1:18" ht="55" customHeight="1" x14ac:dyDescent="0.8">
      <c r="A1"/>
      <c r="B1" s="30"/>
      <c r="C1" s="31"/>
      <c r="D1" s="31"/>
      <c r="E1" s="32"/>
      <c r="F1" s="32"/>
      <c r="G1" s="32"/>
      <c r="H1" s="33"/>
      <c r="I1" s="42"/>
      <c r="J1" s="42"/>
    </row>
    <row r="3" spans="1:18" ht="20.399999999999999" x14ac:dyDescent="0.65">
      <c r="A3" s="34" t="s">
        <v>18</v>
      </c>
      <c r="B3" s="35" t="s">
        <v>11</v>
      </c>
      <c r="C3" s="35"/>
      <c r="D3" s="35"/>
      <c r="E3" s="35"/>
      <c r="F3" s="35"/>
      <c r="G3" s="35"/>
      <c r="H3" s="35"/>
    </row>
    <row r="4" spans="1:18" x14ac:dyDescent="0.6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8" x14ac:dyDescent="0.65">
      <c r="A5" s="36"/>
      <c r="B5" s="36" t="s">
        <v>2</v>
      </c>
      <c r="C5" s="46" t="s">
        <v>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18" ht="14.4" customHeight="1" x14ac:dyDescent="0.65">
      <c r="A6" s="36"/>
      <c r="B6" s="36" t="s">
        <v>21</v>
      </c>
      <c r="C6" s="47">
        <v>100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ht="14.4" customHeight="1" x14ac:dyDescent="0.65">
      <c r="A7" s="36"/>
      <c r="B7" s="36" t="s">
        <v>10</v>
      </c>
      <c r="C7" s="48">
        <v>110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ht="14.4" customHeight="1" x14ac:dyDescent="0.65">
      <c r="A8" s="36"/>
      <c r="B8" s="36" t="s">
        <v>8</v>
      </c>
      <c r="C8" s="49">
        <v>0.25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ht="14.4" customHeight="1" x14ac:dyDescent="0.65">
      <c r="A9" s="36"/>
      <c r="B9" s="36" t="s">
        <v>9</v>
      </c>
      <c r="C9" s="50">
        <v>0.05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ht="14.4" customHeight="1" x14ac:dyDescent="0.65">
      <c r="A10" s="36"/>
      <c r="B10" s="36" t="s">
        <v>20</v>
      </c>
      <c r="C10" s="50">
        <v>0.3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ht="14.7" customHeight="1" thickBot="1" x14ac:dyDescent="0.7">
      <c r="A11" s="36"/>
      <c r="B11" s="37" t="s">
        <v>5</v>
      </c>
      <c r="C11" s="51">
        <f>IFERROR(IF(C5='--&gt; Additional Info'!B4,C6*C19-C7*C23*C20,IF(C5='--&gt; Additional Info'!B5,C7*C23*C22-C6*C21,"na")),"na")</f>
        <v>2.8444056794016035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ht="14.7" thickTop="1" x14ac:dyDescent="0.6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x14ac:dyDescent="0.65">
      <c r="A13" s="36"/>
      <c r="B13" s="56" t="s">
        <v>6</v>
      </c>
      <c r="C13" s="55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x14ac:dyDescent="0.65">
      <c r="A14" s="36"/>
      <c r="B14" s="36" t="s">
        <v>22</v>
      </c>
      <c r="C14" s="52">
        <f>IFERROR(LN(C6/C7),"na")</f>
        <v>-9.5310179804324893E-2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ht="15.9" x14ac:dyDescent="0.65">
      <c r="A15" s="36"/>
      <c r="B15" s="36" t="s">
        <v>23</v>
      </c>
      <c r="C15" s="52">
        <f>(C9+(C10^2)/2)*C8</f>
        <v>2.375E-2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x14ac:dyDescent="0.65">
      <c r="A16" s="36"/>
      <c r="B16" s="36" t="s">
        <v>7</v>
      </c>
      <c r="C16" s="52">
        <f>C10*SQRT(C8)</f>
        <v>0.15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x14ac:dyDescent="0.65">
      <c r="A17" s="36"/>
      <c r="B17" s="36" t="s">
        <v>24</v>
      </c>
      <c r="C17" s="52">
        <f>IFERROR((C14+C15)/C16,"na")</f>
        <v>-0.47706786536216594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65">
      <c r="A18" s="36"/>
      <c r="B18" s="36" t="s">
        <v>25</v>
      </c>
      <c r="C18" s="52">
        <f>IFERROR(C17-C16,"na")</f>
        <v>-0.62706786536216597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x14ac:dyDescent="0.65">
      <c r="A19" s="36"/>
      <c r="B19" s="36" t="s">
        <v>26</v>
      </c>
      <c r="C19" s="52">
        <f>IFERROR(_xlfn.NORM.S.DIST(C17,TRUE),"na")</f>
        <v>0.3166568982053235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x14ac:dyDescent="0.65">
      <c r="A20" s="36"/>
      <c r="B20" s="36" t="s">
        <v>27</v>
      </c>
      <c r="C20" s="52">
        <f>IFERROR(_xlfn.NORM.S.DIST(C18,TRUE),"na")</f>
        <v>0.26530737515489833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x14ac:dyDescent="0.65">
      <c r="A21" s="36"/>
      <c r="B21" s="36" t="s">
        <v>28</v>
      </c>
      <c r="C21" s="52">
        <f>IFERROR(_xlfn.NORM.S.DIST(-C17,TRUE),"na")</f>
        <v>0.6833431017946765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x14ac:dyDescent="0.65">
      <c r="A22" s="36"/>
      <c r="B22" s="36" t="s">
        <v>29</v>
      </c>
      <c r="C22" s="52">
        <f>IFERROR(_xlfn.NORM.S.DIST(-C18,TRUE),"na")</f>
        <v>0.73469262484510167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ht="15.9" x14ac:dyDescent="0.65">
      <c r="A23" s="36"/>
      <c r="B23" s="36" t="s">
        <v>30</v>
      </c>
      <c r="C23" s="53">
        <f>EXP(-C9*C8)</f>
        <v>0.98757780049388144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x14ac:dyDescent="0.6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x14ac:dyDescent="0.6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x14ac:dyDescent="0.65">
      <c r="B26" s="38"/>
      <c r="H26" s="39"/>
    </row>
    <row r="33" spans="2:4" x14ac:dyDescent="0.65">
      <c r="C33" s="40"/>
      <c r="D33" s="40"/>
    </row>
    <row r="34" spans="2:4" x14ac:dyDescent="0.65">
      <c r="B34" s="4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981CADA-8496-43A0-BC8B-B67198BC1043}">
          <x14:formula1>
            <xm:f>'--&gt; Additional Info'!$B$3:$B$5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244D-8893-43BA-A3C3-D41E04164532}">
  <dimension ref="B1:B5"/>
  <sheetViews>
    <sheetView showGridLines="0" workbookViewId="0"/>
  </sheetViews>
  <sheetFormatPr defaultRowHeight="15" x14ac:dyDescent="0.65"/>
  <cols>
    <col min="1" max="1" width="8.83984375" style="34"/>
    <col min="2" max="2" width="25.68359375" bestFit="1" customWidth="1"/>
    <col min="3" max="16384" width="8.83984375" style="34"/>
  </cols>
  <sheetData>
    <row r="1" spans="2:2" ht="14.4" x14ac:dyDescent="0.65">
      <c r="B1" s="54" t="s">
        <v>31</v>
      </c>
    </row>
    <row r="2" spans="2:2" ht="14.4" x14ac:dyDescent="0.65">
      <c r="B2" s="43" t="s">
        <v>2</v>
      </c>
    </row>
    <row r="3" spans="2:2" ht="14.4" x14ac:dyDescent="0.65">
      <c r="B3" s="44"/>
    </row>
    <row r="4" spans="2:2" ht="14.4" x14ac:dyDescent="0.65">
      <c r="B4" s="44" t="s">
        <v>3</v>
      </c>
    </row>
    <row r="5" spans="2:2" ht="14.4" x14ac:dyDescent="0.65">
      <c r="B5" s="4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Black Scholes Calculator</vt:lpstr>
      <vt:lpstr>--&gt; 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Jeffrey Schmidt</cp:lastModifiedBy>
  <dcterms:created xsi:type="dcterms:W3CDTF">2018-03-08T21:19:59Z</dcterms:created>
  <dcterms:modified xsi:type="dcterms:W3CDTF">2024-03-07T16:49:32Z</dcterms:modified>
</cp:coreProperties>
</file>