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5CB3665D-4577-4DB0-83BA-1F627D40A96C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Capital Adequacy Ratio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"05/28/2019 19:20:36"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'Capital Adequacy Ratio'!$B$2:$G$65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" l="1"/>
  <c r="F59" i="1"/>
  <c r="G59" i="1"/>
  <c r="D59" i="1"/>
  <c r="E58" i="1"/>
  <c r="F58" i="1"/>
  <c r="G58" i="1"/>
  <c r="D58" i="1"/>
  <c r="E57" i="1"/>
  <c r="F57" i="1"/>
  <c r="G57" i="1"/>
  <c r="D57" i="1"/>
  <c r="E56" i="1"/>
  <c r="F56" i="1"/>
  <c r="G56" i="1"/>
  <c r="D56" i="1"/>
  <c r="G55" i="1"/>
  <c r="G51" i="1"/>
  <c r="G35" i="1"/>
  <c r="F7" i="1"/>
  <c r="E7" i="1" s="1"/>
  <c r="D7" i="1" s="1"/>
  <c r="D35" i="1" s="1"/>
  <c r="D60" i="1" l="1"/>
  <c r="D46" i="1" s="1"/>
  <c r="G60" i="1"/>
  <c r="G46" i="1" s="1"/>
  <c r="F60" i="1"/>
  <c r="F46" i="1" s="1"/>
  <c r="E60" i="1"/>
  <c r="E46" i="1" s="1"/>
  <c r="D55" i="1"/>
  <c r="E55" i="1"/>
  <c r="F55" i="1"/>
  <c r="F35" i="1"/>
  <c r="E35" i="1"/>
  <c r="E45" i="1" l="1"/>
  <c r="F45" i="1"/>
  <c r="G45" i="1"/>
  <c r="D45" i="1"/>
  <c r="D44" i="1"/>
  <c r="E44" i="1"/>
  <c r="F44" i="1"/>
  <c r="G44" i="1"/>
  <c r="E43" i="1"/>
  <c r="F43" i="1"/>
  <c r="G43" i="1"/>
  <c r="D43" i="1"/>
  <c r="E39" i="1"/>
  <c r="F39" i="1"/>
  <c r="G39" i="1"/>
  <c r="E37" i="1"/>
  <c r="F37" i="1"/>
  <c r="G37" i="1"/>
  <c r="D37" i="1"/>
  <c r="D39" i="1"/>
  <c r="E15" i="1"/>
  <c r="F15" i="1"/>
  <c r="G15" i="1"/>
  <c r="D15" i="1"/>
  <c r="E22" i="1"/>
  <c r="F22" i="1"/>
  <c r="G22" i="1"/>
  <c r="D22" i="1"/>
  <c r="E26" i="1" l="1"/>
  <c r="E36" i="1" s="1"/>
  <c r="E38" i="1" s="1"/>
  <c r="E40" i="1" s="1"/>
  <c r="F26" i="1"/>
  <c r="F28" i="1" s="1"/>
  <c r="F29" i="1" s="1"/>
  <c r="F31" i="1" s="1"/>
  <c r="D47" i="1"/>
  <c r="D26" i="1"/>
  <c r="D36" i="1" s="1"/>
  <c r="D38" i="1" s="1"/>
  <c r="D40" i="1" s="1"/>
  <c r="G26" i="1"/>
  <c r="G36" i="1" s="1"/>
  <c r="G38" i="1" s="1"/>
  <c r="G40" i="1" s="1"/>
  <c r="F47" i="1"/>
  <c r="E47" i="1"/>
  <c r="G28" i="1" l="1"/>
  <c r="G29" i="1" s="1"/>
  <c r="G31" i="1" s="1"/>
  <c r="D49" i="1"/>
  <c r="D64" i="1" s="1"/>
  <c r="E49" i="1"/>
  <c r="E64" i="1" s="1"/>
  <c r="D28" i="1"/>
  <c r="D29" i="1" s="1"/>
  <c r="D31" i="1" s="1"/>
  <c r="F36" i="1"/>
  <c r="F38" i="1" s="1"/>
  <c r="F40" i="1" s="1"/>
  <c r="F49" i="1" s="1"/>
  <c r="F64" i="1" s="1"/>
  <c r="E28" i="1"/>
  <c r="E29" i="1" s="1"/>
  <c r="E31" i="1" s="1"/>
  <c r="G47" i="1"/>
  <c r="G49" i="1" l="1"/>
  <c r="G64" i="1" s="1"/>
</calcChain>
</file>

<file path=xl/sharedStrings.xml><?xml version="1.0" encoding="utf-8"?>
<sst xmlns="http://schemas.openxmlformats.org/spreadsheetml/2006/main" count="58" uniqueCount="49">
  <si>
    <t>https://corporatefinanceinstitute.com/</t>
  </si>
  <si>
    <t>Strictly Confidential</t>
  </si>
  <si>
    <t>Capital Adequacy Ratio Calculator</t>
  </si>
  <si>
    <t>Balance Sheet</t>
  </si>
  <si>
    <t>Assets</t>
  </si>
  <si>
    <t>Cash</t>
  </si>
  <si>
    <t>One year government treasury bond</t>
  </si>
  <si>
    <t>Total Assets</t>
  </si>
  <si>
    <t>Liabilities</t>
  </si>
  <si>
    <t>Loan backed by collateral</t>
  </si>
  <si>
    <t>Total Liabilities</t>
  </si>
  <si>
    <t xml:space="preserve">Shareholder's Equity </t>
  </si>
  <si>
    <t>Equity Capital</t>
  </si>
  <si>
    <t>Retained Earnings</t>
  </si>
  <si>
    <t>Total Liabilities &amp; Shareholder's Equity</t>
  </si>
  <si>
    <t>Tier 3 Capital</t>
  </si>
  <si>
    <t>Capital Adequacy Ratio (CAR)</t>
  </si>
  <si>
    <t>Check</t>
  </si>
  <si>
    <t>1. Calculating Tier 1 and Tier 2 Capital</t>
  </si>
  <si>
    <t>2. Calculating Risk Weighted Assets</t>
  </si>
  <si>
    <t>3. Calculating Capital Adequacy Ratio (CAR)</t>
  </si>
  <si>
    <t>Capital Adequacy Ratio Template</t>
  </si>
  <si>
    <t>Goodwill</t>
  </si>
  <si>
    <t>CET1 Capital</t>
  </si>
  <si>
    <t>Preferred Stock</t>
  </si>
  <si>
    <t>Common Equity</t>
  </si>
  <si>
    <t>Less: Goodwill</t>
  </si>
  <si>
    <t>Plus: Preferred Stock</t>
  </si>
  <si>
    <t>Total Tier 1 Capital</t>
  </si>
  <si>
    <t>Allowance for Loan/Credit Losses</t>
  </si>
  <si>
    <t>Loan to non-risky company</t>
  </si>
  <si>
    <t>Convertible Bonds</t>
  </si>
  <si>
    <t>Subordinated Debt</t>
  </si>
  <si>
    <t>Other Tier 2 Capital</t>
  </si>
  <si>
    <t>Total Tier 2 Capital</t>
  </si>
  <si>
    <t>All figures in USD thousands unless stated</t>
  </si>
  <si>
    <r>
      <t xml:space="preserve">Allowance for Loan/Credit Losses </t>
    </r>
    <r>
      <rPr>
        <vertAlign val="superscript"/>
        <sz val="10"/>
        <rFont val="Open Sans"/>
        <family val="2"/>
      </rPr>
      <t>1</t>
    </r>
  </si>
  <si>
    <t>Total Tier 1 + Tier 2 Capital</t>
  </si>
  <si>
    <t xml:space="preserve"> </t>
  </si>
  <si>
    <t>Weighting</t>
  </si>
  <si>
    <t>Risk-Weighted Assets</t>
  </si>
  <si>
    <t>except in the case of certain noncommercial uses permitted by copyright law.</t>
  </si>
  <si>
    <t xml:space="preserve">form by any means, including photocopying, recording, or other electronic or mechanical methods, without prior written permission of the publisher, </t>
  </si>
  <si>
    <t>under international copyright and trademark laws.  No part of this publication may be modified, manipulated, reproduced, distributed, or transmitted in any</t>
  </si>
  <si>
    <t>All rights reserved.  The contents of this publication, including but not limited to all written material, content layout, images, formulas, and code, are protected</t>
  </si>
  <si>
    <t>This Excel model is for educational purposes only and should not be used for any other reason. All content is Copyright material of CFI Education Inc.</t>
  </si>
  <si>
    <t>© 2015 to 2023 CFI Education Inc.</t>
  </si>
  <si>
    <t>Table of Contents</t>
  </si>
  <si>
    <t>Capital Adequacy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</si>
</sst>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_-;\(#,##0\)_-;_-* &quot;-&quot;_-;_-@_-"/>
    <numFmt numFmtId="166" formatCode="#,##0.000"/>
    <numFmt numFmtId="167" formatCode="_(#,##0_);\(#,##0\);_(&quot;–&quot;_);_(@_)"/>
    <numFmt numFmtId="169" formatCode="_(#,##0.0%_);\(#,##0.0%\);_(&quot;–&quot;_);_(@_)"/>
    <numFmt numFmtId="170" formatCode="_(#,##0.00%_);\(#,##0.00%\);_(&quot;–&quot;_);_(@_)"/>
    <numFmt numFmtId="171" formatCode="_(#,##0_)_%;\(#,##0\)_%;_(&quot;–&quot;_)_%;_(@_)_%"/>
    <numFmt numFmtId="172" formatCode="0000\A"/>
    <numFmt numFmtId="173" formatCode="@\⁽\¹\⁾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sz val="11"/>
      <name val="Arial Narrow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sz val="14"/>
      <color rgb="FF3271D2"/>
      <name val="Open Sans"/>
      <family val="2"/>
    </font>
    <font>
      <sz val="11"/>
      <color theme="0"/>
      <name val="Open Sans"/>
      <family val="2"/>
    </font>
    <font>
      <sz val="11"/>
      <color theme="1"/>
      <name val="Open Sans"/>
      <family val="2"/>
    </font>
    <font>
      <b/>
      <sz val="12"/>
      <color theme="0"/>
      <name val="Open Sans"/>
      <family val="2"/>
    </font>
    <font>
      <sz val="10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i/>
      <sz val="10"/>
      <name val="Open Sans"/>
      <family val="2"/>
    </font>
    <font>
      <i/>
      <sz val="9"/>
      <color theme="1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name val="Open Sans"/>
      <family val="2"/>
    </font>
    <font>
      <i/>
      <sz val="9"/>
      <name val="Open Sans"/>
      <family val="2"/>
    </font>
    <font>
      <sz val="10"/>
      <color rgb="FF002060"/>
      <name val="Open Sans"/>
      <family val="2"/>
    </font>
    <font>
      <u/>
      <sz val="12"/>
      <color theme="10"/>
      <name val="Open Sans"/>
      <family val="2"/>
    </font>
    <font>
      <u/>
      <sz val="12"/>
      <color rgb="FF3271D2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4472C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</borders>
  <cellStyleXfs count="13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horizontal="left" indent="1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10"/>
    <xf numFmtId="0" fontId="3" fillId="0" borderId="0" xfId="0" applyFont="1"/>
    <xf numFmtId="0" fontId="10" fillId="0" borderId="0" xfId="0" applyFont="1"/>
    <xf numFmtId="164" fontId="13" fillId="2" borderId="0" xfId="2" applyNumberFormat="1" applyFont="1" applyFill="1"/>
    <xf numFmtId="164" fontId="14" fillId="2" borderId="0" xfId="2" applyNumberFormat="1" applyFont="1" applyFill="1"/>
    <xf numFmtId="164" fontId="14" fillId="2" borderId="0" xfId="2" applyNumberFormat="1" applyFont="1" applyFill="1" applyAlignment="1">
      <alignment horizontal="center"/>
    </xf>
    <xf numFmtId="0" fontId="15" fillId="3" borderId="0" xfId="1" applyFont="1" applyFill="1" applyAlignment="1">
      <alignment vertical="center"/>
    </xf>
    <xf numFmtId="0" fontId="19" fillId="0" borderId="0" xfId="0" applyFont="1"/>
    <xf numFmtId="0" fontId="20" fillId="0" borderId="0" xfId="0" applyFont="1" applyFill="1"/>
    <xf numFmtId="0" fontId="1" fillId="0" borderId="0" xfId="0" applyFont="1"/>
    <xf numFmtId="3" fontId="19" fillId="0" borderId="0" xfId="0" applyNumberFormat="1" applyFont="1"/>
    <xf numFmtId="167" fontId="19" fillId="0" borderId="0" xfId="0" applyNumberFormat="1" applyFont="1"/>
    <xf numFmtId="0" fontId="22" fillId="0" borderId="0" xfId="0" applyFont="1"/>
    <xf numFmtId="167" fontId="19" fillId="0" borderId="5" xfId="0" applyNumberFormat="1" applyFont="1" applyBorder="1"/>
    <xf numFmtId="0" fontId="19" fillId="0" borderId="0" xfId="0" applyFont="1" applyAlignment="1">
      <alignment horizontal="left"/>
    </xf>
    <xf numFmtId="167" fontId="19" fillId="0" borderId="0" xfId="0" applyNumberFormat="1" applyFont="1" applyBorder="1"/>
    <xf numFmtId="0" fontId="19" fillId="0" borderId="0" xfId="0" applyFont="1" applyAlignment="1">
      <alignment horizontal="left" indent="1"/>
    </xf>
    <xf numFmtId="167" fontId="23" fillId="0" borderId="0" xfId="0" applyNumberFormat="1" applyFont="1"/>
    <xf numFmtId="0" fontId="22" fillId="0" borderId="2" xfId="0" applyFont="1" applyBorder="1" applyAlignment="1">
      <alignment horizontal="left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24" fillId="0" borderId="0" xfId="0" applyFont="1"/>
    <xf numFmtId="166" fontId="24" fillId="0" borderId="0" xfId="0" applyNumberFormat="1" applyFont="1"/>
    <xf numFmtId="9" fontId="23" fillId="0" borderId="0" xfId="0" applyNumberFormat="1" applyFont="1"/>
    <xf numFmtId="171" fontId="25" fillId="0" borderId="0" xfId="0" applyNumberFormat="1" applyFont="1" applyAlignment="1">
      <alignment vertical="center"/>
    </xf>
    <xf numFmtId="0" fontId="22" fillId="0" borderId="0" xfId="0" applyFont="1" applyBorder="1"/>
    <xf numFmtId="3" fontId="19" fillId="0" borderId="0" xfId="0" applyNumberFormat="1" applyFont="1" applyBorder="1"/>
    <xf numFmtId="0" fontId="1" fillId="0" borderId="0" xfId="0" applyFont="1" applyBorder="1"/>
    <xf numFmtId="0" fontId="20" fillId="0" borderId="7" xfId="0" applyFont="1" applyFill="1" applyBorder="1"/>
    <xf numFmtId="0" fontId="19" fillId="0" borderId="0" xfId="0" applyFont="1" applyFill="1" applyAlignment="1">
      <alignment horizontal="left"/>
    </xf>
    <xf numFmtId="172" fontId="20" fillId="0" borderId="7" xfId="0" applyNumberFormat="1" applyFont="1" applyFill="1" applyBorder="1"/>
    <xf numFmtId="172" fontId="26" fillId="0" borderId="7" xfId="0" applyNumberFormat="1" applyFont="1" applyFill="1" applyBorder="1"/>
    <xf numFmtId="0" fontId="26" fillId="3" borderId="0" xfId="1" applyFont="1" applyFill="1" applyAlignment="1">
      <alignment vertical="center"/>
    </xf>
    <xf numFmtId="0" fontId="19" fillId="0" borderId="0" xfId="0" applyFont="1" applyBorder="1"/>
    <xf numFmtId="0" fontId="19" fillId="0" borderId="7" xfId="0" applyFont="1" applyBorder="1"/>
    <xf numFmtId="170" fontId="23" fillId="0" borderId="8" xfId="0" applyNumberFormat="1" applyFont="1" applyBorder="1"/>
    <xf numFmtId="173" fontId="28" fillId="0" borderId="0" xfId="0" applyNumberFormat="1" applyFont="1" applyAlignment="1">
      <alignment horizontal="right"/>
    </xf>
    <xf numFmtId="0" fontId="11" fillId="0" borderId="0" xfId="0" applyFont="1"/>
    <xf numFmtId="167" fontId="22" fillId="0" borderId="0" xfId="0" applyNumberFormat="1" applyFont="1" applyBorder="1"/>
    <xf numFmtId="172" fontId="22" fillId="0" borderId="7" xfId="0" applyNumberFormat="1" applyFont="1" applyBorder="1"/>
    <xf numFmtId="167" fontId="22" fillId="0" borderId="0" xfId="0" applyNumberFormat="1" applyFont="1"/>
    <xf numFmtId="0" fontId="22" fillId="0" borderId="7" xfId="0" applyFont="1" applyBorder="1" applyAlignment="1">
      <alignment horizontal="right"/>
    </xf>
    <xf numFmtId="167" fontId="22" fillId="0" borderId="2" xfId="0" applyNumberFormat="1" applyFont="1" applyBorder="1"/>
    <xf numFmtId="167" fontId="22" fillId="0" borderId="1" xfId="0" applyNumberFormat="1" applyFont="1" applyBorder="1"/>
    <xf numFmtId="167" fontId="21" fillId="0" borderId="0" xfId="0" applyNumberFormat="1" applyFont="1"/>
    <xf numFmtId="167" fontId="22" fillId="0" borderId="3" xfId="0" applyNumberFormat="1" applyFont="1" applyBorder="1"/>
    <xf numFmtId="0" fontId="22" fillId="0" borderId="6" xfId="0" applyFont="1" applyBorder="1"/>
    <xf numFmtId="169" fontId="22" fillId="0" borderId="6" xfId="0" applyNumberFormat="1" applyFont="1" applyBorder="1"/>
    <xf numFmtId="0" fontId="17" fillId="0" borderId="0" xfId="10" applyFont="1"/>
    <xf numFmtId="0" fontId="17" fillId="0" borderId="9" xfId="10" applyFont="1" applyBorder="1"/>
    <xf numFmtId="0" fontId="17" fillId="0" borderId="10" xfId="10" applyFont="1" applyBorder="1"/>
    <xf numFmtId="0" fontId="17" fillId="0" borderId="11" xfId="10" applyFont="1" applyBorder="1"/>
    <xf numFmtId="0" fontId="17" fillId="0" borderId="12" xfId="10" applyFont="1" applyBorder="1"/>
    <xf numFmtId="0" fontId="12" fillId="4" borderId="0" xfId="10" applyFont="1" applyFill="1"/>
    <xf numFmtId="171" fontId="16" fillId="4" borderId="0" xfId="10" applyNumberFormat="1" applyFont="1" applyFill="1"/>
    <xf numFmtId="0" fontId="17" fillId="0" borderId="13" xfId="10" applyFont="1" applyBorder="1"/>
    <xf numFmtId="0" fontId="1" fillId="4" borderId="0" xfId="10" applyFont="1" applyFill="1"/>
    <xf numFmtId="0" fontId="18" fillId="4" borderId="0" xfId="10" applyFont="1" applyFill="1"/>
    <xf numFmtId="0" fontId="1" fillId="0" borderId="0" xfId="10" applyFont="1"/>
    <xf numFmtId="0" fontId="1" fillId="0" borderId="0" xfId="12" applyFont="1" applyFill="1" applyBorder="1"/>
    <xf numFmtId="171" fontId="9" fillId="0" borderId="0" xfId="12" applyNumberFormat="1" applyFill="1" applyBorder="1"/>
    <xf numFmtId="171" fontId="14" fillId="0" borderId="0" xfId="10" applyNumberFormat="1" applyFont="1"/>
    <xf numFmtId="0" fontId="29" fillId="0" borderId="0" xfId="12" applyFont="1" applyFill="1" applyBorder="1" applyProtection="1">
      <protection locked="0"/>
    </xf>
    <xf numFmtId="171" fontId="30" fillId="0" borderId="0" xfId="12" applyNumberFormat="1" applyFont="1" applyFill="1" applyBorder="1" applyProtection="1">
      <protection locked="0"/>
    </xf>
    <xf numFmtId="171" fontId="31" fillId="0" borderId="0" xfId="11" applyNumberFormat="1" applyFont="1" applyFill="1" applyBorder="1" applyProtection="1">
      <protection locked="0"/>
    </xf>
    <xf numFmtId="0" fontId="32" fillId="0" borderId="4" xfId="10" applyFont="1" applyBorder="1" applyProtection="1">
      <protection locked="0"/>
    </xf>
    <xf numFmtId="0" fontId="33" fillId="0" borderId="0" xfId="10" applyFont="1"/>
    <xf numFmtId="0" fontId="17" fillId="0" borderId="0" xfId="10" applyFont="1" applyProtection="1">
      <protection locked="0"/>
    </xf>
    <xf numFmtId="0" fontId="32" fillId="0" borderId="0" xfId="10" applyFont="1" applyAlignment="1">
      <alignment horizontal="right"/>
    </xf>
    <xf numFmtId="0" fontId="34" fillId="0" borderId="0" xfId="10" applyFont="1" applyProtection="1">
      <protection locked="0"/>
    </xf>
    <xf numFmtId="0" fontId="17" fillId="2" borderId="12" xfId="10" applyFont="1" applyFill="1" applyBorder="1"/>
    <xf numFmtId="0" fontId="17" fillId="2" borderId="0" xfId="10" applyFont="1" applyFill="1"/>
    <xf numFmtId="0" fontId="17" fillId="2" borderId="13" xfId="10" applyFont="1" applyFill="1" applyBorder="1"/>
    <xf numFmtId="0" fontId="17" fillId="2" borderId="14" xfId="10" applyFont="1" applyFill="1" applyBorder="1"/>
    <xf numFmtId="0" fontId="17" fillId="2" borderId="15" xfId="10" applyFont="1" applyFill="1" applyBorder="1"/>
    <xf numFmtId="0" fontId="17" fillId="2" borderId="16" xfId="10" applyFont="1" applyFill="1" applyBorder="1"/>
  </cellXfs>
  <cellStyles count="13">
    <cellStyle name="Comma 2" xfId="2" xr:uid="{00000000-0005-0000-0000-000001000000}"/>
    <cellStyle name="Comma 3" xfId="4" xr:uid="{00000000-0005-0000-0000-000002000000}"/>
    <cellStyle name="Ctx_Hyperlink" xfId="6" xr:uid="{00000000-0005-0000-0000-000003000000}"/>
    <cellStyle name="Hyperlink 2" xfId="8" xr:uid="{00000000-0005-0000-0000-000005000000}"/>
    <cellStyle name="Hyperlink 2 2" xfId="12" xr:uid="{A0CE7DA2-CAE5-4472-B592-E2B95495E52D}"/>
    <cellStyle name="Hyperlink 3" xfId="9" xr:uid="{00000000-0005-0000-0000-000006000000}"/>
    <cellStyle name="Hyperlink 4" xfId="11" xr:uid="{73EC6265-4FB2-4E00-902C-D97BBB5B7D1C}"/>
    <cellStyle name="Normal" xfId="0" builtinId="0"/>
    <cellStyle name="Normal 2" xfId="1" xr:uid="{00000000-0005-0000-0000-000008000000}"/>
    <cellStyle name="Normal 2 2" xfId="7" xr:uid="{00000000-0005-0000-0000-000009000000}"/>
    <cellStyle name="Normal 2 2 2" xfId="10" xr:uid="{4913CC27-CF69-4E0A-9DA1-83350F18F9E6}"/>
    <cellStyle name="Normal 2 3 2" xfId="5" xr:uid="{00000000-0005-0000-0000-00000A000000}"/>
    <cellStyle name="Percent 2" xfId="3" xr:uid="{00000000-0005-0000-0000-00000B000000}"/>
  </cellStyles>
  <dxfs count="0"/>
  <tableStyles count="0" defaultTableStyle="TableStyleMedium2" defaultPivotStyle="PivotStyleLight16"/>
  <colors>
    <mruColors>
      <color rgb="FF132E57"/>
      <color rgb="FFFA621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1</xdr:row>
      <xdr:rowOff>222595</xdr:rowOff>
    </xdr:from>
    <xdr:ext cx="4463237" cy="1246568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707C3-4C3F-4899-AEE9-DF5336942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" y="359755"/>
          <a:ext cx="4463237" cy="1246568"/>
        </a:xfrm>
        <a:prstGeom prst="rect">
          <a:avLst/>
        </a:prstGeom>
      </xdr:spPr>
    </xdr:pic>
    <xdr:clientData/>
  </xdr:oneCellAnchor>
  <xdr:oneCellAnchor>
    <xdr:from>
      <xdr:col>10</xdr:col>
      <xdr:colOff>678180</xdr:colOff>
      <xdr:row>3</xdr:row>
      <xdr:rowOff>102870</xdr:rowOff>
    </xdr:from>
    <xdr:ext cx="2688487" cy="727710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5734CD-D7F4-4471-B8A7-6DD33E0A8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0320" y="640080"/>
          <a:ext cx="2688487" cy="7277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310337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F609E1-C380-4AF8-8865-785F83566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0</xdr:row>
      <xdr:rowOff>156743</xdr:rowOff>
    </xdr:from>
    <xdr:to>
      <xdr:col>6</xdr:col>
      <xdr:colOff>467257</xdr:colOff>
      <xdr:row>0</xdr:row>
      <xdr:rowOff>619415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353720-AF82-4936-8DB4-E1FBFCAA8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580" y="15674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96EC-65F8-42EE-80A7-7E638FE1C378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style="1" customWidth="1"/>
    <col min="2" max="2" width="4.83984375" style="1" customWidth="1"/>
    <col min="3" max="3" width="36.68359375" style="1" customWidth="1"/>
    <col min="4" max="11" width="10.68359375" style="1" customWidth="1"/>
    <col min="12" max="12" width="36.68359375" style="1" customWidth="1"/>
    <col min="13" max="13" width="4.83984375" style="1" customWidth="1"/>
    <col min="14" max="16384" width="8.83984375" style="1"/>
  </cols>
  <sheetData>
    <row r="1" spans="1:13" ht="19.5" customHeight="1" thickBot="1" x14ac:dyDescent="0.8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 ht="19.5" customHeight="1" thickTop="1" x14ac:dyDescent="0.75">
      <c r="A2" s="50"/>
      <c r="B2" s="77"/>
      <c r="C2" s="76"/>
      <c r="D2" s="76"/>
      <c r="E2" s="76"/>
      <c r="F2" s="76"/>
      <c r="G2" s="76"/>
      <c r="H2" s="76"/>
      <c r="I2" s="76"/>
      <c r="J2" s="76"/>
      <c r="K2" s="76"/>
      <c r="L2" s="76"/>
      <c r="M2" s="75"/>
    </row>
    <row r="3" spans="1:13" ht="19.5" customHeight="1" x14ac:dyDescent="0.75">
      <c r="A3" s="50"/>
      <c r="B3" s="74"/>
      <c r="C3" s="73"/>
      <c r="D3" s="73"/>
      <c r="E3" s="73"/>
      <c r="F3" s="73"/>
      <c r="G3" s="73"/>
      <c r="H3" s="73"/>
      <c r="I3" s="73"/>
      <c r="J3" s="73"/>
      <c r="K3" s="73"/>
      <c r="L3" s="73"/>
      <c r="M3" s="72"/>
    </row>
    <row r="4" spans="1:13" ht="19.5" customHeight="1" x14ac:dyDescent="0.75">
      <c r="A4" s="50"/>
      <c r="B4" s="74"/>
      <c r="C4" s="73"/>
      <c r="D4" s="73"/>
      <c r="E4" s="73"/>
      <c r="F4" s="73"/>
      <c r="G4" s="73"/>
      <c r="H4" s="73"/>
      <c r="I4" s="73"/>
      <c r="J4" s="73"/>
      <c r="K4" s="73"/>
      <c r="L4" s="73"/>
      <c r="M4" s="72"/>
    </row>
    <row r="5" spans="1:13" ht="19.5" customHeight="1" x14ac:dyDescent="0.75">
      <c r="A5" s="50"/>
      <c r="B5" s="74"/>
      <c r="C5" s="73"/>
      <c r="D5" s="73"/>
      <c r="E5" s="73"/>
      <c r="F5" s="73"/>
      <c r="G5" s="73"/>
      <c r="H5" s="73"/>
      <c r="I5" s="73"/>
      <c r="J5" s="73"/>
      <c r="K5" s="73"/>
      <c r="L5" s="73"/>
      <c r="M5" s="72"/>
    </row>
    <row r="6" spans="1:13" ht="19.5" customHeight="1" x14ac:dyDescent="0.75">
      <c r="A6" s="50"/>
      <c r="B6" s="74"/>
      <c r="C6" s="73"/>
      <c r="D6" s="73"/>
      <c r="E6" s="73"/>
      <c r="F6" s="73"/>
      <c r="G6" s="73"/>
      <c r="H6" s="73"/>
      <c r="I6" s="73"/>
      <c r="J6" s="73"/>
      <c r="K6" s="73"/>
      <c r="L6" s="73"/>
      <c r="M6" s="72"/>
    </row>
    <row r="7" spans="1:13" ht="19.5" customHeight="1" x14ac:dyDescent="0.75">
      <c r="A7" s="50"/>
      <c r="B7" s="74"/>
      <c r="C7" s="73"/>
      <c r="D7" s="73"/>
      <c r="E7" s="73"/>
      <c r="F7" s="73"/>
      <c r="G7" s="73"/>
      <c r="H7" s="73"/>
      <c r="I7" s="73"/>
      <c r="J7" s="73"/>
      <c r="K7" s="73"/>
      <c r="L7" s="73"/>
      <c r="M7" s="72"/>
    </row>
    <row r="8" spans="1:13" ht="19.5" customHeight="1" x14ac:dyDescent="0.75">
      <c r="A8" s="50"/>
      <c r="B8" s="74"/>
      <c r="C8" s="73"/>
      <c r="D8" s="73"/>
      <c r="E8" s="73"/>
      <c r="F8" s="73"/>
      <c r="G8" s="73"/>
      <c r="H8" s="73"/>
      <c r="I8" s="73"/>
      <c r="J8" s="73"/>
      <c r="K8" s="73"/>
      <c r="L8" s="73"/>
      <c r="M8" s="72"/>
    </row>
    <row r="9" spans="1:13" ht="19.5" customHeight="1" x14ac:dyDescent="0.75">
      <c r="A9" s="50"/>
      <c r="B9" s="74"/>
      <c r="C9" s="73"/>
      <c r="D9" s="73"/>
      <c r="E9" s="73"/>
      <c r="F9" s="73"/>
      <c r="G9" s="73"/>
      <c r="H9" s="73"/>
      <c r="I9" s="73"/>
      <c r="J9" s="73"/>
      <c r="K9" s="73"/>
      <c r="L9" s="73"/>
      <c r="M9" s="72"/>
    </row>
    <row r="10" spans="1:13" ht="19.5" customHeight="1" x14ac:dyDescent="0.75">
      <c r="A10" s="50"/>
      <c r="B10" s="57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4"/>
    </row>
    <row r="11" spans="1:13" ht="28.5" customHeight="1" x14ac:dyDescent="1.3">
      <c r="A11" s="50"/>
      <c r="B11" s="57"/>
      <c r="C11" s="71" t="s">
        <v>21</v>
      </c>
      <c r="D11" s="50"/>
      <c r="E11" s="50"/>
      <c r="F11" s="50"/>
      <c r="G11" s="50"/>
      <c r="H11" s="50"/>
      <c r="I11" s="50"/>
      <c r="J11" s="50"/>
      <c r="K11" s="50"/>
      <c r="L11" s="70" t="s">
        <v>1</v>
      </c>
      <c r="M11" s="54"/>
    </row>
    <row r="12" spans="1:13" ht="19.5" customHeight="1" x14ac:dyDescent="0.75">
      <c r="A12" s="50"/>
      <c r="B12" s="57"/>
      <c r="C12" s="69"/>
      <c r="D12" s="50"/>
      <c r="E12" s="50"/>
      <c r="F12" s="50"/>
      <c r="G12" s="50"/>
      <c r="H12" s="50"/>
      <c r="I12" s="50"/>
      <c r="J12" s="50"/>
      <c r="K12" s="68"/>
      <c r="L12" s="50"/>
      <c r="M12" s="54"/>
    </row>
    <row r="13" spans="1:13" ht="19.5" customHeight="1" x14ac:dyDescent="0.9">
      <c r="A13" s="50"/>
      <c r="B13" s="57"/>
      <c r="C13" s="67" t="s">
        <v>47</v>
      </c>
      <c r="D13" s="60"/>
      <c r="E13" s="60"/>
      <c r="F13" s="60"/>
      <c r="G13" s="60"/>
      <c r="H13" s="60"/>
      <c r="I13" s="60"/>
      <c r="J13" s="60"/>
      <c r="K13" s="60"/>
      <c r="L13" s="60"/>
      <c r="M13" s="54"/>
    </row>
    <row r="14" spans="1:13" ht="19.5" customHeight="1" x14ac:dyDescent="0.75">
      <c r="A14" s="50"/>
      <c r="B14" s="57"/>
      <c r="C14" s="50"/>
      <c r="D14" s="60"/>
      <c r="E14" s="60"/>
      <c r="F14" s="60"/>
      <c r="G14" s="60"/>
      <c r="H14" s="60"/>
      <c r="I14" s="60"/>
      <c r="J14" s="60"/>
      <c r="K14" s="60"/>
      <c r="L14" s="60"/>
      <c r="M14" s="54"/>
    </row>
    <row r="15" spans="1:13" ht="19.5" customHeight="1" x14ac:dyDescent="0.8">
      <c r="A15" s="50"/>
      <c r="B15" s="57"/>
      <c r="C15" s="66" t="s">
        <v>48</v>
      </c>
      <c r="D15" s="60"/>
      <c r="E15" s="60"/>
      <c r="F15" s="60"/>
      <c r="G15" s="60"/>
      <c r="H15" s="60"/>
      <c r="I15" s="60"/>
      <c r="J15" s="60"/>
      <c r="K15" s="60"/>
      <c r="L15" s="60"/>
      <c r="M15" s="54"/>
    </row>
    <row r="16" spans="1:13" ht="19.5" customHeight="1" x14ac:dyDescent="0.75">
      <c r="A16" s="50"/>
      <c r="B16" s="57"/>
      <c r="C16"/>
      <c r="D16" s="60"/>
      <c r="E16" s="60"/>
      <c r="F16" s="60"/>
      <c r="G16" s="60"/>
      <c r="H16" s="60"/>
      <c r="I16" s="60"/>
      <c r="J16" s="60"/>
      <c r="K16" s="60"/>
      <c r="L16" s="60"/>
      <c r="M16" s="54"/>
    </row>
    <row r="17" spans="1:13" ht="19.5" customHeight="1" x14ac:dyDescent="0.8">
      <c r="A17" s="50"/>
      <c r="B17" s="57"/>
      <c r="C17" s="65"/>
      <c r="D17" s="60"/>
      <c r="E17" s="60"/>
      <c r="F17" s="60"/>
      <c r="G17" s="60"/>
      <c r="H17" s="60"/>
      <c r="I17" s="60"/>
      <c r="J17" s="60"/>
      <c r="K17" s="60"/>
      <c r="L17" s="60"/>
      <c r="M17" s="54"/>
    </row>
    <row r="18" spans="1:13" ht="19.5" customHeight="1" x14ac:dyDescent="0.8">
      <c r="A18" s="50"/>
      <c r="B18" s="57"/>
      <c r="C18" s="65"/>
      <c r="D18" s="60"/>
      <c r="E18" s="60"/>
      <c r="F18" s="60"/>
      <c r="G18" s="60"/>
      <c r="H18" s="60"/>
      <c r="I18" s="60"/>
      <c r="J18" s="60"/>
      <c r="K18" s="60"/>
      <c r="L18" s="60"/>
      <c r="M18" s="54"/>
    </row>
    <row r="19" spans="1:13" ht="19.5" customHeight="1" x14ac:dyDescent="0.8">
      <c r="A19" s="50"/>
      <c r="B19" s="57"/>
      <c r="C19" s="65"/>
      <c r="D19" s="60"/>
      <c r="E19" s="60"/>
      <c r="F19" s="60"/>
      <c r="G19" s="60"/>
      <c r="H19" s="60"/>
      <c r="I19" s="60"/>
      <c r="J19" s="60"/>
      <c r="K19" s="60"/>
      <c r="L19" s="60"/>
      <c r="M19" s="54"/>
    </row>
    <row r="20" spans="1:13" ht="19.5" customHeight="1" x14ac:dyDescent="0.8">
      <c r="A20" s="50"/>
      <c r="B20" s="57"/>
      <c r="C20" s="65"/>
      <c r="D20" s="60"/>
      <c r="E20" s="60"/>
      <c r="F20" s="60"/>
      <c r="G20" s="60"/>
      <c r="H20" s="60"/>
      <c r="I20" s="60"/>
      <c r="J20" s="60"/>
      <c r="K20" s="60"/>
      <c r="L20" s="60"/>
      <c r="M20" s="54"/>
    </row>
    <row r="21" spans="1:13" ht="19.5" customHeight="1" x14ac:dyDescent="0.75">
      <c r="A21" s="50"/>
      <c r="B21" s="57"/>
      <c r="C21" s="64"/>
      <c r="D21" s="60"/>
      <c r="E21" s="60"/>
      <c r="F21" s="60"/>
      <c r="G21" s="60"/>
      <c r="H21" s="60"/>
      <c r="I21" s="60"/>
      <c r="J21" s="60"/>
      <c r="K21" s="60"/>
      <c r="L21" s="60"/>
      <c r="M21" s="54"/>
    </row>
    <row r="22" spans="1:13" ht="19.5" customHeight="1" x14ac:dyDescent="0.75">
      <c r="A22" s="50"/>
      <c r="B22" s="57"/>
      <c r="C22" s="64"/>
      <c r="D22" s="60"/>
      <c r="E22" s="60"/>
      <c r="F22" s="60"/>
      <c r="G22" s="60"/>
      <c r="H22" s="60"/>
      <c r="I22" s="60"/>
      <c r="J22" s="60"/>
      <c r="K22" s="60"/>
      <c r="L22" s="60"/>
      <c r="M22" s="54"/>
    </row>
    <row r="23" spans="1:13" ht="19.5" customHeight="1" x14ac:dyDescent="0.75">
      <c r="A23" s="50"/>
      <c r="B23" s="57"/>
      <c r="C23" s="64"/>
      <c r="D23" s="60"/>
      <c r="E23" s="60"/>
      <c r="F23" s="60"/>
      <c r="G23" s="60"/>
      <c r="H23" s="60"/>
      <c r="I23" s="60"/>
      <c r="J23" s="60"/>
      <c r="K23" s="60"/>
      <c r="L23" s="60"/>
      <c r="M23" s="54"/>
    </row>
    <row r="24" spans="1:13" ht="19.5" customHeight="1" x14ac:dyDescent="0.75">
      <c r="A24" s="50"/>
      <c r="B24" s="57"/>
      <c r="C24" s="64"/>
      <c r="D24" s="60"/>
      <c r="E24" s="60"/>
      <c r="F24" s="60"/>
      <c r="G24" s="60"/>
      <c r="H24" s="60"/>
      <c r="I24" s="60"/>
      <c r="J24" s="60"/>
      <c r="K24" s="60"/>
      <c r="L24" s="60"/>
      <c r="M24" s="54"/>
    </row>
    <row r="25" spans="1:13" ht="19.5" customHeight="1" x14ac:dyDescent="0.75">
      <c r="A25" s="50"/>
      <c r="B25" s="57"/>
      <c r="C25" s="64"/>
      <c r="D25" s="60"/>
      <c r="E25" s="60"/>
      <c r="F25" s="60"/>
      <c r="G25" s="60"/>
      <c r="H25" s="60"/>
      <c r="I25" s="60"/>
      <c r="J25" s="60"/>
      <c r="K25" s="60"/>
      <c r="L25" s="60"/>
      <c r="M25" s="54"/>
    </row>
    <row r="26" spans="1:13" ht="19.5" customHeight="1" x14ac:dyDescent="0.8">
      <c r="A26" s="50"/>
      <c r="B26" s="57"/>
      <c r="C26" s="63"/>
      <c r="D26" s="60"/>
      <c r="E26" s="60"/>
      <c r="F26" s="60"/>
      <c r="G26" s="60"/>
      <c r="H26" s="60"/>
      <c r="I26" s="60"/>
      <c r="J26" s="60"/>
      <c r="K26" s="60"/>
      <c r="L26" s="60"/>
      <c r="M26" s="54"/>
    </row>
    <row r="27" spans="1:13" ht="19.5" customHeight="1" x14ac:dyDescent="0.8">
      <c r="A27" s="50"/>
      <c r="B27" s="57"/>
      <c r="C27" s="63"/>
      <c r="D27" s="60"/>
      <c r="E27" s="60"/>
      <c r="F27" s="60"/>
      <c r="G27" s="60"/>
      <c r="H27" s="60"/>
      <c r="I27" s="60"/>
      <c r="J27" s="60"/>
      <c r="K27" s="60"/>
      <c r="L27" s="60"/>
      <c r="M27" s="54"/>
    </row>
    <row r="28" spans="1:13" ht="19.5" customHeight="1" x14ac:dyDescent="0.75">
      <c r="A28" s="50"/>
      <c r="B28" s="57"/>
      <c r="C28" s="62"/>
      <c r="D28" s="60"/>
      <c r="E28" s="60"/>
      <c r="F28" s="60"/>
      <c r="G28" s="60"/>
      <c r="H28" s="60"/>
      <c r="I28" s="60"/>
      <c r="J28" s="60"/>
      <c r="K28" s="60"/>
      <c r="L28" s="60"/>
      <c r="M28" s="54"/>
    </row>
    <row r="29" spans="1:13" ht="19.5" customHeight="1" x14ac:dyDescent="0.75">
      <c r="A29" s="50"/>
      <c r="B29" s="57"/>
      <c r="C29" s="61"/>
      <c r="D29" s="60"/>
      <c r="E29" s="60"/>
      <c r="F29" s="60"/>
      <c r="G29" s="60"/>
      <c r="H29" s="60"/>
      <c r="I29" s="60"/>
      <c r="J29" s="60"/>
      <c r="K29" s="60"/>
      <c r="L29" s="60"/>
      <c r="M29" s="54"/>
    </row>
    <row r="30" spans="1:13" ht="19.5" customHeight="1" x14ac:dyDescent="0.75">
      <c r="A30" s="50"/>
      <c r="B30" s="57"/>
      <c r="C30" s="61"/>
      <c r="D30" s="60"/>
      <c r="E30" s="60"/>
      <c r="F30" s="60"/>
      <c r="G30" s="60"/>
      <c r="H30" s="60"/>
      <c r="I30" s="60"/>
      <c r="J30" s="60"/>
      <c r="K30" s="60"/>
      <c r="L30" s="60"/>
      <c r="M30" s="54"/>
    </row>
    <row r="31" spans="1:13" ht="19.5" customHeight="1" x14ac:dyDescent="0.8">
      <c r="A31" s="50"/>
      <c r="B31" s="57"/>
      <c r="C31" s="59" t="s">
        <v>46</v>
      </c>
      <c r="D31" s="58"/>
      <c r="E31" s="58"/>
      <c r="F31" s="58"/>
      <c r="G31" s="58"/>
      <c r="H31" s="58"/>
      <c r="I31" s="58"/>
      <c r="J31" s="58"/>
      <c r="K31" s="58"/>
      <c r="L31" s="58"/>
      <c r="M31" s="54"/>
    </row>
    <row r="32" spans="1:13" ht="19.5" customHeight="1" x14ac:dyDescent="0.75">
      <c r="A32" s="50"/>
      <c r="B32" s="57"/>
      <c r="C32" s="56" t="s">
        <v>45</v>
      </c>
      <c r="D32" s="55"/>
      <c r="E32" s="55"/>
      <c r="F32" s="55"/>
      <c r="G32" s="55"/>
      <c r="H32" s="55"/>
      <c r="I32" s="55"/>
      <c r="J32" s="55"/>
      <c r="K32" s="55"/>
      <c r="L32" s="55"/>
      <c r="M32" s="54"/>
    </row>
    <row r="33" spans="1:13" ht="19.5" customHeight="1" x14ac:dyDescent="0.75">
      <c r="A33" s="50"/>
      <c r="B33" s="57"/>
      <c r="C33" s="56" t="s">
        <v>44</v>
      </c>
      <c r="D33" s="55"/>
      <c r="E33" s="55"/>
      <c r="F33" s="55"/>
      <c r="G33" s="55"/>
      <c r="H33" s="55"/>
      <c r="I33" s="55"/>
      <c r="J33" s="55"/>
      <c r="K33" s="55"/>
      <c r="L33" s="55"/>
      <c r="M33" s="54"/>
    </row>
    <row r="34" spans="1:13" ht="19.5" customHeight="1" x14ac:dyDescent="0.75">
      <c r="A34" s="50"/>
      <c r="B34" s="57"/>
      <c r="C34" s="56" t="s">
        <v>43</v>
      </c>
      <c r="D34" s="55"/>
      <c r="E34" s="55"/>
      <c r="F34" s="55"/>
      <c r="G34" s="55"/>
      <c r="H34" s="55"/>
      <c r="I34" s="55"/>
      <c r="J34" s="55"/>
      <c r="K34" s="55"/>
      <c r="L34" s="55"/>
      <c r="M34" s="54"/>
    </row>
    <row r="35" spans="1:13" ht="19.5" customHeight="1" x14ac:dyDescent="0.75">
      <c r="A35" s="50"/>
      <c r="B35" s="57"/>
      <c r="C35" s="56" t="s">
        <v>42</v>
      </c>
      <c r="D35" s="55"/>
      <c r="E35" s="55"/>
      <c r="F35" s="55"/>
      <c r="G35" s="55"/>
      <c r="H35" s="55"/>
      <c r="I35" s="55"/>
      <c r="J35" s="55"/>
      <c r="K35" s="55"/>
      <c r="L35" s="55"/>
      <c r="M35" s="54"/>
    </row>
    <row r="36" spans="1:13" ht="19.5" customHeight="1" x14ac:dyDescent="0.75">
      <c r="A36" s="50"/>
      <c r="B36" s="57"/>
      <c r="C36" s="56" t="s">
        <v>41</v>
      </c>
      <c r="D36" s="55"/>
      <c r="E36" s="55"/>
      <c r="F36" s="55"/>
      <c r="G36" s="55"/>
      <c r="H36" s="55"/>
      <c r="I36" s="55"/>
      <c r="J36" s="55"/>
      <c r="K36" s="55"/>
      <c r="L36" s="55"/>
      <c r="M36" s="54"/>
    </row>
    <row r="37" spans="1:13" ht="19.5" customHeight="1" x14ac:dyDescent="0.75">
      <c r="A37" s="50"/>
      <c r="B37" s="57"/>
      <c r="C37" s="56"/>
      <c r="D37" s="55"/>
      <c r="E37" s="55"/>
      <c r="F37" s="55"/>
      <c r="G37" s="55"/>
      <c r="H37" s="55"/>
      <c r="I37" s="55"/>
      <c r="J37" s="55"/>
      <c r="K37" s="55"/>
      <c r="L37" s="55"/>
      <c r="M37" s="54"/>
    </row>
    <row r="38" spans="1:13" ht="19.5" customHeight="1" x14ac:dyDescent="0.75">
      <c r="A38" s="50"/>
      <c r="B38" s="57"/>
      <c r="C38" s="56" t="s">
        <v>0</v>
      </c>
      <c r="D38" s="55"/>
      <c r="E38" s="55"/>
      <c r="F38" s="55"/>
      <c r="G38" s="55"/>
      <c r="H38" s="55"/>
      <c r="I38" s="55"/>
      <c r="J38" s="55"/>
      <c r="K38" s="55"/>
      <c r="L38" s="55"/>
      <c r="M38" s="54"/>
    </row>
    <row r="39" spans="1:13" ht="19.5" customHeight="1" thickBot="1" x14ac:dyDescent="0.8">
      <c r="A39" s="50"/>
      <c r="B39" s="53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1" t="s">
        <v>38</v>
      </c>
    </row>
    <row r="40" spans="1:13" ht="19.5" customHeight="1" thickTop="1" x14ac:dyDescent="0.75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</row>
  </sheetData>
  <hyperlinks>
    <hyperlink ref="C38" r:id="rId1" xr:uid="{DC3E5D11-FC7D-4B87-9327-0A4CA7A7EF32}"/>
    <hyperlink ref="C15" location="'Capital Adequacy Ratio'!A1" tooltip="Capital Adequacy Ratio" display="Capital Adequacy Ratio" xr:uid="{E4671C14-EC80-4356-93C9-7AC46791886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5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20703125" defaultRowHeight="15" x14ac:dyDescent="0.65"/>
  <cols>
    <col min="1" max="1" width="2.578125" style="10" customWidth="1"/>
    <col min="2" max="2" width="34.20703125" style="10" customWidth="1"/>
    <col min="3" max="6" width="9.20703125" style="10" customWidth="1"/>
    <col min="7" max="7" width="9.20703125" style="10"/>
    <col min="9" max="9" width="28.68359375" customWidth="1"/>
    <col min="15" max="16384" width="9.20703125" style="10"/>
  </cols>
  <sheetData>
    <row r="1" spans="1:15" customFormat="1" ht="55" customHeight="1" x14ac:dyDescent="0.8">
      <c r="B1" s="4"/>
      <c r="C1" s="5"/>
      <c r="D1" s="5"/>
      <c r="E1" s="6"/>
      <c r="F1" s="6"/>
      <c r="G1" s="6"/>
    </row>
    <row r="2" spans="1:15" customFormat="1" ht="14.4" x14ac:dyDescent="0.55000000000000004"/>
    <row r="3" spans="1:15" s="2" customFormat="1" ht="24" customHeight="1" x14ac:dyDescent="0.55000000000000004">
      <c r="A3"/>
      <c r="B3" s="7" t="s">
        <v>2</v>
      </c>
      <c r="C3" s="7"/>
      <c r="D3" s="7"/>
      <c r="E3" s="7"/>
      <c r="F3" s="7"/>
      <c r="G3" s="7"/>
      <c r="H3"/>
      <c r="I3"/>
      <c r="J3"/>
      <c r="K3"/>
      <c r="L3"/>
      <c r="M3"/>
      <c r="N3"/>
    </row>
    <row r="4" spans="1:15" s="2" customFormat="1" ht="14.4" x14ac:dyDescent="0.55000000000000004">
      <c r="A4" s="3"/>
      <c r="B4" s="3"/>
      <c r="C4" s="3"/>
      <c r="D4" s="3"/>
      <c r="E4" s="3"/>
      <c r="F4" s="3"/>
      <c r="G4" s="3"/>
      <c r="H4"/>
      <c r="I4"/>
      <c r="J4"/>
      <c r="K4"/>
      <c r="L4"/>
      <c r="M4"/>
      <c r="N4"/>
      <c r="O4" s="3"/>
    </row>
    <row r="5" spans="1:15" s="2" customFormat="1" ht="14.4" x14ac:dyDescent="0.55000000000000004">
      <c r="A5" s="3"/>
      <c r="B5" s="26" t="s">
        <v>35</v>
      </c>
      <c r="C5" s="26"/>
      <c r="D5" s="3"/>
      <c r="E5" s="3"/>
      <c r="F5" s="3"/>
      <c r="G5" s="3"/>
      <c r="H5"/>
      <c r="I5"/>
      <c r="J5"/>
      <c r="K5"/>
      <c r="L5"/>
      <c r="M5"/>
      <c r="N5"/>
      <c r="O5" s="3"/>
    </row>
    <row r="6" spans="1:15" x14ac:dyDescent="0.65">
      <c r="A6" s="8"/>
      <c r="B6" s="10" t="s">
        <v>38</v>
      </c>
      <c r="D6" s="9"/>
      <c r="E6" s="9"/>
      <c r="F6" s="9"/>
      <c r="G6" s="9"/>
      <c r="O6" s="8"/>
    </row>
    <row r="7" spans="1:15" ht="15.3" thickBot="1" x14ac:dyDescent="0.7">
      <c r="A7" s="8"/>
      <c r="B7" s="30" t="s">
        <v>3</v>
      </c>
      <c r="C7" s="30"/>
      <c r="D7" s="32">
        <f>+E7-1</f>
        <v>2020</v>
      </c>
      <c r="E7" s="32">
        <f>+F7-1</f>
        <v>2021</v>
      </c>
      <c r="F7" s="32">
        <f>+G7-1</f>
        <v>2022</v>
      </c>
      <c r="G7" s="33">
        <v>2023</v>
      </c>
      <c r="O7" s="8"/>
    </row>
    <row r="8" spans="1:15" x14ac:dyDescent="0.65">
      <c r="A8" s="8"/>
      <c r="B8" s="27" t="s">
        <v>4</v>
      </c>
      <c r="C8" s="27"/>
      <c r="D8" s="28"/>
      <c r="E8" s="28"/>
      <c r="F8" s="28"/>
      <c r="G8" s="28"/>
      <c r="O8" s="8"/>
    </row>
    <row r="9" spans="1:15" x14ac:dyDescent="0.65">
      <c r="A9" s="8"/>
      <c r="B9" s="15" t="s">
        <v>5</v>
      </c>
      <c r="C9" s="15"/>
      <c r="D9" s="18">
        <v>48480</v>
      </c>
      <c r="E9" s="18">
        <v>51480</v>
      </c>
      <c r="F9" s="18">
        <v>54480</v>
      </c>
      <c r="G9" s="18">
        <v>57480</v>
      </c>
      <c r="O9" s="8"/>
    </row>
    <row r="10" spans="1:15" x14ac:dyDescent="0.65">
      <c r="A10" s="8"/>
      <c r="B10" s="15" t="s">
        <v>6</v>
      </c>
      <c r="C10" s="15"/>
      <c r="D10" s="18">
        <v>7000</v>
      </c>
      <c r="E10" s="18">
        <v>8000</v>
      </c>
      <c r="F10" s="18">
        <v>9000</v>
      </c>
      <c r="G10" s="18">
        <v>10000</v>
      </c>
      <c r="O10" s="8"/>
    </row>
    <row r="11" spans="1:15" x14ac:dyDescent="0.65">
      <c r="A11" s="8"/>
      <c r="B11" s="15" t="s">
        <v>9</v>
      </c>
      <c r="C11" s="15"/>
      <c r="D11" s="18">
        <v>187302</v>
      </c>
      <c r="E11" s="18">
        <v>188302</v>
      </c>
      <c r="F11" s="18">
        <v>189302</v>
      </c>
      <c r="G11" s="18">
        <v>190302</v>
      </c>
      <c r="O11" s="8"/>
    </row>
    <row r="12" spans="1:15" x14ac:dyDescent="0.65">
      <c r="A12" s="8"/>
      <c r="B12" s="15" t="s">
        <v>30</v>
      </c>
      <c r="C12" s="15"/>
      <c r="D12" s="18">
        <v>166800</v>
      </c>
      <c r="E12" s="18">
        <v>167800</v>
      </c>
      <c r="F12" s="18">
        <v>168800</v>
      </c>
      <c r="G12" s="18">
        <v>169800</v>
      </c>
      <c r="O12" s="8"/>
    </row>
    <row r="13" spans="1:15" x14ac:dyDescent="0.65">
      <c r="A13" s="8"/>
      <c r="B13" s="17" t="s">
        <v>29</v>
      </c>
      <c r="C13" s="17"/>
      <c r="D13" s="18">
        <v>-5000</v>
      </c>
      <c r="E13" s="18">
        <v>-5000</v>
      </c>
      <c r="F13" s="18">
        <v>-5000</v>
      </c>
      <c r="G13" s="18">
        <v>-5000</v>
      </c>
      <c r="O13" s="8"/>
    </row>
    <row r="14" spans="1:15" x14ac:dyDescent="0.65">
      <c r="A14" s="8"/>
      <c r="B14" s="15" t="s">
        <v>22</v>
      </c>
      <c r="C14" s="15"/>
      <c r="D14" s="18">
        <v>10000</v>
      </c>
      <c r="E14" s="18">
        <v>10000</v>
      </c>
      <c r="F14" s="18">
        <v>10000</v>
      </c>
      <c r="G14" s="18">
        <v>10000</v>
      </c>
      <c r="O14" s="8"/>
    </row>
    <row r="15" spans="1:15" ht="15.3" thickBot="1" x14ac:dyDescent="0.7">
      <c r="A15" s="8"/>
      <c r="B15" s="19" t="s">
        <v>7</v>
      </c>
      <c r="C15" s="19"/>
      <c r="D15" s="44">
        <f>SUM(D9:D14)</f>
        <v>414582</v>
      </c>
      <c r="E15" s="44">
        <f t="shared" ref="E15:G15" si="0">SUM(E9:E14)</f>
        <v>420582</v>
      </c>
      <c r="F15" s="44">
        <f t="shared" si="0"/>
        <v>426582</v>
      </c>
      <c r="G15" s="44">
        <f t="shared" si="0"/>
        <v>432582</v>
      </c>
      <c r="O15" s="8"/>
    </row>
    <row r="16" spans="1:15" ht="15.3" thickTop="1" x14ac:dyDescent="0.65">
      <c r="A16" s="8"/>
      <c r="B16" s="8"/>
      <c r="C16" s="8"/>
      <c r="D16" s="12"/>
      <c r="E16" s="12"/>
      <c r="F16" s="12"/>
      <c r="G16" s="12"/>
      <c r="O16" s="8"/>
    </row>
    <row r="17" spans="1:15" x14ac:dyDescent="0.65">
      <c r="A17" s="8"/>
      <c r="B17" s="13" t="s">
        <v>8</v>
      </c>
      <c r="C17" s="13"/>
      <c r="D17" s="12"/>
      <c r="E17" s="12"/>
      <c r="F17" s="12"/>
      <c r="G17" s="12"/>
      <c r="O17" s="8"/>
    </row>
    <row r="18" spans="1:15" x14ac:dyDescent="0.65">
      <c r="A18" s="8"/>
      <c r="B18" s="15" t="s">
        <v>31</v>
      </c>
      <c r="C18" s="15"/>
      <c r="D18" s="18">
        <v>4020</v>
      </c>
      <c r="E18" s="18">
        <v>5020</v>
      </c>
      <c r="F18" s="18">
        <v>6020</v>
      </c>
      <c r="G18" s="18">
        <v>7020</v>
      </c>
      <c r="O18" s="8"/>
    </row>
    <row r="19" spans="1:15" x14ac:dyDescent="0.65">
      <c r="A19" s="8"/>
      <c r="B19" s="15" t="s">
        <v>32</v>
      </c>
      <c r="C19" s="15"/>
      <c r="D19" s="18">
        <v>5020</v>
      </c>
      <c r="E19" s="18">
        <v>6020</v>
      </c>
      <c r="F19" s="18">
        <v>7020</v>
      </c>
      <c r="G19" s="18">
        <v>8020</v>
      </c>
      <c r="O19" s="8"/>
    </row>
    <row r="20" spans="1:15" x14ac:dyDescent="0.65">
      <c r="A20" s="8"/>
      <c r="B20" s="15" t="s">
        <v>33</v>
      </c>
      <c r="C20" s="15"/>
      <c r="D20" s="18">
        <v>2010</v>
      </c>
      <c r="E20" s="18">
        <v>3010</v>
      </c>
      <c r="F20" s="18">
        <v>4010</v>
      </c>
      <c r="G20" s="18">
        <v>5010</v>
      </c>
      <c r="O20" s="8"/>
    </row>
    <row r="21" spans="1:15" x14ac:dyDescent="0.65">
      <c r="A21" s="8"/>
      <c r="B21" s="15" t="s">
        <v>15</v>
      </c>
      <c r="C21" s="15"/>
      <c r="D21" s="18">
        <v>375920</v>
      </c>
      <c r="E21" s="18">
        <v>376920</v>
      </c>
      <c r="F21" s="18">
        <v>377920</v>
      </c>
      <c r="G21" s="18">
        <v>378920</v>
      </c>
    </row>
    <row r="22" spans="1:15" x14ac:dyDescent="0.65">
      <c r="A22" s="8"/>
      <c r="B22" s="20" t="s">
        <v>10</v>
      </c>
      <c r="C22" s="20"/>
      <c r="D22" s="45">
        <f>SUM(D18:D21)</f>
        <v>386970</v>
      </c>
      <c r="E22" s="45">
        <f t="shared" ref="E22:G22" si="1">SUM(E18:E21)</f>
        <v>390970</v>
      </c>
      <c r="F22" s="45">
        <f t="shared" si="1"/>
        <v>394970</v>
      </c>
      <c r="G22" s="45">
        <f t="shared" si="1"/>
        <v>398970</v>
      </c>
      <c r="O22" s="8"/>
    </row>
    <row r="23" spans="1:15" x14ac:dyDescent="0.65">
      <c r="A23" s="8"/>
      <c r="B23" s="8"/>
      <c r="C23" s="8"/>
      <c r="D23" s="12"/>
      <c r="E23" s="12"/>
      <c r="F23" s="12"/>
      <c r="G23" s="12"/>
      <c r="O23" s="8"/>
    </row>
    <row r="24" spans="1:15" x14ac:dyDescent="0.65">
      <c r="A24" s="8"/>
      <c r="B24" s="13" t="s">
        <v>11</v>
      </c>
      <c r="C24" s="13"/>
      <c r="D24" s="12"/>
      <c r="E24" s="12"/>
      <c r="F24" s="12"/>
      <c r="G24" s="12"/>
      <c r="O24" s="8"/>
    </row>
    <row r="25" spans="1:15" x14ac:dyDescent="0.65">
      <c r="A25" s="8"/>
      <c r="B25" s="8" t="s">
        <v>12</v>
      </c>
      <c r="C25" s="8"/>
      <c r="D25" s="18">
        <v>3404</v>
      </c>
      <c r="E25" s="18">
        <v>4404</v>
      </c>
      <c r="F25" s="18">
        <v>5404</v>
      </c>
      <c r="G25" s="18">
        <v>6404</v>
      </c>
      <c r="O25" s="8"/>
    </row>
    <row r="26" spans="1:15" x14ac:dyDescent="0.65">
      <c r="A26" s="8"/>
      <c r="B26" s="8" t="s">
        <v>13</v>
      </c>
      <c r="C26" s="8"/>
      <c r="D26" s="46">
        <f>D15-D22-D25-D27</f>
        <v>19208</v>
      </c>
      <c r="E26" s="46">
        <f t="shared" ref="E26:G26" si="2">E15-E22-E25-E27</f>
        <v>20208</v>
      </c>
      <c r="F26" s="46">
        <f t="shared" si="2"/>
        <v>21208</v>
      </c>
      <c r="G26" s="46">
        <f t="shared" si="2"/>
        <v>22208</v>
      </c>
      <c r="O26" s="8"/>
    </row>
    <row r="27" spans="1:15" x14ac:dyDescent="0.65">
      <c r="A27" s="8"/>
      <c r="B27" s="8" t="s">
        <v>24</v>
      </c>
      <c r="C27" s="8"/>
      <c r="D27" s="18">
        <v>5000</v>
      </c>
      <c r="E27" s="18">
        <v>5000</v>
      </c>
      <c r="F27" s="18">
        <v>5000</v>
      </c>
      <c r="G27" s="18">
        <v>5000</v>
      </c>
      <c r="O27" s="8"/>
    </row>
    <row r="28" spans="1:15" x14ac:dyDescent="0.65">
      <c r="A28" s="8"/>
      <c r="B28" s="21" t="s">
        <v>11</v>
      </c>
      <c r="C28" s="21"/>
      <c r="D28" s="47">
        <f>SUM(D25:D27)</f>
        <v>27612</v>
      </c>
      <c r="E28" s="47">
        <f t="shared" ref="E28:G28" si="3">SUM(E25:E27)</f>
        <v>29612</v>
      </c>
      <c r="F28" s="47">
        <f t="shared" si="3"/>
        <v>31612</v>
      </c>
      <c r="G28" s="47">
        <f t="shared" si="3"/>
        <v>33612</v>
      </c>
      <c r="O28" s="8"/>
    </row>
    <row r="29" spans="1:15" ht="15.3" thickBot="1" x14ac:dyDescent="0.7">
      <c r="A29" s="8"/>
      <c r="B29" s="22" t="s">
        <v>14</v>
      </c>
      <c r="C29" s="22"/>
      <c r="D29" s="44">
        <f>D22+D28</f>
        <v>414582</v>
      </c>
      <c r="E29" s="44">
        <f>E22+E28</f>
        <v>420582</v>
      </c>
      <c r="F29" s="44">
        <f>F22+F28</f>
        <v>426582</v>
      </c>
      <c r="G29" s="44">
        <f>G22+G28</f>
        <v>432582</v>
      </c>
      <c r="O29" s="8"/>
    </row>
    <row r="30" spans="1:15" ht="15.3" thickTop="1" x14ac:dyDescent="0.65">
      <c r="A30" s="8"/>
      <c r="B30" s="13"/>
      <c r="C30" s="13"/>
      <c r="D30" s="11"/>
      <c r="E30" s="11"/>
      <c r="F30" s="11"/>
      <c r="G30" s="11"/>
      <c r="O30" s="8"/>
    </row>
    <row r="31" spans="1:15" x14ac:dyDescent="0.65">
      <c r="A31" s="8"/>
      <c r="B31" s="23" t="s">
        <v>17</v>
      </c>
      <c r="C31" s="23"/>
      <c r="D31" s="24">
        <f>D29-D15</f>
        <v>0</v>
      </c>
      <c r="E31" s="24">
        <f>E29-E15</f>
        <v>0</v>
      </c>
      <c r="F31" s="24">
        <f>F29-F15</f>
        <v>0</v>
      </c>
      <c r="G31" s="24">
        <f>G29-G15</f>
        <v>0</v>
      </c>
      <c r="O31" s="8"/>
    </row>
    <row r="32" spans="1:15" x14ac:dyDescent="0.65">
      <c r="A32" s="8"/>
      <c r="B32" s="13"/>
      <c r="C32" s="13"/>
      <c r="D32" s="11"/>
      <c r="E32" s="11"/>
      <c r="F32" s="11"/>
      <c r="G32" s="11"/>
      <c r="O32" s="8"/>
    </row>
    <row r="33" spans="1:15" x14ac:dyDescent="0.65">
      <c r="A33" s="8"/>
      <c r="B33" s="34" t="s">
        <v>18</v>
      </c>
      <c r="C33" s="34"/>
      <c r="D33" s="34"/>
      <c r="E33" s="34"/>
      <c r="F33" s="34"/>
      <c r="G33" s="34"/>
      <c r="O33" s="8"/>
    </row>
    <row r="34" spans="1:15" x14ac:dyDescent="0.65">
      <c r="A34" s="8"/>
      <c r="B34" s="27"/>
      <c r="C34" s="27"/>
      <c r="D34" s="35"/>
      <c r="E34" s="35"/>
      <c r="F34" s="35"/>
      <c r="G34" s="35"/>
      <c r="O34" s="8"/>
    </row>
    <row r="35" spans="1:15" ht="15.3" thickBot="1" x14ac:dyDescent="0.7">
      <c r="A35" s="8"/>
      <c r="B35" s="36"/>
      <c r="C35" s="36"/>
      <c r="D35" s="41">
        <f>D$7</f>
        <v>2020</v>
      </c>
      <c r="E35" s="41">
        <f t="shared" ref="E35:G35" si="4">E$7</f>
        <v>2021</v>
      </c>
      <c r="F35" s="41">
        <f t="shared" si="4"/>
        <v>2022</v>
      </c>
      <c r="G35" s="41">
        <f t="shared" si="4"/>
        <v>2023</v>
      </c>
      <c r="O35" s="8"/>
    </row>
    <row r="36" spans="1:15" x14ac:dyDescent="0.65">
      <c r="A36" s="8"/>
      <c r="B36" s="35" t="s">
        <v>25</v>
      </c>
      <c r="C36" s="29"/>
      <c r="D36" s="16">
        <f>SUM(D25:D26)</f>
        <v>22612</v>
      </c>
      <c r="E36" s="16">
        <f>SUM(E25:E26)</f>
        <v>24612</v>
      </c>
      <c r="F36" s="16">
        <f>SUM(F25:F26)</f>
        <v>26612</v>
      </c>
      <c r="G36" s="16">
        <f>SUM(G25:G26)</f>
        <v>28612</v>
      </c>
      <c r="O36" s="8"/>
    </row>
    <row r="37" spans="1:15" x14ac:dyDescent="0.65">
      <c r="A37" s="8"/>
      <c r="B37" s="8" t="s">
        <v>26</v>
      </c>
      <c r="D37" s="14">
        <f>-D14</f>
        <v>-10000</v>
      </c>
      <c r="E37" s="14">
        <f>-E14</f>
        <v>-10000</v>
      </c>
      <c r="F37" s="14">
        <f>-F14</f>
        <v>-10000</v>
      </c>
      <c r="G37" s="14">
        <f>-G14</f>
        <v>-10000</v>
      </c>
      <c r="O37" s="8"/>
    </row>
    <row r="38" spans="1:15" x14ac:dyDescent="0.65">
      <c r="A38" s="8"/>
      <c r="B38" s="8" t="s">
        <v>23</v>
      </c>
      <c r="D38" s="16">
        <f>SUM(D36:D37)</f>
        <v>12612</v>
      </c>
      <c r="E38" s="16">
        <f t="shared" ref="E38:G38" si="5">SUM(E36:E37)</f>
        <v>14612</v>
      </c>
      <c r="F38" s="16">
        <f t="shared" si="5"/>
        <v>16612</v>
      </c>
      <c r="G38" s="16">
        <f t="shared" si="5"/>
        <v>18612</v>
      </c>
      <c r="O38" s="8"/>
    </row>
    <row r="39" spans="1:15" x14ac:dyDescent="0.65">
      <c r="A39" s="8"/>
      <c r="B39" s="8" t="s">
        <v>27</v>
      </c>
      <c r="D39" s="14">
        <f>D27</f>
        <v>5000</v>
      </c>
      <c r="E39" s="14">
        <f>E27</f>
        <v>5000</v>
      </c>
      <c r="F39" s="14">
        <f>F27</f>
        <v>5000</v>
      </c>
      <c r="G39" s="14">
        <f>G27</f>
        <v>5000</v>
      </c>
      <c r="O39" s="8"/>
    </row>
    <row r="40" spans="1:15" x14ac:dyDescent="0.65">
      <c r="A40" s="8"/>
      <c r="B40" s="13" t="s">
        <v>28</v>
      </c>
      <c r="C40" s="39"/>
      <c r="D40" s="40">
        <f>D38+D39</f>
        <v>17612</v>
      </c>
      <c r="E40" s="40">
        <f t="shared" ref="E40:G40" si="6">E38+E39</f>
        <v>19612</v>
      </c>
      <c r="F40" s="40">
        <f t="shared" si="6"/>
        <v>21612</v>
      </c>
      <c r="G40" s="40">
        <f t="shared" si="6"/>
        <v>23612</v>
      </c>
      <c r="O40" s="8"/>
    </row>
    <row r="41" spans="1:15" x14ac:dyDescent="0.65">
      <c r="A41" s="8"/>
      <c r="B41" s="13"/>
      <c r="C41" s="13"/>
      <c r="D41" s="8"/>
      <c r="E41" s="8"/>
      <c r="F41" s="8"/>
      <c r="G41" s="8"/>
      <c r="O41" s="8"/>
    </row>
    <row r="42" spans="1:15" x14ac:dyDescent="0.65">
      <c r="A42" s="8"/>
      <c r="B42" s="13"/>
      <c r="C42" s="13"/>
      <c r="D42" s="8"/>
      <c r="E42" s="8"/>
      <c r="F42" s="8"/>
      <c r="G42" s="8"/>
      <c r="O42" s="8"/>
    </row>
    <row r="43" spans="1:15" x14ac:dyDescent="0.65">
      <c r="A43" s="8"/>
      <c r="B43" s="15" t="s">
        <v>31</v>
      </c>
      <c r="C43" s="13"/>
      <c r="D43" s="12">
        <f>D18</f>
        <v>4020</v>
      </c>
      <c r="E43" s="12">
        <f>E18</f>
        <v>5020</v>
      </c>
      <c r="F43" s="12">
        <f>F18</f>
        <v>6020</v>
      </c>
      <c r="G43" s="12">
        <f>G18</f>
        <v>7020</v>
      </c>
      <c r="O43" s="8"/>
    </row>
    <row r="44" spans="1:15" x14ac:dyDescent="0.65">
      <c r="A44" s="8"/>
      <c r="B44" s="15" t="s">
        <v>32</v>
      </c>
      <c r="C44" s="13"/>
      <c r="D44" s="12">
        <f>D19</f>
        <v>5020</v>
      </c>
      <c r="E44" s="12">
        <f>E19</f>
        <v>6020</v>
      </c>
      <c r="F44" s="12">
        <f>F19</f>
        <v>7020</v>
      </c>
      <c r="G44" s="12">
        <f>G19</f>
        <v>8020</v>
      </c>
      <c r="O44" s="8"/>
    </row>
    <row r="45" spans="1:15" x14ac:dyDescent="0.65">
      <c r="A45" s="8"/>
      <c r="B45" s="15" t="s">
        <v>33</v>
      </c>
      <c r="C45" s="13"/>
      <c r="D45" s="12">
        <f>D20</f>
        <v>2010</v>
      </c>
      <c r="E45" s="12">
        <f>E20</f>
        <v>3010</v>
      </c>
      <c r="F45" s="12">
        <f>F20</f>
        <v>4010</v>
      </c>
      <c r="G45" s="12">
        <f>G20</f>
        <v>5010</v>
      </c>
      <c r="O45" s="8"/>
    </row>
    <row r="46" spans="1:15" ht="14.4" customHeight="1" x14ac:dyDescent="0.65">
      <c r="A46" s="8"/>
      <c r="B46" s="8" t="s">
        <v>36</v>
      </c>
      <c r="C46" s="37">
        <v>1.2500000000000001E-2</v>
      </c>
      <c r="D46" s="14">
        <f>MIN($C$46*D60,-D13)</f>
        <v>3255.6375000000003</v>
      </c>
      <c r="E46" s="14">
        <f>MIN($C$46*E60,-E13)</f>
        <v>3274.3875000000003</v>
      </c>
      <c r="F46" s="14">
        <f>MIN($C$46*F60,-F13)</f>
        <v>3293.1375000000003</v>
      </c>
      <c r="G46" s="14">
        <f>MIN($C$46*G60,-G13)</f>
        <v>3311.8875000000003</v>
      </c>
      <c r="O46" s="8"/>
    </row>
    <row r="47" spans="1:15" x14ac:dyDescent="0.65">
      <c r="A47" s="8"/>
      <c r="B47" s="13" t="s">
        <v>34</v>
      </c>
      <c r="C47" s="13"/>
      <c r="D47" s="40">
        <f>SUM(D43:D46)</f>
        <v>14305.637500000001</v>
      </c>
      <c r="E47" s="40">
        <f t="shared" ref="E47:G47" si="7">SUM(E43:E46)</f>
        <v>17324.387500000001</v>
      </c>
      <c r="F47" s="40">
        <f t="shared" si="7"/>
        <v>20343.137500000001</v>
      </c>
      <c r="G47" s="40">
        <f t="shared" si="7"/>
        <v>23361.887500000001</v>
      </c>
      <c r="O47" s="8"/>
    </row>
    <row r="48" spans="1:15" x14ac:dyDescent="0.65">
      <c r="A48" s="8"/>
      <c r="B48" s="13"/>
      <c r="C48" s="13"/>
      <c r="D48" s="8"/>
      <c r="E48" s="8"/>
      <c r="F48" s="8"/>
      <c r="G48" s="8"/>
      <c r="O48" s="8"/>
    </row>
    <row r="49" spans="1:15" x14ac:dyDescent="0.65">
      <c r="A49" s="8"/>
      <c r="B49" s="13" t="s">
        <v>37</v>
      </c>
      <c r="C49" s="13"/>
      <c r="D49" s="42">
        <f>D40+D47</f>
        <v>31917.637500000001</v>
      </c>
      <c r="E49" s="42">
        <f>E40+E47</f>
        <v>36936.387499999997</v>
      </c>
      <c r="F49" s="42">
        <f>F40+F47</f>
        <v>41955.137499999997</v>
      </c>
      <c r="G49" s="42">
        <f>G40+G47</f>
        <v>46973.887499999997</v>
      </c>
      <c r="O49" s="8"/>
    </row>
    <row r="50" spans="1:15" x14ac:dyDescent="0.65">
      <c r="A50" s="8"/>
      <c r="B50" s="13"/>
      <c r="C50" s="13"/>
      <c r="D50" s="42"/>
      <c r="E50" s="42"/>
      <c r="F50" s="42"/>
      <c r="G50" s="42"/>
      <c r="O50" s="8"/>
    </row>
    <row r="51" spans="1:15" x14ac:dyDescent="0.65">
      <c r="A51" s="8"/>
      <c r="B51" s="13"/>
      <c r="C51" s="13"/>
      <c r="D51" s="8"/>
      <c r="E51" s="8"/>
      <c r="F51" s="8"/>
      <c r="G51" s="38" t="str">
        <f>TEXT(C46,"0.00%")&amp;" of Risk-Weighted Assets."</f>
        <v>1.25% of Risk-Weighted Assets.</v>
      </c>
      <c r="O51" s="8"/>
    </row>
    <row r="52" spans="1:15" x14ac:dyDescent="0.65">
      <c r="A52" s="8"/>
      <c r="B52" s="13"/>
      <c r="C52" s="13"/>
      <c r="D52" s="8"/>
      <c r="E52" s="8"/>
      <c r="F52" s="8"/>
      <c r="G52" s="8"/>
      <c r="O52" s="8"/>
    </row>
    <row r="53" spans="1:15" x14ac:dyDescent="0.65">
      <c r="A53" s="8"/>
      <c r="B53" s="34" t="s">
        <v>19</v>
      </c>
      <c r="C53" s="34"/>
      <c r="D53" s="34"/>
      <c r="E53" s="34"/>
      <c r="F53" s="34"/>
      <c r="G53" s="34"/>
      <c r="O53" s="8"/>
    </row>
    <row r="54" spans="1:15" x14ac:dyDescent="0.65">
      <c r="A54" s="8"/>
      <c r="B54" s="13"/>
      <c r="C54" s="13"/>
      <c r="D54" s="8"/>
      <c r="E54" s="8"/>
      <c r="F54" s="8"/>
      <c r="G54" s="8"/>
      <c r="O54" s="8"/>
    </row>
    <row r="55" spans="1:15" ht="15.3" thickBot="1" x14ac:dyDescent="0.7">
      <c r="A55" s="8"/>
      <c r="B55" s="36"/>
      <c r="C55" s="43" t="s">
        <v>39</v>
      </c>
      <c r="D55" s="41">
        <f>D$7</f>
        <v>2020</v>
      </c>
      <c r="E55" s="41">
        <f t="shared" ref="E55:G55" si="8">E$7</f>
        <v>2021</v>
      </c>
      <c r="F55" s="41">
        <f t="shared" si="8"/>
        <v>2022</v>
      </c>
      <c r="G55" s="41">
        <f t="shared" si="8"/>
        <v>2023</v>
      </c>
      <c r="O55" s="8"/>
    </row>
    <row r="56" spans="1:15" x14ac:dyDescent="0.65">
      <c r="A56" s="8"/>
      <c r="B56" s="15" t="s">
        <v>5</v>
      </c>
      <c r="C56" s="25">
        <v>0</v>
      </c>
      <c r="D56" s="12">
        <f>D9</f>
        <v>48480</v>
      </c>
      <c r="E56" s="12">
        <f t="shared" ref="E56:G56" si="9">E9</f>
        <v>51480</v>
      </c>
      <c r="F56" s="12">
        <f t="shared" si="9"/>
        <v>54480</v>
      </c>
      <c r="G56" s="12">
        <f t="shared" si="9"/>
        <v>57480</v>
      </c>
      <c r="O56" s="8"/>
    </row>
    <row r="57" spans="1:15" x14ac:dyDescent="0.65">
      <c r="A57" s="8"/>
      <c r="B57" s="15" t="s">
        <v>6</v>
      </c>
      <c r="C57" s="25">
        <v>0</v>
      </c>
      <c r="D57" s="12">
        <f>D10</f>
        <v>7000</v>
      </c>
      <c r="E57" s="12">
        <f t="shared" ref="E57:G57" si="10">E10</f>
        <v>8000</v>
      </c>
      <c r="F57" s="12">
        <f t="shared" si="10"/>
        <v>9000</v>
      </c>
      <c r="G57" s="12">
        <f t="shared" si="10"/>
        <v>10000</v>
      </c>
      <c r="O57" s="8"/>
    </row>
    <row r="58" spans="1:15" x14ac:dyDescent="0.65">
      <c r="A58" s="8"/>
      <c r="B58" s="15" t="s">
        <v>9</v>
      </c>
      <c r="C58" s="25">
        <v>0.5</v>
      </c>
      <c r="D58" s="12">
        <f>D11</f>
        <v>187302</v>
      </c>
      <c r="E58" s="12">
        <f t="shared" ref="E58:G58" si="11">E11</f>
        <v>188302</v>
      </c>
      <c r="F58" s="12">
        <f t="shared" si="11"/>
        <v>189302</v>
      </c>
      <c r="G58" s="12">
        <f t="shared" si="11"/>
        <v>190302</v>
      </c>
      <c r="O58" s="8"/>
    </row>
    <row r="59" spans="1:15" x14ac:dyDescent="0.65">
      <c r="A59" s="8"/>
      <c r="B59" s="31" t="s">
        <v>30</v>
      </c>
      <c r="C59" s="25">
        <v>1</v>
      </c>
      <c r="D59" s="14">
        <f>D12</f>
        <v>166800</v>
      </c>
      <c r="E59" s="14">
        <f t="shared" ref="E59:G59" si="12">E12</f>
        <v>167800</v>
      </c>
      <c r="F59" s="14">
        <f t="shared" si="12"/>
        <v>168800</v>
      </c>
      <c r="G59" s="14">
        <f t="shared" si="12"/>
        <v>169800</v>
      </c>
      <c r="O59" s="8"/>
    </row>
    <row r="60" spans="1:15" x14ac:dyDescent="0.65">
      <c r="A60" s="8"/>
      <c r="B60" s="13" t="s">
        <v>40</v>
      </c>
      <c r="D60" s="40">
        <f>SUMPRODUCT($C$56:$C$59,D56:D59)</f>
        <v>260451</v>
      </c>
      <c r="E60" s="40">
        <f t="shared" ref="E60:G60" si="13">SUMPRODUCT($C$56:$C$59,E56:E59)</f>
        <v>261951</v>
      </c>
      <c r="F60" s="40">
        <f t="shared" si="13"/>
        <v>263451</v>
      </c>
      <c r="G60" s="40">
        <f t="shared" si="13"/>
        <v>264951</v>
      </c>
      <c r="O60" s="8"/>
    </row>
    <row r="61" spans="1:15" x14ac:dyDescent="0.65">
      <c r="A61" s="8"/>
      <c r="B61" s="13"/>
      <c r="C61" s="13"/>
      <c r="D61" s="8"/>
      <c r="E61" s="8"/>
      <c r="F61" s="8"/>
      <c r="G61" s="8"/>
      <c r="O61" s="8"/>
    </row>
    <row r="62" spans="1:15" x14ac:dyDescent="0.65">
      <c r="A62" s="8"/>
      <c r="B62" s="34" t="s">
        <v>20</v>
      </c>
      <c r="C62" s="34"/>
      <c r="D62" s="34"/>
      <c r="E62" s="34"/>
      <c r="F62" s="34"/>
      <c r="G62" s="34"/>
      <c r="O62" s="8"/>
    </row>
    <row r="63" spans="1:15" x14ac:dyDescent="0.65">
      <c r="A63" s="8"/>
      <c r="B63" s="27"/>
      <c r="C63" s="27"/>
      <c r="D63" s="35"/>
      <c r="E63" s="35"/>
      <c r="F63" s="35"/>
      <c r="G63" s="35"/>
      <c r="O63" s="8"/>
    </row>
    <row r="64" spans="1:15" ht="15.3" thickBot="1" x14ac:dyDescent="0.7">
      <c r="A64" s="8"/>
      <c r="B64" s="48" t="s">
        <v>16</v>
      </c>
      <c r="C64" s="48"/>
      <c r="D64" s="49">
        <f>D49/D60</f>
        <v>0.12254757132819609</v>
      </c>
      <c r="E64" s="49">
        <f>E49/E60</f>
        <v>0.14100494939893338</v>
      </c>
      <c r="F64" s="49">
        <f>F49/F60</f>
        <v>0.1592521474581611</v>
      </c>
      <c r="G64" s="49">
        <f>G49/G60</f>
        <v>0.17729273526048211</v>
      </c>
      <c r="O64" s="8"/>
    </row>
    <row r="65" spans="1:15" x14ac:dyDescent="0.65">
      <c r="A65" s="8"/>
      <c r="B65" s="27"/>
      <c r="C65" s="27"/>
      <c r="D65" s="35"/>
      <c r="E65" s="35"/>
      <c r="F65" s="35"/>
      <c r="G65" s="35"/>
      <c r="O65" s="8"/>
    </row>
  </sheetData>
  <printOptions horizontalCentered="1"/>
  <pageMargins left="0.11799999999999999" right="0.11799999999999999" top="0.11799999999999999" bottom="0.11799999999999999" header="0.3" footer="0.3"/>
  <pageSetup scale="76" orientation="portrait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Capital Adequacy Ratio</vt:lpstr>
      <vt:lpstr>'Capital Adequacy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2023-04-17T16:11:39Z</cp:lastPrinted>
  <dcterms:created xsi:type="dcterms:W3CDTF">2018-03-08T21:19:59Z</dcterms:created>
  <dcterms:modified xsi:type="dcterms:W3CDTF">2023-04-17T16:14:29Z</dcterms:modified>
</cp:coreProperties>
</file>