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E4B6D0DF-0C5B-4684-897F-A8A443CD1010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4" r:id="rId1"/>
    <sheet name="Cash Flow Reconciliation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'Cash Flow Reconciliation'!$B$3:$G$48,'Cash Flow Reconciliation'!$B$50:$G$69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D24" i="2" s="1"/>
  <c r="E24" i="2" s="1"/>
  <c r="F24" i="2" s="1"/>
  <c r="G24" i="2" s="1"/>
  <c r="G68" i="2"/>
  <c r="F68" i="2"/>
  <c r="E68" i="2"/>
  <c r="D68" i="2"/>
  <c r="C68" i="2"/>
  <c r="G67" i="2"/>
  <c r="F67" i="2"/>
  <c r="E67" i="2"/>
  <c r="D67" i="2"/>
  <c r="C67" i="2"/>
  <c r="G44" i="2"/>
  <c r="F44" i="2"/>
  <c r="E44" i="2"/>
  <c r="D44" i="2"/>
  <c r="C44" i="2"/>
  <c r="G38" i="2"/>
  <c r="F38" i="2"/>
  <c r="E38" i="2"/>
  <c r="D38" i="2"/>
  <c r="C38" i="2"/>
  <c r="E28" i="2"/>
  <c r="E66" i="2" s="1"/>
  <c r="G15" i="2"/>
  <c r="F15" i="2"/>
  <c r="D15" i="2"/>
  <c r="C15" i="2"/>
  <c r="G14" i="2"/>
  <c r="F14" i="2"/>
  <c r="D14" i="2"/>
  <c r="C14" i="2"/>
  <c r="G13" i="2"/>
  <c r="G28" i="2" s="1"/>
  <c r="G66" i="2" s="1"/>
  <c r="F13" i="2"/>
  <c r="F28" i="2" s="1"/>
  <c r="F66" i="2" s="1"/>
  <c r="D13" i="2"/>
  <c r="D28" i="2" s="1"/>
  <c r="D66" i="2" s="1"/>
  <c r="C13" i="2"/>
  <c r="C28" i="2" s="1"/>
  <c r="C66" i="2" s="1"/>
  <c r="G11" i="2"/>
  <c r="F11" i="2"/>
  <c r="E11" i="2"/>
  <c r="E16" i="2" s="1"/>
  <c r="E18" i="2" s="1"/>
  <c r="D11" i="2"/>
  <c r="C11" i="2"/>
  <c r="D7" i="2"/>
  <c r="E7" i="2" s="1"/>
  <c r="F7" i="2" s="1"/>
  <c r="G7" i="2" s="1"/>
  <c r="D16" i="2" l="1"/>
  <c r="D18" i="2" s="1"/>
  <c r="C16" i="2"/>
  <c r="C18" i="2" s="1"/>
  <c r="F16" i="2"/>
  <c r="F18" i="2" s="1"/>
  <c r="G16" i="2"/>
  <c r="G18" i="2" s="1"/>
  <c r="F64" i="2"/>
  <c r="D64" i="2"/>
  <c r="D19" i="2"/>
  <c r="E19" i="2"/>
  <c r="E64" i="2"/>
  <c r="C64" i="2"/>
  <c r="F19" i="2" l="1"/>
  <c r="F52" i="2" s="1"/>
  <c r="G19" i="2"/>
  <c r="G26" i="2" s="1"/>
  <c r="G33" i="2" s="1"/>
  <c r="G64" i="2"/>
  <c r="C19" i="2"/>
  <c r="C26" i="2" s="1"/>
  <c r="C33" i="2" s="1"/>
  <c r="E52" i="2"/>
  <c r="E26" i="2"/>
  <c r="E33" i="2" s="1"/>
  <c r="E65" i="2"/>
  <c r="E69" i="2" s="1"/>
  <c r="E60" i="2" s="1"/>
  <c r="D26" i="2"/>
  <c r="D33" i="2" s="1"/>
  <c r="D52" i="2"/>
  <c r="G65" i="2"/>
  <c r="G69" i="2" s="1"/>
  <c r="G60" i="2" s="1"/>
  <c r="D65" i="2"/>
  <c r="D69" i="2" s="1"/>
  <c r="D60" i="2" s="1"/>
  <c r="C52" i="2"/>
  <c r="F65" i="2"/>
  <c r="F69" i="2" s="1"/>
  <c r="F60" i="2" s="1"/>
  <c r="C65" i="2"/>
  <c r="C69" i="2" s="1"/>
  <c r="C60" i="2" s="1"/>
  <c r="F26" i="2" l="1"/>
  <c r="F33" i="2" s="1"/>
  <c r="F58" i="2" s="1"/>
  <c r="G52" i="2"/>
  <c r="G56" i="2"/>
  <c r="G46" i="2"/>
  <c r="G48" i="2" s="1"/>
  <c r="F47" i="2" s="1"/>
  <c r="G54" i="2"/>
  <c r="G58" i="2"/>
  <c r="E58" i="2"/>
  <c r="E56" i="2"/>
  <c r="E46" i="2"/>
  <c r="E54" i="2"/>
  <c r="D54" i="2"/>
  <c r="D58" i="2"/>
  <c r="D56" i="2"/>
  <c r="D46" i="2"/>
  <c r="C56" i="2"/>
  <c r="C46" i="2"/>
  <c r="C54" i="2"/>
  <c r="C58" i="2"/>
  <c r="F54" i="2" l="1"/>
  <c r="F46" i="2"/>
  <c r="F48" i="2" s="1"/>
  <c r="E47" i="2" s="1"/>
  <c r="E48" i="2" s="1"/>
  <c r="D47" i="2" s="1"/>
  <c r="D48" i="2" s="1"/>
  <c r="C47" i="2" s="1"/>
  <c r="C48" i="2" s="1"/>
  <c r="F56" i="2"/>
</calcChain>
</file>

<file path=xl/sharedStrings.xml><?xml version="1.0" encoding="utf-8"?>
<sst xmlns="http://schemas.openxmlformats.org/spreadsheetml/2006/main" count="62" uniqueCount="55">
  <si>
    <t>Year ended December 31,</t>
  </si>
  <si>
    <t>Revenue</t>
  </si>
  <si>
    <t>COGS</t>
  </si>
  <si>
    <t>Gross Profit</t>
  </si>
  <si>
    <t>Depreciation</t>
  </si>
  <si>
    <t>SG&amp;A</t>
  </si>
  <si>
    <t>Interest</t>
  </si>
  <si>
    <t>Earnings Before Tax</t>
  </si>
  <si>
    <t>Tax</t>
  </si>
  <si>
    <t>Net Earnings</t>
  </si>
  <si>
    <t>Cash from Operations</t>
  </si>
  <si>
    <t>Net Income</t>
  </si>
  <si>
    <t>Adjusted for:</t>
  </si>
  <si>
    <t>Change in accounts payable</t>
  </si>
  <si>
    <t>Change in accounts receivable</t>
  </si>
  <si>
    <t>Change in inventory</t>
  </si>
  <si>
    <t>Acquisition of businesses</t>
  </si>
  <si>
    <t>Cash from Investing</t>
  </si>
  <si>
    <t>Cash from Financing</t>
  </si>
  <si>
    <t>Issuance (repayment) of debt</t>
  </si>
  <si>
    <t>Issuance (repayment) of equity</t>
  </si>
  <si>
    <t>Dividends</t>
  </si>
  <si>
    <t>Net Change in Cash</t>
  </si>
  <si>
    <t>Cash at beginning of period</t>
  </si>
  <si>
    <t>Cash at end of period</t>
  </si>
  <si>
    <t>EBITDA</t>
  </si>
  <si>
    <t>INCOME STATEMENT</t>
  </si>
  <si>
    <t>CASH FLOW STATEMENT</t>
  </si>
  <si>
    <t>EBIT</t>
  </si>
  <si>
    <t>D&amp;A</t>
  </si>
  <si>
    <t>Capex</t>
  </si>
  <si>
    <t>Cash Flow vs Free Cash Flow</t>
  </si>
  <si>
    <t>https://corporatefinanceinstitute.com/</t>
  </si>
  <si>
    <t>Stock based compensation</t>
  </si>
  <si>
    <t>Purchase of PP&amp;E</t>
  </si>
  <si>
    <t>Free Cash Flow (FCF)</t>
  </si>
  <si>
    <t>Free Cash Flow to Equity (FCFE)</t>
  </si>
  <si>
    <t>Free Cash Flow to Firm (FCFF)</t>
  </si>
  <si>
    <t>Free Cash Flow to Firm (FCFF) a.k.a. Unlevered Free Cash Flow</t>
  </si>
  <si>
    <t>Free Cash Flow to the Firm</t>
  </si>
  <si>
    <t>Strictly Confidential</t>
  </si>
  <si>
    <t>Cash Flow Reconciliation Template</t>
  </si>
  <si>
    <t>Change in NWC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</si>
  <si>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</si>
  <si>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</si>
  <si>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</si>
  <si>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</si>
  <si>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</si>
  <si>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</si>
  <si>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</si>
  <si>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</si>
  <si>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Cash Flow Reconciliation</t>
  </si>
  <si>
    <t>($ in millions)</t>
  </si>
  <si>
    <t>Financial Statements</t>
  </si>
  <si>
    <t>Operating Cash Flow (OCF)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</si>
</sst>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3" formatCode="_(* #,##0.00_);_(* \(#,##0.00\);_(* &quot;-&quot;??_);_(@_)"/>
    <numFmt numFmtId="164" formatCode="_-* #,##0_-;\(#,##0\)_-;_-* &quot;-&quot;_-;_-@_-"/>
    <numFmt numFmtId="167" formatCode="_(#,##0_)_%;\(#,##0\)_%;_(&quot;–&quot;_)_%;_(@_)_%"/>
    <numFmt numFmtId="168" formatCode="_(#,##0_);\(#,##0\);_(&quot;–&quot;_);_(@_)"/>
  </numFmts>
  <fonts count="29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sz val="10"/>
      <color theme="1"/>
      <name val="Arial Narrow"/>
      <family val="2"/>
    </font>
    <font>
      <u/>
      <sz val="10"/>
      <color theme="10"/>
      <name val="Arial"/>
      <family val="2"/>
    </font>
    <font>
      <b/>
      <sz val="10"/>
      <color theme="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8"/>
      <color theme="0"/>
      <name val="Open Sans"/>
      <family val="2"/>
    </font>
    <font>
      <b/>
      <sz val="14"/>
      <color rgb="FF3271D2"/>
      <name val="Open Sans"/>
      <family val="2"/>
    </font>
    <font>
      <i/>
      <sz val="10"/>
      <color theme="1"/>
      <name val="Open Sans"/>
      <family val="2"/>
    </font>
    <font>
      <sz val="10"/>
      <name val="Open Sans"/>
      <family val="2"/>
    </font>
    <font>
      <b/>
      <sz val="10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0"/>
      <color rgb="FF3271D2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ED942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FDCBB4"/>
        <bgColor rgb="FF000000"/>
      </patternFill>
    </fill>
    <fill>
      <patternFill patternType="solid">
        <fgColor rgb="FFFA621C"/>
        <bgColor rgb="FF000000"/>
      </patternFill>
    </fill>
    <fill>
      <patternFill patternType="solid">
        <fgColor rgb="FFD9E5F7"/>
        <bgColor rgb="FF000000"/>
      </patternFill>
    </fill>
    <fill>
      <patternFill patternType="solid">
        <fgColor rgb="FF25A2A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3" fillId="0" borderId="0"/>
  </cellStyleXfs>
  <cellXfs count="96">
    <xf numFmtId="0" fontId="0" fillId="0" borderId="0" xfId="0"/>
    <xf numFmtId="0" fontId="6" fillId="0" borderId="0" xfId="0" applyFont="1"/>
    <xf numFmtId="0" fontId="2" fillId="0" borderId="0" xfId="4"/>
    <xf numFmtId="0" fontId="11" fillId="0" borderId="0" xfId="4" applyFont="1"/>
    <xf numFmtId="0" fontId="11" fillId="3" borderId="12" xfId="4" applyFont="1" applyFill="1" applyBorder="1"/>
    <xf numFmtId="0" fontId="11" fillId="3" borderId="13" xfId="4" applyFont="1" applyFill="1" applyBorder="1"/>
    <xf numFmtId="0" fontId="11" fillId="3" borderId="14" xfId="4" applyFont="1" applyFill="1" applyBorder="1"/>
    <xf numFmtId="0" fontId="11" fillId="3" borderId="15" xfId="4" applyFont="1" applyFill="1" applyBorder="1"/>
    <xf numFmtId="0" fontId="11" fillId="3" borderId="0" xfId="4" applyFont="1" applyFill="1"/>
    <xf numFmtId="0" fontId="11" fillId="3" borderId="16" xfId="4" applyFont="1" applyFill="1" applyBorder="1"/>
    <xf numFmtId="0" fontId="11" fillId="0" borderId="15" xfId="4" applyFont="1" applyBorder="1"/>
    <xf numFmtId="0" fontId="11" fillId="0" borderId="16" xfId="4" applyFont="1" applyBorder="1"/>
    <xf numFmtId="0" fontId="12" fillId="0" borderId="0" xfId="4" applyFont="1" applyProtection="1">
      <protection locked="0"/>
    </xf>
    <xf numFmtId="0" fontId="13" fillId="0" borderId="0" xfId="4" applyFont="1" applyAlignment="1">
      <alignment horizontal="right"/>
    </xf>
    <xf numFmtId="0" fontId="11" fillId="0" borderId="0" xfId="4" applyFont="1" applyProtection="1">
      <protection locked="0"/>
    </xf>
    <xf numFmtId="0" fontId="14" fillId="0" borderId="0" xfId="4" applyFont="1"/>
    <xf numFmtId="0" fontId="13" fillId="0" borderId="17" xfId="4" applyFont="1" applyBorder="1" applyProtection="1">
      <protection locked="0"/>
    </xf>
    <xf numFmtId="0" fontId="1" fillId="0" borderId="0" xfId="4" applyFont="1"/>
    <xf numFmtId="167" fontId="15" fillId="0" borderId="0" xfId="3" applyNumberFormat="1" applyFont="1" applyFill="1" applyBorder="1" applyProtection="1">
      <protection locked="0"/>
    </xf>
    <xf numFmtId="167" fontId="16" fillId="0" borderId="0" xfId="5" applyNumberFormat="1" applyFont="1" applyFill="1" applyBorder="1" applyProtection="1">
      <protection locked="0"/>
    </xf>
    <xf numFmtId="0" fontId="17" fillId="0" borderId="0" xfId="5" applyFont="1" applyFill="1" applyBorder="1" applyProtection="1">
      <protection locked="0"/>
    </xf>
    <xf numFmtId="167" fontId="18" fillId="0" borderId="0" xfId="4" applyNumberFormat="1" applyFont="1"/>
    <xf numFmtId="167" fontId="7" fillId="0" borderId="0" xfId="5" applyNumberFormat="1" applyFill="1" applyBorder="1"/>
    <xf numFmtId="0" fontId="1" fillId="0" borderId="0" xfId="5" applyFont="1" applyFill="1" applyBorder="1"/>
    <xf numFmtId="0" fontId="19" fillId="5" borderId="0" xfId="4" applyFont="1" applyFill="1"/>
    <xf numFmtId="0" fontId="1" fillId="5" borderId="0" xfId="4" applyFont="1" applyFill="1"/>
    <xf numFmtId="167" fontId="20" fillId="5" borderId="0" xfId="4" applyNumberFormat="1" applyFont="1" applyFill="1"/>
    <xf numFmtId="0" fontId="10" fillId="5" borderId="0" xfId="4" applyFont="1" applyFill="1"/>
    <xf numFmtId="0" fontId="11" fillId="0" borderId="18" xfId="4" applyFont="1" applyBorder="1"/>
    <xf numFmtId="0" fontId="11" fillId="0" borderId="19" xfId="4" applyFont="1" applyBorder="1"/>
    <xf numFmtId="0" fontId="11" fillId="0" borderId="20" xfId="4" applyFont="1" applyBorder="1"/>
    <xf numFmtId="164" fontId="21" fillId="3" borderId="0" xfId="1" applyNumberFormat="1" applyFont="1" applyFill="1"/>
    <xf numFmtId="164" fontId="18" fillId="3" borderId="0" xfId="1" applyNumberFormat="1" applyFont="1" applyFill="1"/>
    <xf numFmtId="164" fontId="18" fillId="3" borderId="0" xfId="1" applyNumberFormat="1" applyFont="1" applyFill="1" applyAlignment="1">
      <alignment horizontal="center"/>
    </xf>
    <xf numFmtId="164" fontId="18" fillId="0" borderId="0" xfId="1" applyNumberFormat="1" applyFont="1" applyFill="1" applyAlignment="1">
      <alignment horizontal="center"/>
    </xf>
    <xf numFmtId="0" fontId="22" fillId="6" borderId="0" xfId="6" applyFont="1" applyFill="1" applyAlignment="1">
      <alignment vertical="center"/>
    </xf>
    <xf numFmtId="0" fontId="1" fillId="0" borderId="0" xfId="0" applyFont="1"/>
    <xf numFmtId="0" fontId="23" fillId="0" borderId="1" xfId="0" applyFont="1" applyBorder="1"/>
    <xf numFmtId="0" fontId="9" fillId="0" borderId="2" xfId="0" applyFont="1" applyBorder="1"/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37" fontId="9" fillId="0" borderId="3" xfId="0" applyNumberFormat="1" applyFont="1" applyBorder="1" applyAlignment="1">
      <alignment wrapText="1"/>
    </xf>
    <xf numFmtId="37" fontId="24" fillId="0" borderId="0" xfId="0" applyNumberFormat="1" applyFont="1" applyAlignment="1">
      <alignment wrapText="1"/>
    </xf>
    <xf numFmtId="0" fontId="9" fillId="0" borderId="4" xfId="0" applyFont="1" applyBorder="1" applyAlignment="1">
      <alignment wrapText="1"/>
    </xf>
    <xf numFmtId="37" fontId="9" fillId="0" borderId="4" xfId="0" applyNumberFormat="1" applyFont="1" applyBorder="1" applyAlignment="1">
      <alignment wrapText="1"/>
    </xf>
    <xf numFmtId="0" fontId="9" fillId="0" borderId="0" xfId="0" applyFont="1"/>
    <xf numFmtId="37" fontId="1" fillId="0" borderId="0" xfId="0" applyNumberFormat="1" applyFont="1" applyAlignment="1">
      <alignment wrapText="1"/>
    </xf>
    <xf numFmtId="0" fontId="1" fillId="0" borderId="0" xfId="0" applyFont="1" applyAlignment="1">
      <alignment horizontal="left" indent="1"/>
    </xf>
    <xf numFmtId="37" fontId="1" fillId="0" borderId="0" xfId="0" applyNumberFormat="1" applyFont="1"/>
    <xf numFmtId="0" fontId="9" fillId="0" borderId="3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3" xfId="0" applyFont="1" applyBorder="1"/>
    <xf numFmtId="37" fontId="9" fillId="0" borderId="3" xfId="0" applyNumberFormat="1" applyFont="1" applyBorder="1"/>
    <xf numFmtId="5" fontId="9" fillId="0" borderId="0" xfId="0" applyNumberFormat="1" applyFont="1"/>
    <xf numFmtId="0" fontId="9" fillId="0" borderId="4" xfId="0" applyFont="1" applyBorder="1"/>
    <xf numFmtId="0" fontId="9" fillId="2" borderId="5" xfId="0" applyFont="1" applyFill="1" applyBorder="1"/>
    <xf numFmtId="0" fontId="1" fillId="2" borderId="8" xfId="0" applyFont="1" applyFill="1" applyBorder="1"/>
    <xf numFmtId="0" fontId="9" fillId="2" borderId="8" xfId="0" applyFont="1" applyFill="1" applyBorder="1"/>
    <xf numFmtId="0" fontId="9" fillId="2" borderId="10" xfId="0" applyFont="1" applyFill="1" applyBorder="1"/>
    <xf numFmtId="37" fontId="10" fillId="4" borderId="0" xfId="0" applyNumberFormat="1" applyFont="1" applyFill="1"/>
    <xf numFmtId="0" fontId="25" fillId="0" borderId="2" xfId="0" applyFont="1" applyBorder="1"/>
    <xf numFmtId="0" fontId="26" fillId="0" borderId="2" xfId="0" applyFont="1" applyBorder="1"/>
    <xf numFmtId="37" fontId="28" fillId="0" borderId="0" xfId="0" applyNumberFormat="1" applyFont="1" applyAlignment="1">
      <alignment wrapText="1"/>
    </xf>
    <xf numFmtId="37" fontId="28" fillId="0" borderId="0" xfId="0" applyNumberFormat="1" applyFont="1"/>
    <xf numFmtId="168" fontId="25" fillId="0" borderId="0" xfId="0" applyNumberFormat="1" applyFont="1" applyAlignment="1">
      <alignment wrapText="1"/>
    </xf>
    <xf numFmtId="168" fontId="1" fillId="0" borderId="0" xfId="0" applyNumberFormat="1" applyFont="1" applyAlignment="1">
      <alignment wrapText="1"/>
    </xf>
    <xf numFmtId="168" fontId="28" fillId="0" borderId="0" xfId="0" applyNumberFormat="1" applyFont="1" applyAlignment="1">
      <alignment wrapText="1"/>
    </xf>
    <xf numFmtId="168" fontId="9" fillId="0" borderId="3" xfId="0" applyNumberFormat="1" applyFont="1" applyBorder="1"/>
    <xf numFmtId="168" fontId="9" fillId="0" borderId="0" xfId="0" applyNumberFormat="1" applyFont="1"/>
    <xf numFmtId="168" fontId="9" fillId="0" borderId="4" xfId="0" applyNumberFormat="1" applyFont="1" applyBorder="1"/>
    <xf numFmtId="168" fontId="9" fillId="2" borderId="6" xfId="0" applyNumberFormat="1" applyFont="1" applyFill="1" applyBorder="1"/>
    <xf numFmtId="168" fontId="9" fillId="2" borderId="7" xfId="0" applyNumberFormat="1" applyFont="1" applyFill="1" applyBorder="1"/>
    <xf numFmtId="168" fontId="9" fillId="2" borderId="0" xfId="0" applyNumberFormat="1" applyFont="1" applyFill="1"/>
    <xf numFmtId="168" fontId="9" fillId="2" borderId="9" xfId="0" applyNumberFormat="1" applyFont="1" applyFill="1" applyBorder="1"/>
    <xf numFmtId="168" fontId="9" fillId="2" borderId="1" xfId="0" applyNumberFormat="1" applyFont="1" applyFill="1" applyBorder="1"/>
    <xf numFmtId="168" fontId="8" fillId="4" borderId="11" xfId="0" applyNumberFormat="1" applyFont="1" applyFill="1" applyBorder="1"/>
    <xf numFmtId="168" fontId="1" fillId="0" borderId="0" xfId="0" applyNumberFormat="1" applyFont="1"/>
    <xf numFmtId="168" fontId="10" fillId="4" borderId="0" xfId="0" applyNumberFormat="1" applyFont="1" applyFill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26" fillId="0" borderId="21" xfId="0" applyFont="1" applyFill="1" applyBorder="1"/>
    <xf numFmtId="0" fontId="8" fillId="0" borderId="21" xfId="0" applyFont="1" applyFill="1" applyBorder="1"/>
    <xf numFmtId="37" fontId="28" fillId="7" borderId="0" xfId="0" applyNumberFormat="1" applyFont="1" applyFill="1" applyAlignment="1">
      <alignment wrapText="1"/>
    </xf>
    <xf numFmtId="37" fontId="27" fillId="7" borderId="0" xfId="0" applyNumberFormat="1" applyFont="1" applyFill="1" applyAlignment="1">
      <alignment wrapText="1"/>
    </xf>
    <xf numFmtId="37" fontId="26" fillId="7" borderId="4" xfId="0" applyNumberFormat="1" applyFont="1" applyFill="1" applyBorder="1" applyAlignment="1">
      <alignment wrapText="1"/>
    </xf>
    <xf numFmtId="168" fontId="26" fillId="7" borderId="6" xfId="0" applyNumberFormat="1" applyFont="1" applyFill="1" applyBorder="1"/>
    <xf numFmtId="168" fontId="8" fillId="8" borderId="3" xfId="0" applyNumberFormat="1" applyFont="1" applyFill="1" applyBorder="1"/>
    <xf numFmtId="168" fontId="8" fillId="8" borderId="0" xfId="0" applyNumberFormat="1" applyFont="1" applyFill="1"/>
    <xf numFmtId="168" fontId="26" fillId="9" borderId="3" xfId="0" applyNumberFormat="1" applyFont="1" applyFill="1" applyBorder="1"/>
    <xf numFmtId="168" fontId="28" fillId="9" borderId="0" xfId="0" applyNumberFormat="1" applyFont="1" applyFill="1" applyAlignment="1">
      <alignment wrapText="1"/>
    </xf>
    <xf numFmtId="168" fontId="26" fillId="9" borderId="0" xfId="0" applyNumberFormat="1" applyFont="1" applyFill="1"/>
    <xf numFmtId="168" fontId="8" fillId="10" borderId="3" xfId="0" applyNumberFormat="1" applyFont="1" applyFill="1" applyBorder="1"/>
    <xf numFmtId="168" fontId="8" fillId="10" borderId="0" xfId="0" applyNumberFormat="1" applyFont="1" applyFill="1"/>
    <xf numFmtId="168" fontId="10" fillId="10" borderId="0" xfId="0" applyNumberFormat="1" applyFont="1" applyFill="1" applyAlignment="1">
      <alignment wrapText="1"/>
    </xf>
    <xf numFmtId="37" fontId="10" fillId="10" borderId="0" xfId="0" applyNumberFormat="1" applyFont="1" applyFill="1"/>
  </cellXfs>
  <cellStyles count="7">
    <cellStyle name="Comma" xfId="1" builtinId="3"/>
    <cellStyle name="Hyperlink" xfId="3" builtinId="8"/>
    <cellStyle name="Hyperlink 2 2" xfId="5" xr:uid="{579C0179-2733-4495-A592-3A2D6317D5A8}"/>
    <cellStyle name="Hyperlink 3" xfId="2" xr:uid="{00000000-0005-0000-0000-000001000000}"/>
    <cellStyle name="Normal" xfId="0" builtinId="0"/>
    <cellStyle name="Normal 2" xfId="6" xr:uid="{FBD49969-E53C-49F3-B520-FD0306BC2D26}"/>
    <cellStyle name="Normal 2 2 2" xfId="4" xr:uid="{006EEAC6-5117-4091-A344-04C34F3E8400}"/>
  </cellStyles>
  <dxfs count="0"/>
  <tableStyles count="0" defaultTableStyle="TableStyleMedium2" defaultPivotStyle="PivotStyleLight16"/>
  <colors>
    <mruColors>
      <color rgb="FF25A2AF"/>
      <color rgb="FF3271D2"/>
      <color rgb="FFED9423"/>
      <color rgb="FF1E8496"/>
      <color rgb="FF132E57"/>
      <color rgb="FFFA62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69D29-FA28-441F-8A49-5C5D1780F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0A5946-56E9-495E-B71F-2C434AA01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820877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C3E42-BA90-4B50-B997-F320BF0C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</xdr:colOff>
      <xdr:row>0</xdr:row>
      <xdr:rowOff>118643</xdr:rowOff>
    </xdr:from>
    <xdr:to>
      <xdr:col>6</xdr:col>
      <xdr:colOff>756817</xdr:colOff>
      <xdr:row>0</xdr:row>
      <xdr:rowOff>581315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2F53C8-1E9E-444E-9C0B-871C46D01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1864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F469-EA6B-4DE1-A947-4D6B091B895B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5.234375" style="2" customWidth="1"/>
    <col min="2" max="2" width="5.41015625" style="2" customWidth="1"/>
    <col min="3" max="3" width="41" style="2" customWidth="1"/>
    <col min="4" max="11" width="11.9375" style="2" customWidth="1"/>
    <col min="12" max="12" width="41" style="2" customWidth="1"/>
    <col min="13" max="13" width="5.41015625" style="2" customWidth="1"/>
    <col min="14" max="16384" width="8.9375" style="2"/>
  </cols>
  <sheetData>
    <row r="1" spans="1:13" ht="19.5" customHeight="1" thickBot="1" x14ac:dyDescent="0.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9.5" customHeight="1" thickTop="1" x14ac:dyDescent="0.75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9.5" customHeight="1" x14ac:dyDescent="0.75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9.5" customHeight="1" x14ac:dyDescent="0.75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19.5" customHeight="1" x14ac:dyDescent="0.75">
      <c r="A5" s="3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ht="19.5" customHeight="1" x14ac:dyDescent="0.75">
      <c r="A6" s="3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9.5" customHeight="1" x14ac:dyDescent="0.75">
      <c r="A7" s="3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ht="19.5" customHeight="1" x14ac:dyDescent="0.75">
      <c r="A8" s="3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19.5" customHeight="1" x14ac:dyDescent="0.75">
      <c r="A9" s="3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ht="19.5" customHeight="1" x14ac:dyDescent="0.75">
      <c r="A10" s="3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11"/>
    </row>
    <row r="11" spans="1:13" ht="28.5" customHeight="1" x14ac:dyDescent="1.3">
      <c r="A11" s="3"/>
      <c r="B11" s="10"/>
      <c r="C11" s="12" t="s">
        <v>41</v>
      </c>
      <c r="D11" s="3"/>
      <c r="E11" s="3"/>
      <c r="F11" s="3"/>
      <c r="G11" s="3"/>
      <c r="H11" s="3"/>
      <c r="I11" s="3"/>
      <c r="J11" s="3"/>
      <c r="K11" s="3"/>
      <c r="L11" s="13" t="s">
        <v>40</v>
      </c>
      <c r="M11" s="11"/>
    </row>
    <row r="12" spans="1:13" ht="19.5" customHeight="1" x14ac:dyDescent="0.75">
      <c r="A12" s="3"/>
      <c r="B12" s="10"/>
      <c r="C12" s="14"/>
      <c r="D12" s="3"/>
      <c r="E12" s="3"/>
      <c r="F12" s="3"/>
      <c r="G12" s="3"/>
      <c r="H12" s="3"/>
      <c r="I12" s="3"/>
      <c r="J12" s="3"/>
      <c r="K12" s="15"/>
      <c r="L12" s="3"/>
      <c r="M12" s="11"/>
    </row>
    <row r="13" spans="1:13" ht="19.5" customHeight="1" x14ac:dyDescent="0.9">
      <c r="A13" s="3"/>
      <c r="B13" s="10"/>
      <c r="C13" s="16" t="s">
        <v>43</v>
      </c>
      <c r="D13" s="17"/>
      <c r="E13" s="17"/>
      <c r="F13" s="17"/>
      <c r="G13" s="17"/>
      <c r="H13" s="17"/>
      <c r="I13" s="17"/>
      <c r="J13" s="17"/>
      <c r="K13" s="17"/>
      <c r="L13" s="17"/>
      <c r="M13" s="11"/>
    </row>
    <row r="14" spans="1:13" ht="19.5" customHeight="1" x14ac:dyDescent="0.75">
      <c r="A14" s="3"/>
      <c r="B14" s="10"/>
      <c r="C14" s="3"/>
      <c r="D14" s="17"/>
      <c r="E14" s="17"/>
      <c r="F14" s="17"/>
      <c r="G14" s="17"/>
      <c r="H14" s="17"/>
      <c r="I14" s="17"/>
      <c r="J14" s="17"/>
      <c r="K14" s="17"/>
      <c r="L14" s="17"/>
      <c r="M14" s="11"/>
    </row>
    <row r="15" spans="1:13" ht="19.5" customHeight="1" x14ac:dyDescent="0.8">
      <c r="A15" s="3"/>
      <c r="B15" s="10"/>
      <c r="C15" s="18" t="s">
        <v>51</v>
      </c>
      <c r="D15" s="17"/>
      <c r="E15" s="17"/>
      <c r="F15" s="17"/>
      <c r="G15" s="17"/>
      <c r="H15" s="17"/>
      <c r="I15" s="17"/>
      <c r="J15" s="17"/>
      <c r="K15" s="17"/>
      <c r="L15" s="17"/>
      <c r="M15" s="11"/>
    </row>
    <row r="16" spans="1:13" ht="19.5" customHeight="1" x14ac:dyDescent="0.8">
      <c r="A16" s="3"/>
      <c r="B16" s="10"/>
      <c r="C16" s="19"/>
      <c r="D16" s="17"/>
      <c r="E16" s="17"/>
      <c r="F16" s="17"/>
      <c r="G16" s="17"/>
      <c r="H16" s="17"/>
      <c r="I16" s="17"/>
      <c r="J16" s="17"/>
      <c r="K16" s="17"/>
      <c r="L16" s="17"/>
      <c r="M16" s="11"/>
    </row>
    <row r="17" spans="1:13" ht="19.5" customHeight="1" x14ac:dyDescent="0.8">
      <c r="A17" s="3"/>
      <c r="B17" s="10"/>
      <c r="C17" s="19"/>
      <c r="D17" s="17"/>
      <c r="E17" s="17"/>
      <c r="F17" s="17"/>
      <c r="G17" s="17"/>
      <c r="H17" s="17"/>
      <c r="I17" s="17"/>
      <c r="J17" s="17"/>
      <c r="K17" s="17"/>
      <c r="L17" s="17"/>
      <c r="M17" s="11"/>
    </row>
    <row r="18" spans="1:13" ht="19.5" customHeight="1" x14ac:dyDescent="0.8">
      <c r="A18" s="3"/>
      <c r="B18" s="10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11"/>
    </row>
    <row r="19" spans="1:13" ht="19.5" customHeight="1" x14ac:dyDescent="0.8">
      <c r="A19" s="3"/>
      <c r="B19" s="10"/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1"/>
    </row>
    <row r="20" spans="1:13" ht="19.5" customHeight="1" x14ac:dyDescent="0.8">
      <c r="A20" s="3"/>
      <c r="B20" s="10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1"/>
    </row>
    <row r="21" spans="1:13" ht="19.5" customHeight="1" x14ac:dyDescent="0.75">
      <c r="A21" s="3"/>
      <c r="B21" s="10"/>
      <c r="C21" s="20"/>
      <c r="D21" s="17"/>
      <c r="E21" s="17"/>
      <c r="F21" s="17"/>
      <c r="G21" s="17"/>
      <c r="H21" s="17"/>
      <c r="I21" s="17"/>
      <c r="J21" s="17"/>
      <c r="K21" s="17"/>
      <c r="L21" s="17"/>
      <c r="M21" s="11"/>
    </row>
    <row r="22" spans="1:13" ht="19.5" customHeight="1" x14ac:dyDescent="0.75">
      <c r="A22" s="3"/>
      <c r="B22" s="10"/>
      <c r="C22" s="20"/>
      <c r="D22" s="17"/>
      <c r="E22" s="17"/>
      <c r="F22" s="17"/>
      <c r="G22" s="17"/>
      <c r="H22" s="17"/>
      <c r="I22" s="17"/>
      <c r="J22" s="17"/>
      <c r="K22" s="17"/>
      <c r="L22" s="17"/>
      <c r="M22" s="11"/>
    </row>
    <row r="23" spans="1:13" ht="19.5" customHeight="1" x14ac:dyDescent="0.75">
      <c r="A23" s="3"/>
      <c r="B23" s="10"/>
      <c r="C23" s="20"/>
      <c r="D23" s="17"/>
      <c r="E23" s="17"/>
      <c r="F23" s="17"/>
      <c r="G23" s="17"/>
      <c r="H23" s="17"/>
      <c r="I23" s="17"/>
      <c r="J23" s="17"/>
      <c r="K23" s="17"/>
      <c r="L23" s="17"/>
      <c r="M23" s="11"/>
    </row>
    <row r="24" spans="1:13" ht="19.5" customHeight="1" x14ac:dyDescent="0.75">
      <c r="A24" s="3"/>
      <c r="B24" s="10"/>
      <c r="C24" s="20"/>
      <c r="D24" s="17"/>
      <c r="E24" s="17"/>
      <c r="F24" s="17"/>
      <c r="G24" s="17"/>
      <c r="H24" s="17"/>
      <c r="I24" s="17"/>
      <c r="J24" s="17"/>
      <c r="K24" s="17"/>
      <c r="L24" s="17"/>
      <c r="M24" s="11"/>
    </row>
    <row r="25" spans="1:13" ht="19.5" customHeight="1" x14ac:dyDescent="0.75">
      <c r="A25" s="3"/>
      <c r="B25" s="10"/>
      <c r="C25" s="20"/>
      <c r="D25" s="17"/>
      <c r="E25" s="17"/>
      <c r="F25" s="17"/>
      <c r="G25" s="17"/>
      <c r="H25" s="17"/>
      <c r="I25" s="17"/>
      <c r="J25" s="17"/>
      <c r="K25" s="17"/>
      <c r="L25" s="17"/>
      <c r="M25" s="11"/>
    </row>
    <row r="26" spans="1:13" ht="19.5" customHeight="1" x14ac:dyDescent="0.8">
      <c r="A26" s="3"/>
      <c r="B26" s="10"/>
      <c r="C26" s="21"/>
      <c r="D26" s="17"/>
      <c r="E26" s="17"/>
      <c r="F26" s="17"/>
      <c r="G26" s="17"/>
      <c r="H26" s="17"/>
      <c r="I26" s="17"/>
      <c r="J26" s="17"/>
      <c r="K26" s="17"/>
      <c r="L26" s="17"/>
      <c r="M26" s="11"/>
    </row>
    <row r="27" spans="1:13" ht="19.5" customHeight="1" x14ac:dyDescent="0.8">
      <c r="A27" s="3"/>
      <c r="B27" s="10"/>
      <c r="C27" s="21"/>
      <c r="D27" s="17"/>
      <c r="E27" s="17"/>
      <c r="F27" s="17"/>
      <c r="G27" s="17"/>
      <c r="H27" s="17"/>
      <c r="I27" s="17"/>
      <c r="J27" s="17"/>
      <c r="K27" s="17"/>
      <c r="L27" s="17"/>
      <c r="M27" s="11"/>
    </row>
    <row r="28" spans="1:13" ht="19.5" customHeight="1" x14ac:dyDescent="0.75">
      <c r="A28" s="3"/>
      <c r="B28" s="10"/>
      <c r="C28" s="22"/>
      <c r="D28" s="17"/>
      <c r="E28" s="17"/>
      <c r="F28" s="17"/>
      <c r="G28" s="17"/>
      <c r="H28" s="17"/>
      <c r="I28" s="17"/>
      <c r="J28" s="17"/>
      <c r="K28" s="17"/>
      <c r="L28" s="17"/>
      <c r="M28" s="11"/>
    </row>
    <row r="29" spans="1:13" ht="19.5" customHeight="1" x14ac:dyDescent="0.75">
      <c r="A29" s="3"/>
      <c r="B29" s="10"/>
      <c r="C29" s="23"/>
      <c r="D29" s="17"/>
      <c r="E29" s="17"/>
      <c r="F29" s="17"/>
      <c r="G29" s="17"/>
      <c r="H29" s="17"/>
      <c r="I29" s="17"/>
      <c r="J29" s="17"/>
      <c r="K29" s="17"/>
      <c r="L29" s="17"/>
      <c r="M29" s="11"/>
    </row>
    <row r="30" spans="1:13" ht="19.5" customHeight="1" x14ac:dyDescent="0.75">
      <c r="A30" s="3"/>
      <c r="B30" s="10"/>
      <c r="C30" s="23"/>
      <c r="D30" s="17"/>
      <c r="E30" s="17"/>
      <c r="F30" s="17"/>
      <c r="G30" s="17"/>
      <c r="H30" s="17"/>
      <c r="I30" s="17"/>
      <c r="J30" s="17"/>
      <c r="K30" s="17"/>
      <c r="L30" s="17"/>
      <c r="M30" s="11"/>
    </row>
    <row r="31" spans="1:13" ht="19.5" customHeight="1" x14ac:dyDescent="0.8">
      <c r="A31" s="3"/>
      <c r="B31" s="10"/>
      <c r="C31" s="24" t="s">
        <v>44</v>
      </c>
      <c r="D31" s="25"/>
      <c r="E31" s="25"/>
      <c r="F31" s="25"/>
      <c r="G31" s="25"/>
      <c r="H31" s="25"/>
      <c r="I31" s="25"/>
      <c r="J31" s="25"/>
      <c r="K31" s="25"/>
      <c r="L31" s="25"/>
      <c r="M31" s="11"/>
    </row>
    <row r="32" spans="1:13" ht="19.5" customHeight="1" x14ac:dyDescent="0.75">
      <c r="A32" s="3"/>
      <c r="B32" s="10"/>
      <c r="C32" s="26" t="s">
        <v>45</v>
      </c>
      <c r="D32" s="27"/>
      <c r="E32" s="27"/>
      <c r="F32" s="27"/>
      <c r="G32" s="27"/>
      <c r="H32" s="27"/>
      <c r="I32" s="27"/>
      <c r="J32" s="27"/>
      <c r="K32" s="27"/>
      <c r="L32" s="27"/>
      <c r="M32" s="11"/>
    </row>
    <row r="33" spans="1:13" ht="19.5" customHeight="1" x14ac:dyDescent="0.75">
      <c r="A33" s="3"/>
      <c r="B33" s="10"/>
      <c r="C33" s="26" t="s">
        <v>46</v>
      </c>
      <c r="D33" s="27"/>
      <c r="E33" s="27"/>
      <c r="F33" s="27"/>
      <c r="G33" s="27"/>
      <c r="H33" s="27"/>
      <c r="I33" s="27"/>
      <c r="J33" s="27"/>
      <c r="K33" s="27"/>
      <c r="L33" s="27"/>
      <c r="M33" s="11"/>
    </row>
    <row r="34" spans="1:13" ht="19.5" customHeight="1" x14ac:dyDescent="0.75">
      <c r="A34" s="3"/>
      <c r="B34" s="10"/>
      <c r="C34" s="26" t="s">
        <v>47</v>
      </c>
      <c r="D34" s="27"/>
      <c r="E34" s="27"/>
      <c r="F34" s="27"/>
      <c r="G34" s="27"/>
      <c r="H34" s="27"/>
      <c r="I34" s="27"/>
      <c r="J34" s="27"/>
      <c r="K34" s="27"/>
      <c r="L34" s="27"/>
      <c r="M34" s="11"/>
    </row>
    <row r="35" spans="1:13" ht="19.5" customHeight="1" x14ac:dyDescent="0.75">
      <c r="A35" s="3"/>
      <c r="B35" s="10"/>
      <c r="C35" s="26" t="s">
        <v>48</v>
      </c>
      <c r="D35" s="27"/>
      <c r="E35" s="27"/>
      <c r="F35" s="27"/>
      <c r="G35" s="27"/>
      <c r="H35" s="27"/>
      <c r="I35" s="27"/>
      <c r="J35" s="27"/>
      <c r="K35" s="27"/>
      <c r="L35" s="27"/>
      <c r="M35" s="11"/>
    </row>
    <row r="36" spans="1:13" ht="19.5" customHeight="1" x14ac:dyDescent="0.75">
      <c r="A36" s="3"/>
      <c r="B36" s="10"/>
      <c r="C36" s="26" t="s">
        <v>49</v>
      </c>
      <c r="D36" s="27"/>
      <c r="E36" s="27"/>
      <c r="F36" s="27"/>
      <c r="G36" s="27"/>
      <c r="H36" s="27"/>
      <c r="I36" s="27"/>
      <c r="J36" s="27"/>
      <c r="K36" s="27"/>
      <c r="L36" s="27"/>
      <c r="M36" s="11"/>
    </row>
    <row r="37" spans="1:13" ht="19.5" customHeight="1" x14ac:dyDescent="0.75">
      <c r="A37" s="3"/>
      <c r="B37" s="10"/>
      <c r="C37" s="26"/>
      <c r="D37" s="27"/>
      <c r="E37" s="27"/>
      <c r="F37" s="27"/>
      <c r="G37" s="27"/>
      <c r="H37" s="27"/>
      <c r="I37" s="27"/>
      <c r="J37" s="27"/>
      <c r="K37" s="27"/>
      <c r="L37" s="27"/>
      <c r="M37" s="11"/>
    </row>
    <row r="38" spans="1:13" ht="19.5" customHeight="1" x14ac:dyDescent="0.75">
      <c r="A38" s="3"/>
      <c r="B38" s="10"/>
      <c r="C38" s="26" t="s">
        <v>32</v>
      </c>
      <c r="D38" s="27"/>
      <c r="E38" s="27"/>
      <c r="F38" s="27"/>
      <c r="G38" s="27"/>
      <c r="H38" s="27"/>
      <c r="I38" s="27"/>
      <c r="J38" s="27"/>
      <c r="K38" s="27"/>
      <c r="L38" s="27"/>
      <c r="M38" s="11"/>
    </row>
    <row r="39" spans="1:13" ht="19.5" customHeight="1" thickBot="1" x14ac:dyDescent="0.8">
      <c r="A39" s="3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 t="s">
        <v>50</v>
      </c>
    </row>
    <row r="40" spans="1:13" ht="19.5" customHeight="1" thickTop="1" x14ac:dyDescent="0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hyperlinks>
    <hyperlink ref="C38" r:id="rId1" xr:uid="{76DF5DFC-28F3-49B3-B85A-49FDB2D83823}"/>
    <hyperlink ref="C15" location="'Cash Flow Reconciliation'!A1" tooltip="Cash Flow Reconciliation" display="Cash Flow Reconciliation" xr:uid="{1CF20C68-0160-42CF-B1D8-6999820E0300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5EF1-9614-442A-BAC5-3CB9D91B5D6A}">
  <dimension ref="A1:O71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171875" defaultRowHeight="14.4" x14ac:dyDescent="0.65"/>
  <cols>
    <col min="1" max="1" width="2.76171875" style="36" customWidth="1"/>
    <col min="2" max="2" width="30.3515625" style="36" customWidth="1"/>
    <col min="3" max="7" width="14.87890625" style="36" customWidth="1"/>
    <col min="8" max="8" width="8.234375" style="36" customWidth="1"/>
    <col min="9" max="16384" width="9.1171875" style="36"/>
  </cols>
  <sheetData>
    <row r="1" spans="1:15" customFormat="1" ht="55" customHeight="1" x14ac:dyDescent="0.8">
      <c r="B1" s="31"/>
      <c r="C1" s="32"/>
      <c r="D1" s="32"/>
      <c r="E1" s="33"/>
      <c r="F1" s="33"/>
      <c r="G1" s="33"/>
      <c r="H1" s="34"/>
      <c r="I1" s="34"/>
      <c r="J1" s="34"/>
    </row>
    <row r="2" spans="1:15" customFormat="1" ht="14.1" x14ac:dyDescent="0.5"/>
    <row r="3" spans="1:15" s="1" customFormat="1" ht="20.399999999999999" x14ac:dyDescent="0.5">
      <c r="A3"/>
      <c r="B3" s="35" t="s">
        <v>53</v>
      </c>
      <c r="C3" s="35"/>
      <c r="D3" s="35"/>
      <c r="E3" s="35"/>
      <c r="F3" s="35"/>
      <c r="G3" s="35"/>
      <c r="H3"/>
      <c r="I3"/>
    </row>
    <row r="4" spans="1:15" ht="14.4" customHeight="1" x14ac:dyDescent="0.65"/>
    <row r="5" spans="1:15" ht="14.4" customHeight="1" thickBot="1" x14ac:dyDescent="0.7">
      <c r="B5" s="81" t="s">
        <v>26</v>
      </c>
      <c r="C5" s="82"/>
      <c r="D5" s="82"/>
      <c r="E5" s="82"/>
      <c r="F5" s="82"/>
      <c r="G5" s="82"/>
    </row>
    <row r="6" spans="1:15" ht="14.4" customHeight="1" x14ac:dyDescent="0.65">
      <c r="B6" s="79"/>
      <c r="C6" s="80" t="s">
        <v>0</v>
      </c>
      <c r="D6" s="80"/>
      <c r="E6" s="80"/>
      <c r="F6" s="80"/>
      <c r="G6" s="80"/>
    </row>
    <row r="7" spans="1:15" ht="14.4" customHeight="1" thickBot="1" x14ac:dyDescent="0.7">
      <c r="B7" s="37" t="s">
        <v>52</v>
      </c>
      <c r="C7" s="61">
        <v>2027</v>
      </c>
      <c r="D7" s="38">
        <f>C7-1</f>
        <v>2026</v>
      </c>
      <c r="E7" s="38">
        <f t="shared" ref="E7:G7" si="0">D7-1</f>
        <v>2025</v>
      </c>
      <c r="F7" s="38">
        <f t="shared" si="0"/>
        <v>2024</v>
      </c>
      <c r="G7" s="38">
        <f t="shared" si="0"/>
        <v>2023</v>
      </c>
    </row>
    <row r="8" spans="1:15" ht="14.4" customHeight="1" x14ac:dyDescent="0.65"/>
    <row r="9" spans="1:15" ht="14.4" customHeight="1" x14ac:dyDescent="0.65">
      <c r="B9" s="39" t="s">
        <v>1</v>
      </c>
      <c r="C9" s="65">
        <v>22000</v>
      </c>
      <c r="D9" s="65">
        <v>20000</v>
      </c>
      <c r="E9" s="65">
        <v>18000</v>
      </c>
      <c r="F9" s="65">
        <v>15000</v>
      </c>
      <c r="G9" s="65">
        <v>10000</v>
      </c>
    </row>
    <row r="10" spans="1:15" ht="14.4" customHeight="1" x14ac:dyDescent="0.65">
      <c r="B10" s="40" t="s">
        <v>2</v>
      </c>
      <c r="C10" s="63">
        <v>-3200</v>
      </c>
      <c r="D10" s="63">
        <v>-3200</v>
      </c>
      <c r="E10" s="63">
        <v>-3000</v>
      </c>
      <c r="F10" s="63">
        <v>-3000</v>
      </c>
      <c r="G10" s="63">
        <v>-2500</v>
      </c>
    </row>
    <row r="11" spans="1:15" ht="14.4" customHeight="1" x14ac:dyDescent="0.65">
      <c r="B11" s="41" t="s">
        <v>3</v>
      </c>
      <c r="C11" s="42">
        <f>SUM(C9:C10)</f>
        <v>18800</v>
      </c>
      <c r="D11" s="42">
        <f>SUM(D9:D10)</f>
        <v>16800</v>
      </c>
      <c r="E11" s="42">
        <f>SUM(E9:E10)</f>
        <v>15000</v>
      </c>
      <c r="F11" s="42">
        <f t="shared" ref="F11:G11" si="1">SUM(F9:F10)</f>
        <v>12000</v>
      </c>
      <c r="G11" s="42">
        <f t="shared" si="1"/>
        <v>7500</v>
      </c>
      <c r="J11"/>
      <c r="K11"/>
      <c r="L11"/>
      <c r="M11"/>
      <c r="N11"/>
      <c r="O11"/>
    </row>
    <row r="12" spans="1:15" ht="14.4" customHeight="1" x14ac:dyDescent="0.65">
      <c r="B12" s="39"/>
    </row>
    <row r="13" spans="1:15" ht="14.4" customHeight="1" x14ac:dyDescent="0.65">
      <c r="B13" s="40" t="s">
        <v>4</v>
      </c>
      <c r="C13" s="83">
        <f>-500</f>
        <v>-500</v>
      </c>
      <c r="D13" s="63">
        <f>-500</f>
        <v>-500</v>
      </c>
      <c r="E13" s="63">
        <v>-500</v>
      </c>
      <c r="F13" s="63">
        <f>-450</f>
        <v>-450</v>
      </c>
      <c r="G13" s="63">
        <f>-400</f>
        <v>-400</v>
      </c>
    </row>
    <row r="14" spans="1:15" ht="14.4" customHeight="1" x14ac:dyDescent="0.65">
      <c r="B14" s="40" t="s">
        <v>5</v>
      </c>
      <c r="C14" s="63">
        <f>-300</f>
        <v>-300</v>
      </c>
      <c r="D14" s="63">
        <f>-300</f>
        <v>-300</v>
      </c>
      <c r="E14" s="63">
        <v>-300</v>
      </c>
      <c r="F14" s="63">
        <f>-300</f>
        <v>-300</v>
      </c>
      <c r="G14" s="63">
        <f>-300</f>
        <v>-300</v>
      </c>
    </row>
    <row r="15" spans="1:15" ht="14.4" customHeight="1" x14ac:dyDescent="0.65">
      <c r="B15" s="40" t="s">
        <v>6</v>
      </c>
      <c r="C15" s="83">
        <f>-50</f>
        <v>-50</v>
      </c>
      <c r="D15" s="63">
        <f>-50</f>
        <v>-50</v>
      </c>
      <c r="E15" s="63">
        <v>-50</v>
      </c>
      <c r="F15" s="63">
        <f>-50</f>
        <v>-50</v>
      </c>
      <c r="G15" s="63">
        <f>-50</f>
        <v>-50</v>
      </c>
    </row>
    <row r="16" spans="1:15" ht="14.4" customHeight="1" x14ac:dyDescent="0.65">
      <c r="B16" s="41" t="s">
        <v>7</v>
      </c>
      <c r="C16" s="42">
        <f>SUM(C11:C15)</f>
        <v>17950</v>
      </c>
      <c r="D16" s="42">
        <f>SUM(D11:D15)</f>
        <v>15950</v>
      </c>
      <c r="E16" s="42">
        <f>SUM(E11:E15)</f>
        <v>14150</v>
      </c>
      <c r="F16" s="42">
        <f t="shared" ref="F16:G16" si="2">SUM(F11:F15)</f>
        <v>11200</v>
      </c>
      <c r="G16" s="42">
        <f t="shared" si="2"/>
        <v>6750</v>
      </c>
    </row>
    <row r="17" spans="2:7" ht="14.4" customHeight="1" x14ac:dyDescent="0.65"/>
    <row r="18" spans="2:7" ht="14.4" customHeight="1" x14ac:dyDescent="0.65">
      <c r="B18" s="40" t="s">
        <v>8</v>
      </c>
      <c r="C18" s="84">
        <f>-C16*0.2</f>
        <v>-3590</v>
      </c>
      <c r="D18" s="43">
        <f t="shared" ref="D18:G18" si="3">-D16*0.2</f>
        <v>-3190</v>
      </c>
      <c r="E18" s="43">
        <f t="shared" si="3"/>
        <v>-2830</v>
      </c>
      <c r="F18" s="43">
        <f t="shared" si="3"/>
        <v>-2240</v>
      </c>
      <c r="G18" s="43">
        <f t="shared" si="3"/>
        <v>-1350</v>
      </c>
    </row>
    <row r="19" spans="2:7" ht="14.4" customHeight="1" x14ac:dyDescent="0.65">
      <c r="B19" s="44" t="s">
        <v>9</v>
      </c>
      <c r="C19" s="85">
        <f>SUM(C16:C18)</f>
        <v>14360</v>
      </c>
      <c r="D19" s="45">
        <f>SUM(D16:D18)</f>
        <v>12760</v>
      </c>
      <c r="E19" s="45">
        <f>SUM(E16:E18)</f>
        <v>11320</v>
      </c>
      <c r="F19" s="45">
        <f t="shared" ref="F19:G19" si="4">SUM(F16:F18)</f>
        <v>8960</v>
      </c>
      <c r="G19" s="45">
        <f t="shared" si="4"/>
        <v>5400</v>
      </c>
    </row>
    <row r="20" spans="2:7" ht="14.4" customHeight="1" x14ac:dyDescent="0.65"/>
    <row r="21" spans="2:7" ht="14.4" customHeight="1" x14ac:dyDescent="0.65"/>
    <row r="22" spans="2:7" ht="14.4" customHeight="1" thickBot="1" x14ac:dyDescent="0.7">
      <c r="B22" s="81" t="s">
        <v>27</v>
      </c>
      <c r="C22" s="82"/>
      <c r="D22" s="82"/>
      <c r="E22" s="82"/>
      <c r="F22" s="82"/>
      <c r="G22" s="82"/>
    </row>
    <row r="23" spans="2:7" ht="14.4" customHeight="1" x14ac:dyDescent="0.65">
      <c r="B23" s="79"/>
      <c r="C23" s="80" t="s">
        <v>0</v>
      </c>
      <c r="D23" s="80"/>
      <c r="E23" s="80"/>
      <c r="F23" s="80"/>
      <c r="G23" s="80"/>
    </row>
    <row r="24" spans="2:7" ht="14.4" customHeight="1" thickBot="1" x14ac:dyDescent="0.7">
      <c r="B24" s="37" t="s">
        <v>52</v>
      </c>
      <c r="C24" s="62">
        <f>C$7</f>
        <v>2027</v>
      </c>
      <c r="D24" s="38">
        <f>C24-1</f>
        <v>2026</v>
      </c>
      <c r="E24" s="38">
        <f t="shared" ref="E24:G24" si="5">D24-1</f>
        <v>2025</v>
      </c>
      <c r="F24" s="38">
        <f t="shared" si="5"/>
        <v>2024</v>
      </c>
      <c r="G24" s="38">
        <f t="shared" si="5"/>
        <v>2023</v>
      </c>
    </row>
    <row r="25" spans="2:7" ht="14.4" customHeight="1" x14ac:dyDescent="0.65">
      <c r="B25" s="46" t="s">
        <v>10</v>
      </c>
    </row>
    <row r="26" spans="2:7" ht="14.4" customHeight="1" x14ac:dyDescent="0.65">
      <c r="B26" s="40" t="s">
        <v>11</v>
      </c>
      <c r="C26" s="66">
        <f>C19</f>
        <v>14360</v>
      </c>
      <c r="D26" s="66">
        <f>D19</f>
        <v>12760</v>
      </c>
      <c r="E26" s="66">
        <f>E19</f>
        <v>11320</v>
      </c>
      <c r="F26" s="66">
        <f>F19</f>
        <v>8960</v>
      </c>
      <c r="G26" s="66">
        <f>G19</f>
        <v>5400</v>
      </c>
    </row>
    <row r="27" spans="2:7" ht="14.4" customHeight="1" x14ac:dyDescent="0.65">
      <c r="B27" s="40" t="s">
        <v>12</v>
      </c>
      <c r="C27" s="47"/>
      <c r="D27" s="47"/>
      <c r="E27" s="47"/>
      <c r="F27" s="47"/>
      <c r="G27" s="47"/>
    </row>
    <row r="28" spans="2:7" ht="14.4" customHeight="1" x14ac:dyDescent="0.65">
      <c r="B28" s="48" t="s">
        <v>4</v>
      </c>
      <c r="C28" s="49">
        <f>-C13</f>
        <v>500</v>
      </c>
      <c r="D28" s="49">
        <f>-D13</f>
        <v>500</v>
      </c>
      <c r="E28" s="49">
        <f>-E13</f>
        <v>500</v>
      </c>
      <c r="F28" s="49">
        <f>-F13</f>
        <v>450</v>
      </c>
      <c r="G28" s="49">
        <f>-G13</f>
        <v>400</v>
      </c>
    </row>
    <row r="29" spans="2:7" ht="14.4" customHeight="1" x14ac:dyDescent="0.65">
      <c r="B29" s="48" t="s">
        <v>33</v>
      </c>
      <c r="C29" s="64">
        <v>0</v>
      </c>
      <c r="D29" s="64">
        <v>0</v>
      </c>
      <c r="E29" s="64">
        <v>0</v>
      </c>
      <c r="F29" s="64">
        <v>0</v>
      </c>
      <c r="G29" s="64">
        <v>0</v>
      </c>
    </row>
    <row r="30" spans="2:7" ht="14.4" customHeight="1" x14ac:dyDescent="0.65">
      <c r="B30" s="48" t="s">
        <v>14</v>
      </c>
      <c r="C30" s="64">
        <v>-200</v>
      </c>
      <c r="D30" s="64">
        <v>500</v>
      </c>
      <c r="E30" s="64">
        <v>900</v>
      </c>
      <c r="F30" s="64">
        <v>-1500</v>
      </c>
      <c r="G30" s="64">
        <v>-1000</v>
      </c>
    </row>
    <row r="31" spans="2:7" ht="14.4" customHeight="1" x14ac:dyDescent="0.65">
      <c r="B31" s="48" t="s">
        <v>15</v>
      </c>
      <c r="C31" s="64">
        <v>1000</v>
      </c>
      <c r="D31" s="64">
        <v>-3000</v>
      </c>
      <c r="E31" s="64">
        <v>1300</v>
      </c>
      <c r="F31" s="64">
        <v>2000</v>
      </c>
      <c r="G31" s="64">
        <v>-14000</v>
      </c>
    </row>
    <row r="32" spans="2:7" ht="14.4" customHeight="1" x14ac:dyDescent="0.65">
      <c r="B32" s="48" t="s">
        <v>13</v>
      </c>
      <c r="C32" s="64">
        <v>500</v>
      </c>
      <c r="D32" s="64">
        <v>-500</v>
      </c>
      <c r="E32" s="64">
        <v>-500</v>
      </c>
      <c r="F32" s="64">
        <v>500</v>
      </c>
      <c r="G32" s="64">
        <v>1000</v>
      </c>
    </row>
    <row r="33" spans="2:7" ht="14.4" customHeight="1" x14ac:dyDescent="0.65">
      <c r="B33" s="50" t="s">
        <v>10</v>
      </c>
      <c r="C33" s="68">
        <f>SUM(C26:C32)</f>
        <v>16160</v>
      </c>
      <c r="D33" s="87">
        <f>SUM(D26:D32)</f>
        <v>10260</v>
      </c>
      <c r="E33" s="89">
        <f>SUM(E26:E32)</f>
        <v>13520</v>
      </c>
      <c r="F33" s="92">
        <f>SUM(F26:F32)</f>
        <v>10410</v>
      </c>
      <c r="G33" s="68">
        <f>SUM(G26:G32)</f>
        <v>-8200</v>
      </c>
    </row>
    <row r="34" spans="2:7" ht="14.4" customHeight="1" x14ac:dyDescent="0.65"/>
    <row r="35" spans="2:7" ht="14.4" customHeight="1" x14ac:dyDescent="0.65">
      <c r="B35" s="51" t="s">
        <v>17</v>
      </c>
    </row>
    <row r="36" spans="2:7" ht="14.4" customHeight="1" x14ac:dyDescent="0.65">
      <c r="B36" s="36" t="s">
        <v>34</v>
      </c>
      <c r="C36" s="67">
        <v>-500</v>
      </c>
      <c r="D36" s="67">
        <v>-5500</v>
      </c>
      <c r="E36" s="90">
        <v>-1200</v>
      </c>
      <c r="F36" s="94">
        <v>-5450</v>
      </c>
      <c r="G36" s="67">
        <v>-40400</v>
      </c>
    </row>
    <row r="37" spans="2:7" ht="14.4" customHeight="1" x14ac:dyDescent="0.65">
      <c r="B37" s="36" t="s">
        <v>16</v>
      </c>
      <c r="C37" s="64">
        <v>0</v>
      </c>
      <c r="D37" s="64">
        <v>0</v>
      </c>
      <c r="E37" s="64">
        <v>0</v>
      </c>
      <c r="F37" s="64">
        <v>0</v>
      </c>
      <c r="G37" s="64">
        <v>0</v>
      </c>
    </row>
    <row r="38" spans="2:7" ht="14.4" customHeight="1" x14ac:dyDescent="0.65">
      <c r="B38" s="52" t="s">
        <v>17</v>
      </c>
      <c r="C38" s="68">
        <f>SUM(C36:C37)</f>
        <v>-500</v>
      </c>
      <c r="D38" s="68">
        <f>SUM(D36:D37)</f>
        <v>-5500</v>
      </c>
      <c r="E38" s="68">
        <f>SUM(E36:E37)</f>
        <v>-1200</v>
      </c>
      <c r="F38" s="68">
        <f t="shared" ref="F38:G38" si="6">SUM(F36:F37)</f>
        <v>-5450</v>
      </c>
      <c r="G38" s="68">
        <f t="shared" si="6"/>
        <v>-40400</v>
      </c>
    </row>
    <row r="39" spans="2:7" ht="14.4" customHeight="1" x14ac:dyDescent="0.65"/>
    <row r="40" spans="2:7" ht="14.4" customHeight="1" x14ac:dyDescent="0.65">
      <c r="B40" s="46" t="s">
        <v>18</v>
      </c>
    </row>
    <row r="41" spans="2:7" ht="14.4" customHeight="1" x14ac:dyDescent="0.65">
      <c r="B41" s="36" t="s">
        <v>19</v>
      </c>
      <c r="C41" s="64">
        <v>0</v>
      </c>
      <c r="D41" s="64">
        <v>6000</v>
      </c>
      <c r="E41" s="64">
        <v>5000</v>
      </c>
      <c r="F41" s="95">
        <v>3500</v>
      </c>
      <c r="G41" s="64">
        <v>18500</v>
      </c>
    </row>
    <row r="42" spans="2:7" ht="14.4" customHeight="1" x14ac:dyDescent="0.65">
      <c r="B42" s="36" t="s">
        <v>20</v>
      </c>
      <c r="C42" s="64">
        <v>0</v>
      </c>
      <c r="D42" s="64">
        <v>0</v>
      </c>
      <c r="E42" s="64">
        <v>0</v>
      </c>
      <c r="F42" s="64">
        <v>0</v>
      </c>
      <c r="G42" s="64">
        <v>30000</v>
      </c>
    </row>
    <row r="43" spans="2:7" ht="14.4" customHeight="1" x14ac:dyDescent="0.65">
      <c r="B43" s="36" t="s">
        <v>21</v>
      </c>
      <c r="C43" s="64">
        <v>0</v>
      </c>
      <c r="D43" s="64">
        <v>0</v>
      </c>
      <c r="E43" s="64">
        <v>0</v>
      </c>
      <c r="F43" s="64">
        <v>0</v>
      </c>
      <c r="G43" s="64">
        <v>0</v>
      </c>
    </row>
    <row r="44" spans="2:7" ht="14.4" customHeight="1" x14ac:dyDescent="0.65">
      <c r="B44" s="52" t="s">
        <v>18</v>
      </c>
      <c r="C44" s="53">
        <f>SUM(C41:C43)</f>
        <v>0</v>
      </c>
      <c r="D44" s="53">
        <f>SUM(D41:D43)</f>
        <v>6000</v>
      </c>
      <c r="E44" s="53">
        <f>SUM(E41:E43)</f>
        <v>5000</v>
      </c>
      <c r="F44" s="53">
        <f t="shared" ref="F44:G44" si="7">SUM(F41:F43)</f>
        <v>3500</v>
      </c>
      <c r="G44" s="53">
        <f t="shared" si="7"/>
        <v>48500</v>
      </c>
    </row>
    <row r="45" spans="2:7" ht="14.4" customHeight="1" x14ac:dyDescent="0.65"/>
    <row r="46" spans="2:7" ht="14.4" customHeight="1" x14ac:dyDescent="0.65">
      <c r="B46" s="46" t="s">
        <v>22</v>
      </c>
      <c r="C46" s="69">
        <f>C33+C38+C44</f>
        <v>15660</v>
      </c>
      <c r="D46" s="69">
        <f>D33+D38+D44</f>
        <v>10760</v>
      </c>
      <c r="E46" s="69">
        <f>E33+E38+E44</f>
        <v>17320</v>
      </c>
      <c r="F46" s="69">
        <f t="shared" ref="F46:G46" si="8">F33+F38+F44</f>
        <v>8460</v>
      </c>
      <c r="G46" s="69">
        <f t="shared" si="8"/>
        <v>-100</v>
      </c>
    </row>
    <row r="47" spans="2:7" ht="14.4" customHeight="1" x14ac:dyDescent="0.65">
      <c r="B47" s="36" t="s">
        <v>23</v>
      </c>
      <c r="C47" s="49">
        <f t="shared" ref="C47:F47" si="9">D48</f>
        <v>49190</v>
      </c>
      <c r="D47" s="49">
        <f t="shared" si="9"/>
        <v>38430</v>
      </c>
      <c r="E47" s="49">
        <f t="shared" si="9"/>
        <v>21110</v>
      </c>
      <c r="F47" s="49">
        <f t="shared" si="9"/>
        <v>12650</v>
      </c>
      <c r="G47" s="64">
        <v>12750</v>
      </c>
    </row>
    <row r="48" spans="2:7" ht="14.4" customHeight="1" x14ac:dyDescent="0.65">
      <c r="B48" s="55" t="s">
        <v>24</v>
      </c>
      <c r="C48" s="70">
        <f>C47+C46</f>
        <v>64850</v>
      </c>
      <c r="D48" s="70">
        <f>D47+D46</f>
        <v>49190</v>
      </c>
      <c r="E48" s="70">
        <f>E47+E46</f>
        <v>38430</v>
      </c>
      <c r="F48" s="70">
        <f t="shared" ref="F48:G48" si="10">F47+F46</f>
        <v>21110</v>
      </c>
      <c r="G48" s="70">
        <f t="shared" si="10"/>
        <v>12650</v>
      </c>
    </row>
    <row r="49" spans="2:7" ht="14.4" customHeight="1" x14ac:dyDescent="0.65"/>
    <row r="50" spans="2:7" ht="14.4" customHeight="1" x14ac:dyDescent="0.65">
      <c r="B50" s="35" t="s">
        <v>31</v>
      </c>
      <c r="C50" s="35"/>
      <c r="D50" s="35"/>
      <c r="E50" s="35"/>
      <c r="F50" s="35"/>
      <c r="G50" s="35"/>
    </row>
    <row r="51" spans="2:7" ht="14.4" customHeight="1" thickBot="1" x14ac:dyDescent="0.7"/>
    <row r="52" spans="2:7" ht="14.4" customHeight="1" x14ac:dyDescent="0.65">
      <c r="B52" s="56" t="s">
        <v>25</v>
      </c>
      <c r="C52" s="86">
        <f>C19-C18-C15-C13</f>
        <v>18500</v>
      </c>
      <c r="D52" s="71">
        <f>D19-D18-D15-D13</f>
        <v>16500</v>
      </c>
      <c r="E52" s="71">
        <f>E19-E18-E15-E13</f>
        <v>14700</v>
      </c>
      <c r="F52" s="71">
        <f>F19-F18-F15-F13</f>
        <v>11700</v>
      </c>
      <c r="G52" s="72">
        <f>G19-G18-G15-G13</f>
        <v>7200</v>
      </c>
    </row>
    <row r="53" spans="2:7" ht="14.4" customHeight="1" x14ac:dyDescent="0.65">
      <c r="B53" s="57"/>
      <c r="C53" s="73"/>
      <c r="D53" s="73"/>
      <c r="E53" s="73"/>
      <c r="F53" s="73"/>
      <c r="G53" s="74"/>
    </row>
    <row r="54" spans="2:7" ht="14.4" customHeight="1" x14ac:dyDescent="0.65">
      <c r="B54" s="58" t="s">
        <v>54</v>
      </c>
      <c r="C54" s="73">
        <f>C33</f>
        <v>16160</v>
      </c>
      <c r="D54" s="88">
        <f>D33</f>
        <v>10260</v>
      </c>
      <c r="E54" s="73">
        <f>E33</f>
        <v>13520</v>
      </c>
      <c r="F54" s="73">
        <f t="shared" ref="F54:G54" si="11">F33</f>
        <v>10410</v>
      </c>
      <c r="G54" s="74">
        <f t="shared" si="11"/>
        <v>-8200</v>
      </c>
    </row>
    <row r="55" spans="2:7" ht="14.4" customHeight="1" x14ac:dyDescent="0.65">
      <c r="B55" s="57"/>
      <c r="C55" s="73"/>
      <c r="D55" s="73"/>
      <c r="E55" s="73"/>
      <c r="F55" s="73"/>
      <c r="G55" s="74"/>
    </row>
    <row r="56" spans="2:7" ht="14.4" customHeight="1" x14ac:dyDescent="0.65">
      <c r="B56" s="58" t="s">
        <v>35</v>
      </c>
      <c r="C56" s="73">
        <f>C33+C36</f>
        <v>15660</v>
      </c>
      <c r="D56" s="73">
        <f t="shared" ref="D56:G56" si="12">D33+D36</f>
        <v>4760</v>
      </c>
      <c r="E56" s="91">
        <f t="shared" si="12"/>
        <v>12320</v>
      </c>
      <c r="F56" s="73">
        <f t="shared" si="12"/>
        <v>4960</v>
      </c>
      <c r="G56" s="74">
        <f t="shared" si="12"/>
        <v>-48600</v>
      </c>
    </row>
    <row r="57" spans="2:7" ht="14.4" customHeight="1" x14ac:dyDescent="0.65">
      <c r="B57" s="57"/>
      <c r="C57" s="73"/>
      <c r="D57" s="73"/>
      <c r="E57" s="73"/>
      <c r="F57" s="73"/>
      <c r="G57" s="74"/>
    </row>
    <row r="58" spans="2:7" ht="14.4" customHeight="1" x14ac:dyDescent="0.65">
      <c r="B58" s="58" t="s">
        <v>36</v>
      </c>
      <c r="C58" s="73">
        <f t="shared" ref="C58:E58" si="13">C33+C36+C41</f>
        <v>15660</v>
      </c>
      <c r="D58" s="73">
        <f t="shared" si="13"/>
        <v>10760</v>
      </c>
      <c r="E58" s="73">
        <f t="shared" si="13"/>
        <v>17320</v>
      </c>
      <c r="F58" s="93">
        <f>F33+F36+F41</f>
        <v>8460</v>
      </c>
      <c r="G58" s="74">
        <f t="shared" ref="G58" si="14">G33+G36+G41</f>
        <v>-30100</v>
      </c>
    </row>
    <row r="59" spans="2:7" ht="14.4" customHeight="1" x14ac:dyDescent="0.65">
      <c r="B59" s="57"/>
      <c r="C59" s="73"/>
      <c r="D59" s="73"/>
      <c r="E59" s="73"/>
      <c r="F59" s="73"/>
      <c r="G59" s="74"/>
    </row>
    <row r="60" spans="2:7" ht="14.4" customHeight="1" thickBot="1" x14ac:dyDescent="0.7">
      <c r="B60" s="59" t="s">
        <v>37</v>
      </c>
      <c r="C60" s="75">
        <f>C69</f>
        <v>15700</v>
      </c>
      <c r="D60" s="75">
        <f>D69</f>
        <v>4800</v>
      </c>
      <c r="E60" s="75">
        <f>E69</f>
        <v>12360</v>
      </c>
      <c r="F60" s="75">
        <f t="shared" ref="F60" si="15">F69</f>
        <v>5000</v>
      </c>
      <c r="G60" s="76">
        <f>G69</f>
        <v>-48560</v>
      </c>
    </row>
    <row r="61" spans="2:7" ht="14.4" customHeight="1" x14ac:dyDescent="0.65">
      <c r="C61" s="54"/>
      <c r="D61" s="54"/>
      <c r="E61" s="54"/>
      <c r="F61" s="54"/>
      <c r="G61" s="54"/>
    </row>
    <row r="62" spans="2:7" ht="14.4" customHeight="1" x14ac:dyDescent="0.65">
      <c r="C62" s="54"/>
      <c r="D62" s="54"/>
      <c r="E62" s="54"/>
      <c r="F62" s="54"/>
      <c r="G62" s="54"/>
    </row>
    <row r="63" spans="2:7" ht="14.4" customHeight="1" x14ac:dyDescent="0.65">
      <c r="B63" s="46" t="s">
        <v>38</v>
      </c>
    </row>
    <row r="64" spans="2:7" ht="14.4" customHeight="1" x14ac:dyDescent="0.65">
      <c r="B64" s="36" t="s">
        <v>28</v>
      </c>
      <c r="C64" s="77">
        <f>C16-C15</f>
        <v>18000</v>
      </c>
      <c r="D64" s="77">
        <f>D16-D15</f>
        <v>16000</v>
      </c>
      <c r="E64" s="77">
        <f>E16-E15</f>
        <v>14200</v>
      </c>
      <c r="F64" s="77">
        <f>F16-F15</f>
        <v>11250</v>
      </c>
      <c r="G64" s="78">
        <f>G16-G15</f>
        <v>6800</v>
      </c>
    </row>
    <row r="65" spans="2:7" ht="14.4" customHeight="1" x14ac:dyDescent="0.65">
      <c r="B65" s="36" t="s">
        <v>8</v>
      </c>
      <c r="C65" s="49">
        <f>C64*-0.2</f>
        <v>-3600</v>
      </c>
      <c r="D65" s="49">
        <f>D64*-0.2</f>
        <v>-3200</v>
      </c>
      <c r="E65" s="49">
        <f>E64*-0.2</f>
        <v>-2840</v>
      </c>
      <c r="F65" s="49">
        <f t="shared" ref="F65:G65" si="16">F64*-0.2</f>
        <v>-2250</v>
      </c>
      <c r="G65" s="60">
        <f t="shared" si="16"/>
        <v>-1360</v>
      </c>
    </row>
    <row r="66" spans="2:7" ht="14.4" customHeight="1" x14ac:dyDescent="0.65">
      <c r="B66" s="36" t="s">
        <v>29</v>
      </c>
      <c r="C66" s="49">
        <f>C28</f>
        <v>500</v>
      </c>
      <c r="D66" s="49">
        <f>D28</f>
        <v>500</v>
      </c>
      <c r="E66" s="49">
        <f>E28</f>
        <v>500</v>
      </c>
      <c r="F66" s="49">
        <f t="shared" ref="F66:G66" si="17">F28</f>
        <v>450</v>
      </c>
      <c r="G66" s="60">
        <f t="shared" si="17"/>
        <v>400</v>
      </c>
    </row>
    <row r="67" spans="2:7" ht="14.4" customHeight="1" x14ac:dyDescent="0.65">
      <c r="B67" s="36" t="s">
        <v>42</v>
      </c>
      <c r="C67" s="49">
        <f>SUM(C30:C32)</f>
        <v>1300</v>
      </c>
      <c r="D67" s="49">
        <f>SUM(D30:D32)</f>
        <v>-3000</v>
      </c>
      <c r="E67" s="49">
        <f>SUM(E30:E32)</f>
        <v>1700</v>
      </c>
      <c r="F67" s="49">
        <f t="shared" ref="F67:G67" si="18">SUM(F30:F32)</f>
        <v>1000</v>
      </c>
      <c r="G67" s="60">
        <f t="shared" si="18"/>
        <v>-14000</v>
      </c>
    </row>
    <row r="68" spans="2:7" ht="14.4" customHeight="1" x14ac:dyDescent="0.65">
      <c r="B68" s="36" t="s">
        <v>30</v>
      </c>
      <c r="C68" s="49">
        <f>C36</f>
        <v>-500</v>
      </c>
      <c r="D68" s="49">
        <f>D36</f>
        <v>-5500</v>
      </c>
      <c r="E68" s="49">
        <f>E36</f>
        <v>-1200</v>
      </c>
      <c r="F68" s="49">
        <f t="shared" ref="F68:G68" si="19">F36</f>
        <v>-5450</v>
      </c>
      <c r="G68" s="60">
        <f t="shared" si="19"/>
        <v>-40400</v>
      </c>
    </row>
    <row r="69" spans="2:7" ht="14.4" customHeight="1" x14ac:dyDescent="0.65">
      <c r="B69" s="52" t="s">
        <v>39</v>
      </c>
      <c r="C69" s="68">
        <f>SUM(C64:C68)</f>
        <v>15700</v>
      </c>
      <c r="D69" s="68">
        <f>SUM(D64:D68)</f>
        <v>4800</v>
      </c>
      <c r="E69" s="68">
        <f>SUM(E64:E68)</f>
        <v>12360</v>
      </c>
      <c r="F69" s="68">
        <f t="shared" ref="F69:G69" si="20">SUM(F64:F68)</f>
        <v>5000</v>
      </c>
      <c r="G69" s="68">
        <f t="shared" si="20"/>
        <v>-48560</v>
      </c>
    </row>
    <row r="70" spans="2:7" ht="14.4" customHeight="1" x14ac:dyDescent="0.65"/>
    <row r="71" spans="2:7" ht="14.4" customHeight="1" x14ac:dyDescent="0.65"/>
  </sheetData>
  <printOptions horizontalCentered="1"/>
  <pageMargins left="0.25" right="0.25" top="0.75" bottom="0.75" header="0.3" footer="0.3"/>
  <pageSetup scale="93" orientation="portrait" r:id="rId1"/>
  <colBreaks count="1" manualBreakCount="1">
    <brk id="7" max="1048575" man="1"/>
  </colBreaks>
  <ignoredErrors>
    <ignoredError sqref="C67:G6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Cash Flow Reconciliation</vt:lpstr>
      <vt:lpstr>'Cash Flow Reconciliation'!Print_Area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2023-04-12T15:06:21Z</cp:lastPrinted>
  <dcterms:created xsi:type="dcterms:W3CDTF">2017-06-18T15:32:53Z</dcterms:created>
  <dcterms:modified xsi:type="dcterms:W3CDTF">2023-04-12T15:06:45Z</dcterms:modified>
</cp:coreProperties>
</file>