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/>
  <xr:revisionPtr revIDLastSave="0" documentId="13_ncr:1_{5A6DAAAE-69A3-4D4D-9704-04B306FF596D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Cover Page" sheetId="4" r:id="rId1"/>
    <sheet name="Loan Pmt Calculator - Manual" sheetId="1" r:id="rId2"/>
    <sheet name="Loan Pmt Calculator - Excel" sheetId="5" r:id="rId3"/>
    <sheet name="Equal Loan Pmt - Variable Rate" sheetId="6" r:id="rId4"/>
    <sheet name="Equal Prin Pmt - Variable Rate" sheetId="7" r:id="rId5"/>
  </sheets>
  <definedNames>
    <definedName name="asd">#REF!</definedName>
    <definedName name="CIQWBGuid" hidden="1">"2cd8126d-26c3-430c-b7fa-a069e3a1fc62"</definedName>
    <definedName name="Forecast">#REF!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localSheetId="0" hidden="1">41666.7099189815</definedName>
    <definedName name="IQ_NAMES_REVISION_DATE_" hidden="1">"05/28/2019 19:20:36"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Step_1">#REF!</definedName>
    <definedName name="Step_2">#REF!</definedName>
    <definedName name="Step_3">#REF!</definedName>
    <definedName name="Step_4">#REF!</definedName>
    <definedName name="Step_5">#REF!</definedName>
    <definedName name="Step_6">#REF!</definedName>
    <definedName name="Step1">#REF!</definedName>
    <definedName name="Step2">#REF!</definedName>
    <definedName name="Step3">#REF!</definedName>
    <definedName name="Step4">#REF!</definedName>
    <definedName name="Step5">#REF!</definedName>
    <definedName name="Step6">#REF!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" i="6" l="1"/>
  <c r="J16" i="6" s="1"/>
  <c r="F6" i="6"/>
  <c r="I21" i="6" a="1"/>
  <c r="I21" i="6" s="1"/>
  <c r="F6" i="7"/>
  <c r="E6" i="7"/>
  <c r="I21" i="7" a="1"/>
  <c r="I21" i="7" s="1"/>
  <c r="J11" i="7"/>
  <c r="B9" i="7"/>
  <c r="B10" i="7" s="1"/>
  <c r="B11" i="7" s="1"/>
  <c r="B12" i="7" s="1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26" i="7" s="1"/>
  <c r="B27" i="7" s="1"/>
  <c r="B28" i="7" s="1"/>
  <c r="B29" i="7" s="1"/>
  <c r="B30" i="7" s="1"/>
  <c r="B31" i="7" s="1"/>
  <c r="B32" i="7" s="1"/>
  <c r="B33" i="7" s="1"/>
  <c r="B34" i="7" s="1"/>
  <c r="B35" i="7" s="1"/>
  <c r="B36" i="7" s="1"/>
  <c r="B37" i="7" s="1"/>
  <c r="B38" i="7" s="1"/>
  <c r="B39" i="7" s="1"/>
  <c r="B40" i="7" s="1"/>
  <c r="B41" i="7" s="1"/>
  <c r="B42" i="7" s="1"/>
  <c r="B43" i="7" s="1"/>
  <c r="B44" i="7" s="1"/>
  <c r="B45" i="7" s="1"/>
  <c r="B46" i="7" s="1"/>
  <c r="B47" i="7" s="1"/>
  <c r="B48" i="7" s="1"/>
  <c r="B49" i="7" s="1"/>
  <c r="B50" i="7" s="1"/>
  <c r="B51" i="7" s="1"/>
  <c r="B52" i="7" s="1"/>
  <c r="B53" i="7" s="1"/>
  <c r="B54" i="7" s="1"/>
  <c r="B55" i="7" s="1"/>
  <c r="B56" i="7" s="1"/>
  <c r="B57" i="7" s="1"/>
  <c r="B58" i="7" s="1"/>
  <c r="B59" i="7" s="1"/>
  <c r="B60" i="7" s="1"/>
  <c r="B61" i="7" s="1"/>
  <c r="B62" i="7" s="1"/>
  <c r="B63" i="7" s="1"/>
  <c r="B64" i="7" s="1"/>
  <c r="B65" i="7" s="1"/>
  <c r="B66" i="7" s="1"/>
  <c r="B67" i="7" s="1"/>
  <c r="B68" i="7" s="1"/>
  <c r="B69" i="7" s="1"/>
  <c r="B70" i="7" s="1"/>
  <c r="B71" i="7" s="1"/>
  <c r="B72" i="7" s="1"/>
  <c r="B73" i="7" s="1"/>
  <c r="B74" i="7" s="1"/>
  <c r="B75" i="7" s="1"/>
  <c r="B76" i="7" s="1"/>
  <c r="B77" i="7" s="1"/>
  <c r="B78" i="7" s="1"/>
  <c r="B79" i="7" s="1"/>
  <c r="B80" i="7" s="1"/>
  <c r="B81" i="7" s="1"/>
  <c r="B82" i="7" s="1"/>
  <c r="B83" i="7" s="1"/>
  <c r="B84" i="7" s="1"/>
  <c r="B85" i="7" s="1"/>
  <c r="B86" i="7" s="1"/>
  <c r="B87" i="7" s="1"/>
  <c r="B88" i="7" s="1"/>
  <c r="B89" i="7" s="1"/>
  <c r="B90" i="7" s="1"/>
  <c r="B91" i="7" s="1"/>
  <c r="B92" i="7" s="1"/>
  <c r="B93" i="7" s="1"/>
  <c r="B94" i="7" s="1"/>
  <c r="B95" i="7" s="1"/>
  <c r="B96" i="7" s="1"/>
  <c r="B97" i="7" s="1"/>
  <c r="B98" i="7" s="1"/>
  <c r="B99" i="7" s="1"/>
  <c r="B100" i="7" s="1"/>
  <c r="B101" i="7" s="1"/>
  <c r="B102" i="7" s="1"/>
  <c r="B103" i="7" s="1"/>
  <c r="B104" i="7" s="1"/>
  <c r="B105" i="7" s="1"/>
  <c r="B106" i="7" s="1"/>
  <c r="B107" i="7" s="1"/>
  <c r="B108" i="7" s="1"/>
  <c r="B109" i="7" s="1"/>
  <c r="B110" i="7" s="1"/>
  <c r="B111" i="7" s="1"/>
  <c r="B112" i="7" s="1"/>
  <c r="B113" i="7" s="1"/>
  <c r="B114" i="7" s="1"/>
  <c r="B115" i="7" s="1"/>
  <c r="B116" i="7" s="1"/>
  <c r="B117" i="7" s="1"/>
  <c r="B118" i="7" s="1"/>
  <c r="B119" i="7" s="1"/>
  <c r="B120" i="7" s="1"/>
  <c r="B121" i="7" s="1"/>
  <c r="B122" i="7" s="1"/>
  <c r="B123" i="7" s="1"/>
  <c r="B124" i="7" s="1"/>
  <c r="B125" i="7" s="1"/>
  <c r="B126" i="7" s="1"/>
  <c r="B8" i="7"/>
  <c r="J7" i="7"/>
  <c r="B7" i="7"/>
  <c r="C6" i="7"/>
  <c r="J11" i="6"/>
  <c r="B7" i="6"/>
  <c r="B8" i="6" s="1"/>
  <c r="B9" i="6" s="1"/>
  <c r="B10" i="6" s="1"/>
  <c r="B11" i="6" s="1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27" i="6" s="1"/>
  <c r="B28" i="6" s="1"/>
  <c r="B29" i="6" s="1"/>
  <c r="B30" i="6" s="1"/>
  <c r="B31" i="6" s="1"/>
  <c r="B32" i="6" s="1"/>
  <c r="B33" i="6" s="1"/>
  <c r="B34" i="6" s="1"/>
  <c r="B35" i="6" s="1"/>
  <c r="B36" i="6" s="1"/>
  <c r="B37" i="6" s="1"/>
  <c r="B38" i="6" s="1"/>
  <c r="B39" i="6" s="1"/>
  <c r="B40" i="6" s="1"/>
  <c r="B41" i="6" s="1"/>
  <c r="B42" i="6" s="1"/>
  <c r="B43" i="6" s="1"/>
  <c r="B44" i="6" s="1"/>
  <c r="B45" i="6" s="1"/>
  <c r="B46" i="6" s="1"/>
  <c r="B47" i="6" s="1"/>
  <c r="B48" i="6" s="1"/>
  <c r="B49" i="6" s="1"/>
  <c r="B50" i="6" s="1"/>
  <c r="B51" i="6" s="1"/>
  <c r="B52" i="6" s="1"/>
  <c r="B53" i="6" s="1"/>
  <c r="B54" i="6" s="1"/>
  <c r="B55" i="6" s="1"/>
  <c r="B56" i="6" s="1"/>
  <c r="B57" i="6" s="1"/>
  <c r="B58" i="6" s="1"/>
  <c r="B59" i="6" s="1"/>
  <c r="B60" i="6" s="1"/>
  <c r="B61" i="6" s="1"/>
  <c r="B62" i="6" s="1"/>
  <c r="B63" i="6" s="1"/>
  <c r="B64" i="6" s="1"/>
  <c r="B65" i="6" s="1"/>
  <c r="B66" i="6" s="1"/>
  <c r="B67" i="6" s="1"/>
  <c r="B68" i="6" s="1"/>
  <c r="B69" i="6" s="1"/>
  <c r="B70" i="6" s="1"/>
  <c r="B71" i="6" s="1"/>
  <c r="B72" i="6" s="1"/>
  <c r="B73" i="6" s="1"/>
  <c r="B74" i="6" s="1"/>
  <c r="B75" i="6" s="1"/>
  <c r="B76" i="6" s="1"/>
  <c r="B77" i="6" s="1"/>
  <c r="B78" i="6" s="1"/>
  <c r="B79" i="6" s="1"/>
  <c r="B80" i="6" s="1"/>
  <c r="B81" i="6" s="1"/>
  <c r="B82" i="6" s="1"/>
  <c r="B83" i="6" s="1"/>
  <c r="B84" i="6" s="1"/>
  <c r="B85" i="6" s="1"/>
  <c r="B86" i="6" s="1"/>
  <c r="B87" i="6" s="1"/>
  <c r="B88" i="6" s="1"/>
  <c r="B89" i="6" s="1"/>
  <c r="B90" i="6" s="1"/>
  <c r="B91" i="6" s="1"/>
  <c r="B92" i="6" s="1"/>
  <c r="B93" i="6" s="1"/>
  <c r="B94" i="6" s="1"/>
  <c r="B95" i="6" s="1"/>
  <c r="B96" i="6" s="1"/>
  <c r="B97" i="6" s="1"/>
  <c r="B98" i="6" s="1"/>
  <c r="B99" i="6" s="1"/>
  <c r="B100" i="6" s="1"/>
  <c r="B101" i="6" s="1"/>
  <c r="B102" i="6" s="1"/>
  <c r="B103" i="6" s="1"/>
  <c r="B104" i="6" s="1"/>
  <c r="B105" i="6" s="1"/>
  <c r="B106" i="6" s="1"/>
  <c r="B107" i="6" s="1"/>
  <c r="B108" i="6" s="1"/>
  <c r="B109" i="6" s="1"/>
  <c r="B110" i="6" s="1"/>
  <c r="B111" i="6" s="1"/>
  <c r="B112" i="6" s="1"/>
  <c r="B113" i="6" s="1"/>
  <c r="B114" i="6" s="1"/>
  <c r="B115" i="6" s="1"/>
  <c r="B116" i="6" s="1"/>
  <c r="B117" i="6" s="1"/>
  <c r="B118" i="6" s="1"/>
  <c r="B119" i="6" s="1"/>
  <c r="B120" i="6" s="1"/>
  <c r="B121" i="6" s="1"/>
  <c r="B122" i="6" s="1"/>
  <c r="B123" i="6" s="1"/>
  <c r="B124" i="6" s="1"/>
  <c r="B125" i="6" s="1"/>
  <c r="B126" i="6" s="1"/>
  <c r="C6" i="6"/>
  <c r="J17" i="5"/>
  <c r="J11" i="5"/>
  <c r="J16" i="5" s="1"/>
  <c r="B7" i="5"/>
  <c r="C6" i="5"/>
  <c r="D6" i="5" s="1"/>
  <c r="B8" i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7" i="1"/>
  <c r="J11" i="1"/>
  <c r="J16" i="1" s="1"/>
  <c r="C6" i="1"/>
  <c r="F6" i="1" s="1"/>
  <c r="E7" i="5" l="1"/>
  <c r="F7" i="5"/>
  <c r="D6" i="6"/>
  <c r="D6" i="7"/>
  <c r="F6" i="5"/>
  <c r="B8" i="5"/>
  <c r="E6" i="5"/>
  <c r="J18" i="5"/>
  <c r="D6" i="1"/>
  <c r="E6" i="1" s="1"/>
  <c r="G6" i="1" s="1"/>
  <c r="J18" i="1"/>
  <c r="J17" i="1" s="1"/>
  <c r="B9" i="5" l="1"/>
  <c r="E8" i="5"/>
  <c r="F8" i="5"/>
  <c r="G6" i="5"/>
  <c r="C7" i="5" s="1"/>
  <c r="D7" i="5" s="1"/>
  <c r="C7" i="1"/>
  <c r="D7" i="1" s="1"/>
  <c r="E6" i="6" l="1"/>
  <c r="G6" i="6" s="1"/>
  <c r="C7" i="6" s="1"/>
  <c r="B10" i="5"/>
  <c r="E9" i="5"/>
  <c r="F9" i="5"/>
  <c r="F7" i="1"/>
  <c r="F7" i="6" l="1"/>
  <c r="D7" i="6"/>
  <c r="B11" i="5"/>
  <c r="E10" i="5"/>
  <c r="F10" i="5"/>
  <c r="G7" i="5"/>
  <c r="C8" i="5" s="1"/>
  <c r="D8" i="5" s="1"/>
  <c r="E7" i="1"/>
  <c r="G7" i="1" s="1"/>
  <c r="C8" i="1" s="1"/>
  <c r="D8" i="1" s="1"/>
  <c r="E7" i="6" l="1"/>
  <c r="G7" i="6" s="1"/>
  <c r="C8" i="6" s="1"/>
  <c r="B12" i="5"/>
  <c r="E11" i="5"/>
  <c r="F11" i="5"/>
  <c r="G8" i="5"/>
  <c r="C9" i="5" s="1"/>
  <c r="D9" i="5" s="1"/>
  <c r="F8" i="1"/>
  <c r="E8" i="1" s="1"/>
  <c r="G8" i="1" s="1"/>
  <c r="C9" i="1" s="1"/>
  <c r="D9" i="1" s="1"/>
  <c r="F8" i="6" l="1"/>
  <c r="D8" i="6"/>
  <c r="B13" i="5"/>
  <c r="E12" i="5"/>
  <c r="F12" i="5"/>
  <c r="G9" i="5"/>
  <c r="C10" i="5" s="1"/>
  <c r="D10" i="5" s="1"/>
  <c r="F9" i="1"/>
  <c r="E9" i="1" s="1"/>
  <c r="G9" i="1" s="1"/>
  <c r="C10" i="1" s="1"/>
  <c r="D10" i="1" s="1"/>
  <c r="E8" i="6" l="1"/>
  <c r="G8" i="6" s="1"/>
  <c r="C9" i="6" s="1"/>
  <c r="F9" i="6" s="1"/>
  <c r="B14" i="5"/>
  <c r="E13" i="5"/>
  <c r="F13" i="5"/>
  <c r="F10" i="1"/>
  <c r="E10" i="1" s="1"/>
  <c r="G10" i="1" s="1"/>
  <c r="C11" i="1" s="1"/>
  <c r="D9" i="6" l="1"/>
  <c r="E9" i="6" s="1"/>
  <c r="G9" i="6" s="1"/>
  <c r="C10" i="6" s="1"/>
  <c r="F10" i="6" s="1"/>
  <c r="B15" i="5"/>
  <c r="F14" i="5"/>
  <c r="E14" i="5"/>
  <c r="G10" i="5"/>
  <c r="C11" i="5" s="1"/>
  <c r="D11" i="5" s="1"/>
  <c r="D11" i="1"/>
  <c r="F11" i="1"/>
  <c r="D10" i="6" l="1"/>
  <c r="E10" i="6" s="1"/>
  <c r="G10" i="6" s="1"/>
  <c r="C11" i="6" s="1"/>
  <c r="B16" i="5"/>
  <c r="F15" i="5"/>
  <c r="E15" i="5"/>
  <c r="E11" i="1"/>
  <c r="G11" i="1" s="1"/>
  <c r="C12" i="1" s="1"/>
  <c r="F11" i="6" l="1"/>
  <c r="E11" i="6" s="1"/>
  <c r="G11" i="6" s="1"/>
  <c r="C12" i="6" s="1"/>
  <c r="D11" i="6"/>
  <c r="B17" i="5"/>
  <c r="F16" i="5"/>
  <c r="E16" i="5"/>
  <c r="G11" i="5"/>
  <c r="C12" i="5" s="1"/>
  <c r="D12" i="5" s="1"/>
  <c r="D12" i="1"/>
  <c r="F12" i="1"/>
  <c r="F12" i="6" l="1"/>
  <c r="E12" i="6" s="1"/>
  <c r="G12" i="6" s="1"/>
  <c r="C13" i="6" s="1"/>
  <c r="D12" i="6"/>
  <c r="B18" i="5"/>
  <c r="F17" i="5"/>
  <c r="E17" i="5"/>
  <c r="G12" i="5"/>
  <c r="C13" i="5" s="1"/>
  <c r="D13" i="5" s="1"/>
  <c r="E12" i="1"/>
  <c r="G12" i="1" s="1"/>
  <c r="C13" i="1" s="1"/>
  <c r="D13" i="1" s="1"/>
  <c r="F13" i="6" l="1"/>
  <c r="D13" i="6"/>
  <c r="B19" i="5"/>
  <c r="F18" i="5"/>
  <c r="E18" i="5"/>
  <c r="F13" i="1"/>
  <c r="E13" i="1" s="1"/>
  <c r="G13" i="1" s="1"/>
  <c r="C14" i="1" s="1"/>
  <c r="E13" i="6" l="1"/>
  <c r="G13" i="6" s="1"/>
  <c r="C14" i="6" s="1"/>
  <c r="F14" i="6" s="1"/>
  <c r="D14" i="6"/>
  <c r="B20" i="5"/>
  <c r="F19" i="5"/>
  <c r="E19" i="5"/>
  <c r="G13" i="5"/>
  <c r="C14" i="5" s="1"/>
  <c r="D14" i="5" s="1"/>
  <c r="D14" i="1"/>
  <c r="F14" i="1"/>
  <c r="E14" i="6" l="1"/>
  <c r="G14" i="6" s="1"/>
  <c r="C15" i="6" s="1"/>
  <c r="B21" i="5"/>
  <c r="F20" i="5"/>
  <c r="E20" i="5"/>
  <c r="E14" i="1"/>
  <c r="G14" i="1" s="1"/>
  <c r="C15" i="1" s="1"/>
  <c r="D15" i="1" s="1"/>
  <c r="F15" i="6" l="1"/>
  <c r="D15" i="6"/>
  <c r="B22" i="5"/>
  <c r="E21" i="5"/>
  <c r="F21" i="5"/>
  <c r="G14" i="5"/>
  <c r="C15" i="5" s="1"/>
  <c r="D15" i="5" s="1"/>
  <c r="F15" i="1"/>
  <c r="E15" i="1" s="1"/>
  <c r="G15" i="1" s="1"/>
  <c r="C16" i="1" s="1"/>
  <c r="E15" i="6" l="1"/>
  <c r="G15" i="6" s="1"/>
  <c r="C16" i="6" s="1"/>
  <c r="F16" i="6" s="1"/>
  <c r="B23" i="5"/>
  <c r="E22" i="5"/>
  <c r="F22" i="5"/>
  <c r="G15" i="5"/>
  <c r="C16" i="5" s="1"/>
  <c r="D16" i="5" s="1"/>
  <c r="D16" i="1"/>
  <c r="F16" i="1"/>
  <c r="D16" i="6" l="1"/>
  <c r="E16" i="6"/>
  <c r="G16" i="6" s="1"/>
  <c r="C17" i="6" s="1"/>
  <c r="F17" i="6" s="1"/>
  <c r="B24" i="5"/>
  <c r="E23" i="5"/>
  <c r="F23" i="5"/>
  <c r="E16" i="1"/>
  <c r="G16" i="1" s="1"/>
  <c r="C17" i="1" s="1"/>
  <c r="D17" i="1" s="1"/>
  <c r="D17" i="6" l="1"/>
  <c r="E17" i="6" s="1"/>
  <c r="G17" i="6" s="1"/>
  <c r="C18" i="6" s="1"/>
  <c r="B25" i="5"/>
  <c r="E24" i="5"/>
  <c r="F24" i="5"/>
  <c r="G16" i="5"/>
  <c r="C17" i="5" s="1"/>
  <c r="D17" i="5" s="1"/>
  <c r="F17" i="1"/>
  <c r="E17" i="1" s="1"/>
  <c r="G17" i="1" s="1"/>
  <c r="C18" i="1" s="1"/>
  <c r="D18" i="6" l="1"/>
  <c r="F18" i="6"/>
  <c r="B26" i="5"/>
  <c r="E25" i="5"/>
  <c r="F25" i="5"/>
  <c r="F18" i="1"/>
  <c r="D18" i="1"/>
  <c r="E18" i="6" l="1"/>
  <c r="G18" i="6" s="1"/>
  <c r="C19" i="6" s="1"/>
  <c r="B27" i="5"/>
  <c r="E26" i="5"/>
  <c r="F26" i="5"/>
  <c r="G17" i="5"/>
  <c r="C18" i="5" s="1"/>
  <c r="D18" i="5" s="1"/>
  <c r="E18" i="1"/>
  <c r="G18" i="1" s="1"/>
  <c r="C19" i="1" s="1"/>
  <c r="F19" i="1" s="1"/>
  <c r="D19" i="1"/>
  <c r="F19" i="6" l="1"/>
  <c r="E19" i="6" s="1"/>
  <c r="G19" i="6" s="1"/>
  <c r="C20" i="6" s="1"/>
  <c r="D19" i="6"/>
  <c r="B28" i="5"/>
  <c r="E27" i="5"/>
  <c r="F27" i="5"/>
  <c r="E19" i="1"/>
  <c r="G19" i="1" s="1"/>
  <c r="C20" i="1" s="1"/>
  <c r="F20" i="1" s="1"/>
  <c r="D20" i="6" l="1"/>
  <c r="F20" i="6"/>
  <c r="B29" i="5"/>
  <c r="E28" i="5"/>
  <c r="F28" i="5"/>
  <c r="G18" i="5"/>
  <c r="C19" i="5" s="1"/>
  <c r="D19" i="5" s="1"/>
  <c r="D20" i="1"/>
  <c r="E20" i="1" s="1"/>
  <c r="G20" i="1" s="1"/>
  <c r="C21" i="1" s="1"/>
  <c r="F21" i="1" s="1"/>
  <c r="E20" i="6" l="1"/>
  <c r="G20" i="6" s="1"/>
  <c r="C21" i="6" s="1"/>
  <c r="B30" i="5"/>
  <c r="E29" i="5"/>
  <c r="F29" i="5"/>
  <c r="D21" i="1"/>
  <c r="E21" i="1" s="1"/>
  <c r="G21" i="1" s="1"/>
  <c r="C22" i="1" s="1"/>
  <c r="F21" i="6" l="1"/>
  <c r="E21" i="6" s="1"/>
  <c r="G21" i="6" s="1"/>
  <c r="C22" i="6" s="1"/>
  <c r="D21" i="6"/>
  <c r="B31" i="5"/>
  <c r="F30" i="5"/>
  <c r="E30" i="5"/>
  <c r="G19" i="5"/>
  <c r="C20" i="5" s="1"/>
  <c r="D20" i="5" s="1"/>
  <c r="D22" i="1"/>
  <c r="F22" i="1"/>
  <c r="D22" i="6" l="1"/>
  <c r="F22" i="6"/>
  <c r="B32" i="5"/>
  <c r="F31" i="5"/>
  <c r="E31" i="5"/>
  <c r="G20" i="5"/>
  <c r="C21" i="5" s="1"/>
  <c r="D21" i="5" s="1"/>
  <c r="E22" i="1"/>
  <c r="G22" i="1" s="1"/>
  <c r="C23" i="1" s="1"/>
  <c r="E22" i="6" l="1"/>
  <c r="G22" i="6" s="1"/>
  <c r="C23" i="6" s="1"/>
  <c r="B33" i="5"/>
  <c r="F32" i="5"/>
  <c r="E32" i="5"/>
  <c r="D23" i="1"/>
  <c r="F23" i="1"/>
  <c r="F23" i="6" l="1"/>
  <c r="D23" i="6"/>
  <c r="B34" i="5"/>
  <c r="F33" i="5"/>
  <c r="E33" i="5"/>
  <c r="G21" i="5"/>
  <c r="C22" i="5" s="1"/>
  <c r="D22" i="5" s="1"/>
  <c r="E23" i="1"/>
  <c r="G23" i="1" s="1"/>
  <c r="C24" i="1" s="1"/>
  <c r="D24" i="1" s="1"/>
  <c r="E23" i="6" l="1"/>
  <c r="G23" i="6" s="1"/>
  <c r="C24" i="6" s="1"/>
  <c r="D24" i="6" s="1"/>
  <c r="B35" i="5"/>
  <c r="F34" i="5"/>
  <c r="E34" i="5"/>
  <c r="F24" i="1"/>
  <c r="E24" i="1" s="1"/>
  <c r="G24" i="1" s="1"/>
  <c r="C25" i="1" s="1"/>
  <c r="F24" i="6" l="1"/>
  <c r="E24" i="6" s="1"/>
  <c r="G24" i="6" s="1"/>
  <c r="C25" i="6" s="1"/>
  <c r="F25" i="6" s="1"/>
  <c r="B36" i="5"/>
  <c r="F35" i="5"/>
  <c r="E35" i="5"/>
  <c r="G22" i="5"/>
  <c r="C23" i="5" s="1"/>
  <c r="D23" i="5" s="1"/>
  <c r="D25" i="1"/>
  <c r="F25" i="1"/>
  <c r="D25" i="6" l="1"/>
  <c r="E25" i="6" s="1"/>
  <c r="G25" i="6" s="1"/>
  <c r="C26" i="6" s="1"/>
  <c r="B37" i="5"/>
  <c r="F36" i="5"/>
  <c r="E36" i="5"/>
  <c r="E25" i="1"/>
  <c r="G25" i="1" s="1"/>
  <c r="C26" i="1" s="1"/>
  <c r="D26" i="1" s="1"/>
  <c r="F26" i="6" l="1"/>
  <c r="D26" i="6"/>
  <c r="B38" i="5"/>
  <c r="E37" i="5"/>
  <c r="F37" i="5"/>
  <c r="G23" i="5"/>
  <c r="C24" i="5" s="1"/>
  <c r="D24" i="5" s="1"/>
  <c r="F26" i="1"/>
  <c r="E26" i="1" s="1"/>
  <c r="G26" i="1" s="1"/>
  <c r="C27" i="1" s="1"/>
  <c r="E26" i="6" l="1"/>
  <c r="G26" i="6" s="1"/>
  <c r="C27" i="6" s="1"/>
  <c r="F27" i="6" s="1"/>
  <c r="B39" i="5"/>
  <c r="E38" i="5"/>
  <c r="F38" i="5"/>
  <c r="G24" i="5"/>
  <c r="C25" i="5" s="1"/>
  <c r="D25" i="5" s="1"/>
  <c r="D27" i="1"/>
  <c r="F27" i="1"/>
  <c r="D27" i="6" l="1"/>
  <c r="E27" i="6" s="1"/>
  <c r="G27" i="6" s="1"/>
  <c r="C28" i="6" s="1"/>
  <c r="B40" i="5"/>
  <c r="E39" i="5"/>
  <c r="F39" i="5"/>
  <c r="E27" i="1"/>
  <c r="G27" i="1" s="1"/>
  <c r="C28" i="1" s="1"/>
  <c r="F28" i="6" l="1"/>
  <c r="D28" i="6"/>
  <c r="B41" i="5"/>
  <c r="E40" i="5"/>
  <c r="F40" i="5"/>
  <c r="G25" i="5"/>
  <c r="C26" i="5" s="1"/>
  <c r="D26" i="5" s="1"/>
  <c r="D28" i="1"/>
  <c r="F28" i="1"/>
  <c r="E28" i="6" l="1"/>
  <c r="G28" i="6" s="1"/>
  <c r="C29" i="6" s="1"/>
  <c r="B42" i="5"/>
  <c r="E41" i="5"/>
  <c r="F41" i="5"/>
  <c r="E28" i="1"/>
  <c r="G28" i="1" s="1"/>
  <c r="C29" i="1" s="1"/>
  <c r="D29" i="1" s="1"/>
  <c r="F29" i="6" l="1"/>
  <c r="D29" i="6"/>
  <c r="B43" i="5"/>
  <c r="E42" i="5"/>
  <c r="F42" i="5"/>
  <c r="G26" i="5"/>
  <c r="C27" i="5" s="1"/>
  <c r="D27" i="5" s="1"/>
  <c r="F29" i="1"/>
  <c r="E29" i="1" s="1"/>
  <c r="G29" i="1" s="1"/>
  <c r="C30" i="1" s="1"/>
  <c r="D30" i="1" s="1"/>
  <c r="E29" i="6" l="1"/>
  <c r="G29" i="6" s="1"/>
  <c r="C30" i="6" s="1"/>
  <c r="F30" i="6" s="1"/>
  <c r="B44" i="5"/>
  <c r="E43" i="5"/>
  <c r="F43" i="5"/>
  <c r="G27" i="5"/>
  <c r="C28" i="5" s="1"/>
  <c r="D28" i="5" s="1"/>
  <c r="F30" i="1"/>
  <c r="E30" i="1" s="1"/>
  <c r="G30" i="1" s="1"/>
  <c r="C31" i="1" s="1"/>
  <c r="D31" i="1" s="1"/>
  <c r="D30" i="6" l="1"/>
  <c r="E30" i="6" s="1"/>
  <c r="G30" i="6" s="1"/>
  <c r="C31" i="6" s="1"/>
  <c r="B45" i="5"/>
  <c r="E44" i="5"/>
  <c r="F44" i="5"/>
  <c r="G28" i="5"/>
  <c r="C29" i="5" s="1"/>
  <c r="D29" i="5" s="1"/>
  <c r="F31" i="1"/>
  <c r="E31" i="1" s="1"/>
  <c r="G31" i="1" s="1"/>
  <c r="C32" i="1" s="1"/>
  <c r="F31" i="6" l="1"/>
  <c r="D31" i="6"/>
  <c r="B46" i="5"/>
  <c r="E45" i="5"/>
  <c r="F45" i="5"/>
  <c r="G29" i="5"/>
  <c r="C30" i="5" s="1"/>
  <c r="D30" i="5" s="1"/>
  <c r="D32" i="1"/>
  <c r="F32" i="1"/>
  <c r="E31" i="6" l="1"/>
  <c r="G31" i="6" s="1"/>
  <c r="C32" i="6" s="1"/>
  <c r="B47" i="5"/>
  <c r="F46" i="5"/>
  <c r="E46" i="5"/>
  <c r="E32" i="1"/>
  <c r="G32" i="1" s="1"/>
  <c r="C33" i="1" s="1"/>
  <c r="D33" i="1" s="1"/>
  <c r="F32" i="6" l="1"/>
  <c r="D32" i="6"/>
  <c r="B48" i="5"/>
  <c r="F47" i="5"/>
  <c r="E47" i="5"/>
  <c r="G30" i="5"/>
  <c r="C31" i="5" s="1"/>
  <c r="D31" i="5" s="1"/>
  <c r="F33" i="1"/>
  <c r="E33" i="1" s="1"/>
  <c r="G33" i="1" s="1"/>
  <c r="C34" i="1" s="1"/>
  <c r="E32" i="6" l="1"/>
  <c r="G32" i="6" s="1"/>
  <c r="C33" i="6" s="1"/>
  <c r="F33" i="6" s="1"/>
  <c r="B49" i="5"/>
  <c r="F48" i="5"/>
  <c r="E48" i="5"/>
  <c r="G31" i="5"/>
  <c r="C32" i="5" s="1"/>
  <c r="D32" i="5" s="1"/>
  <c r="F34" i="1"/>
  <c r="D34" i="1"/>
  <c r="D33" i="6" l="1"/>
  <c r="E33" i="6" s="1"/>
  <c r="G33" i="6" s="1"/>
  <c r="C34" i="6" s="1"/>
  <c r="B50" i="5"/>
  <c r="F49" i="5"/>
  <c r="E49" i="5"/>
  <c r="G32" i="5"/>
  <c r="C33" i="5" s="1"/>
  <c r="D33" i="5" s="1"/>
  <c r="E34" i="1"/>
  <c r="G34" i="1" s="1"/>
  <c r="C35" i="1" s="1"/>
  <c r="D35" i="1" s="1"/>
  <c r="F34" i="6" l="1"/>
  <c r="D34" i="6"/>
  <c r="B51" i="5"/>
  <c r="E50" i="5"/>
  <c r="F50" i="5"/>
  <c r="F35" i="1"/>
  <c r="E35" i="1" s="1"/>
  <c r="G35" i="1" s="1"/>
  <c r="C36" i="1" s="1"/>
  <c r="E34" i="6" l="1"/>
  <c r="G34" i="6" s="1"/>
  <c r="C35" i="6" s="1"/>
  <c r="D35" i="6" s="1"/>
  <c r="B52" i="5"/>
  <c r="F51" i="5"/>
  <c r="E51" i="5"/>
  <c r="G33" i="5"/>
  <c r="C34" i="5" s="1"/>
  <c r="D34" i="5" s="1"/>
  <c r="D36" i="1"/>
  <c r="F36" i="1"/>
  <c r="F35" i="6" l="1"/>
  <c r="E35" i="6" s="1"/>
  <c r="G35" i="6" s="1"/>
  <c r="C36" i="6" s="1"/>
  <c r="F36" i="6" s="1"/>
  <c r="B53" i="5"/>
  <c r="F52" i="5"/>
  <c r="E52" i="5"/>
  <c r="G34" i="5"/>
  <c r="C35" i="5" s="1"/>
  <c r="D35" i="5" s="1"/>
  <c r="E36" i="1"/>
  <c r="G36" i="1" s="1"/>
  <c r="C37" i="1" s="1"/>
  <c r="D36" i="6" l="1"/>
  <c r="E36" i="6" s="1"/>
  <c r="G36" i="6" s="1"/>
  <c r="C37" i="6" s="1"/>
  <c r="B54" i="5"/>
  <c r="E53" i="5"/>
  <c r="F53" i="5"/>
  <c r="D37" i="1"/>
  <c r="F37" i="1"/>
  <c r="F37" i="6" l="1"/>
  <c r="D37" i="6"/>
  <c r="B55" i="5"/>
  <c r="E54" i="5"/>
  <c r="F54" i="5"/>
  <c r="G35" i="5"/>
  <c r="C36" i="5" s="1"/>
  <c r="D36" i="5" s="1"/>
  <c r="E37" i="1"/>
  <c r="G37" i="1" s="1"/>
  <c r="C38" i="1" s="1"/>
  <c r="E37" i="6" l="1"/>
  <c r="G37" i="6" s="1"/>
  <c r="C38" i="6" s="1"/>
  <c r="F38" i="6" s="1"/>
  <c r="D38" i="6"/>
  <c r="B56" i="5"/>
  <c r="E55" i="5"/>
  <c r="F55" i="5"/>
  <c r="F38" i="1"/>
  <c r="D38" i="1"/>
  <c r="E38" i="1" s="1"/>
  <c r="G38" i="1" s="1"/>
  <c r="C39" i="1" s="1"/>
  <c r="E38" i="6" l="1"/>
  <c r="G38" i="6" s="1"/>
  <c r="C39" i="6" s="1"/>
  <c r="B57" i="5"/>
  <c r="E56" i="5"/>
  <c r="F56" i="5"/>
  <c r="G36" i="5"/>
  <c r="C37" i="5" s="1"/>
  <c r="D37" i="5" s="1"/>
  <c r="D39" i="1"/>
  <c r="F39" i="1"/>
  <c r="F39" i="6" l="1"/>
  <c r="D39" i="6"/>
  <c r="B58" i="5"/>
  <c r="E57" i="5"/>
  <c r="F57" i="5"/>
  <c r="G37" i="5"/>
  <c r="C38" i="5" s="1"/>
  <c r="D38" i="5" s="1"/>
  <c r="E39" i="1"/>
  <c r="G39" i="1" s="1"/>
  <c r="C40" i="1" s="1"/>
  <c r="E39" i="6" l="1"/>
  <c r="G39" i="6" s="1"/>
  <c r="C40" i="6" s="1"/>
  <c r="D40" i="6" s="1"/>
  <c r="F40" i="6"/>
  <c r="B59" i="5"/>
  <c r="E58" i="5"/>
  <c r="F58" i="5"/>
  <c r="G38" i="5"/>
  <c r="C39" i="5" s="1"/>
  <c r="D39" i="5" s="1"/>
  <c r="F40" i="1"/>
  <c r="D40" i="1"/>
  <c r="E40" i="1" s="1"/>
  <c r="G40" i="1" s="1"/>
  <c r="C41" i="1" s="1"/>
  <c r="F41" i="1" s="1"/>
  <c r="E40" i="6" l="1"/>
  <c r="G40" i="6" s="1"/>
  <c r="C41" i="6" s="1"/>
  <c r="B60" i="5"/>
  <c r="E59" i="5"/>
  <c r="F59" i="5"/>
  <c r="D41" i="1"/>
  <c r="E41" i="1" s="1"/>
  <c r="G41" i="1" s="1"/>
  <c r="C42" i="1" s="1"/>
  <c r="F42" i="1" s="1"/>
  <c r="F41" i="6" l="1"/>
  <c r="D41" i="6"/>
  <c r="B61" i="5"/>
  <c r="E60" i="5"/>
  <c r="F60" i="5"/>
  <c r="G39" i="5"/>
  <c r="C40" i="5" s="1"/>
  <c r="D40" i="5" s="1"/>
  <c r="D42" i="1"/>
  <c r="E42" i="1" s="1"/>
  <c r="G42" i="1" s="1"/>
  <c r="C43" i="1" s="1"/>
  <c r="D43" i="1" s="1"/>
  <c r="E41" i="6" l="1"/>
  <c r="G41" i="6" s="1"/>
  <c r="C42" i="6" s="1"/>
  <c r="F42" i="6"/>
  <c r="D42" i="6"/>
  <c r="B62" i="5"/>
  <c r="E61" i="5"/>
  <c r="F61" i="5"/>
  <c r="F43" i="1"/>
  <c r="E43" i="1" s="1"/>
  <c r="G43" i="1" s="1"/>
  <c r="C44" i="1" s="1"/>
  <c r="E42" i="6" l="1"/>
  <c r="G42" i="6" s="1"/>
  <c r="C43" i="6" s="1"/>
  <c r="B63" i="5"/>
  <c r="F62" i="5"/>
  <c r="E62" i="5"/>
  <c r="G40" i="5"/>
  <c r="C41" i="5" s="1"/>
  <c r="D41" i="5" s="1"/>
  <c r="F44" i="1"/>
  <c r="D44" i="1"/>
  <c r="F43" i="6" l="1"/>
  <c r="D43" i="6"/>
  <c r="B64" i="5"/>
  <c r="F63" i="5"/>
  <c r="E63" i="5"/>
  <c r="G41" i="5"/>
  <c r="C42" i="5" s="1"/>
  <c r="D42" i="5" s="1"/>
  <c r="E44" i="1"/>
  <c r="G44" i="1" s="1"/>
  <c r="C45" i="1" s="1"/>
  <c r="F45" i="1" s="1"/>
  <c r="E43" i="6" l="1"/>
  <c r="G43" i="6" s="1"/>
  <c r="C44" i="6" s="1"/>
  <c r="F44" i="6" s="1"/>
  <c r="B65" i="5"/>
  <c r="F64" i="5"/>
  <c r="E64" i="5"/>
  <c r="D45" i="1"/>
  <c r="E45" i="1" s="1"/>
  <c r="G45" i="1" s="1"/>
  <c r="C46" i="1" s="1"/>
  <c r="F46" i="1" s="1"/>
  <c r="D44" i="6" l="1"/>
  <c r="E44" i="6" s="1"/>
  <c r="G44" i="6" s="1"/>
  <c r="C45" i="6" s="1"/>
  <c r="B66" i="5"/>
  <c r="F65" i="5"/>
  <c r="E65" i="5"/>
  <c r="G42" i="5"/>
  <c r="C43" i="5" s="1"/>
  <c r="D43" i="5" s="1"/>
  <c r="D46" i="1"/>
  <c r="E46" i="1" s="1"/>
  <c r="G46" i="1" s="1"/>
  <c r="C47" i="1" s="1"/>
  <c r="F47" i="1" s="1"/>
  <c r="D45" i="6" l="1"/>
  <c r="F45" i="6"/>
  <c r="B67" i="5"/>
  <c r="F66" i="5"/>
  <c r="E66" i="5"/>
  <c r="D47" i="1"/>
  <c r="E47" i="1" s="1"/>
  <c r="G47" i="1" s="1"/>
  <c r="C48" i="1" s="1"/>
  <c r="E45" i="6" l="1"/>
  <c r="G45" i="6" s="1"/>
  <c r="C46" i="6" s="1"/>
  <c r="F46" i="6" s="1"/>
  <c r="D46" i="6"/>
  <c r="B68" i="5"/>
  <c r="F67" i="5"/>
  <c r="E67" i="5"/>
  <c r="G43" i="5"/>
  <c r="C44" i="5" s="1"/>
  <c r="D44" i="5" s="1"/>
  <c r="D48" i="1"/>
  <c r="F48" i="1"/>
  <c r="E46" i="6" l="1"/>
  <c r="G46" i="6" s="1"/>
  <c r="C47" i="6" s="1"/>
  <c r="F47" i="6"/>
  <c r="D47" i="6"/>
  <c r="B69" i="5"/>
  <c r="F68" i="5"/>
  <c r="E68" i="5"/>
  <c r="E48" i="1"/>
  <c r="G48" i="1" s="1"/>
  <c r="C49" i="1" s="1"/>
  <c r="E47" i="6" l="1"/>
  <c r="G47" i="6" s="1"/>
  <c r="C48" i="6" s="1"/>
  <c r="B70" i="5"/>
  <c r="E69" i="5"/>
  <c r="F69" i="5"/>
  <c r="G44" i="5"/>
  <c r="C45" i="5" s="1"/>
  <c r="D45" i="5" s="1"/>
  <c r="F49" i="1"/>
  <c r="D49" i="1"/>
  <c r="F48" i="6" l="1"/>
  <c r="D48" i="6"/>
  <c r="B71" i="5"/>
  <c r="E70" i="5"/>
  <c r="F70" i="5"/>
  <c r="E49" i="1"/>
  <c r="G49" i="1" s="1"/>
  <c r="C50" i="1" s="1"/>
  <c r="D50" i="1" s="1"/>
  <c r="E48" i="6" l="1"/>
  <c r="G48" i="6" s="1"/>
  <c r="C49" i="6" s="1"/>
  <c r="B72" i="5"/>
  <c r="E71" i="5"/>
  <c r="F71" i="5"/>
  <c r="G45" i="5"/>
  <c r="C46" i="5" s="1"/>
  <c r="D46" i="5" s="1"/>
  <c r="F50" i="1"/>
  <c r="E50" i="1" s="1"/>
  <c r="G50" i="1" s="1"/>
  <c r="C51" i="1" s="1"/>
  <c r="F49" i="6" l="1"/>
  <c r="D49" i="6"/>
  <c r="B73" i="5"/>
  <c r="F72" i="5"/>
  <c r="E72" i="5"/>
  <c r="F51" i="1"/>
  <c r="D51" i="1"/>
  <c r="E49" i="6" l="1"/>
  <c r="G49" i="6" s="1"/>
  <c r="C50" i="6" s="1"/>
  <c r="F50" i="6" s="1"/>
  <c r="B74" i="5"/>
  <c r="E73" i="5"/>
  <c r="F73" i="5"/>
  <c r="G46" i="5"/>
  <c r="C47" i="5" s="1"/>
  <c r="D47" i="5" s="1"/>
  <c r="E51" i="1"/>
  <c r="G51" i="1" s="1"/>
  <c r="C52" i="1" s="1"/>
  <c r="D50" i="6" l="1"/>
  <c r="E50" i="6" s="1"/>
  <c r="G50" i="6" s="1"/>
  <c r="C51" i="6" s="1"/>
  <c r="B75" i="5"/>
  <c r="E74" i="5"/>
  <c r="F74" i="5"/>
  <c r="F52" i="1"/>
  <c r="D52" i="1"/>
  <c r="F51" i="6" l="1"/>
  <c r="E51" i="6" s="1"/>
  <c r="G51" i="6" s="1"/>
  <c r="C52" i="6" s="1"/>
  <c r="D51" i="6"/>
  <c r="B76" i="5"/>
  <c r="E75" i="5"/>
  <c r="F75" i="5"/>
  <c r="G47" i="5"/>
  <c r="C48" i="5" s="1"/>
  <c r="D48" i="5" s="1"/>
  <c r="E52" i="1"/>
  <c r="G52" i="1" s="1"/>
  <c r="C53" i="1" s="1"/>
  <c r="F52" i="6" l="1"/>
  <c r="D52" i="6"/>
  <c r="B77" i="5"/>
  <c r="E76" i="5"/>
  <c r="F76" i="5"/>
  <c r="G48" i="5"/>
  <c r="C49" i="5" s="1"/>
  <c r="D49" i="5" s="1"/>
  <c r="D53" i="1"/>
  <c r="F53" i="1"/>
  <c r="E52" i="6" l="1"/>
  <c r="G52" i="6" s="1"/>
  <c r="C53" i="6" s="1"/>
  <c r="F53" i="6" s="1"/>
  <c r="D53" i="6"/>
  <c r="B78" i="5"/>
  <c r="E77" i="5"/>
  <c r="F77" i="5"/>
  <c r="G49" i="5"/>
  <c r="C50" i="5" s="1"/>
  <c r="D50" i="5" s="1"/>
  <c r="E53" i="1"/>
  <c r="G53" i="1" s="1"/>
  <c r="C54" i="1" s="1"/>
  <c r="E53" i="6" l="1"/>
  <c r="G53" i="6" s="1"/>
  <c r="C54" i="6" s="1"/>
  <c r="F54" i="6" s="1"/>
  <c r="B79" i="5"/>
  <c r="F78" i="5"/>
  <c r="E78" i="5"/>
  <c r="G50" i="5"/>
  <c r="C51" i="5" s="1"/>
  <c r="D51" i="5" s="1"/>
  <c r="F54" i="1"/>
  <c r="D54" i="1"/>
  <c r="D54" i="6" l="1"/>
  <c r="E54" i="6" s="1"/>
  <c r="G54" i="6" s="1"/>
  <c r="C55" i="6" s="1"/>
  <c r="B80" i="5"/>
  <c r="F79" i="5"/>
  <c r="E79" i="5"/>
  <c r="E54" i="1"/>
  <c r="G54" i="1" s="1"/>
  <c r="C55" i="1" s="1"/>
  <c r="F55" i="1" s="1"/>
  <c r="F55" i="6" l="1"/>
  <c r="D55" i="6"/>
  <c r="B81" i="5"/>
  <c r="F80" i="5"/>
  <c r="E80" i="5"/>
  <c r="G51" i="5"/>
  <c r="C52" i="5" s="1"/>
  <c r="D52" i="5" s="1"/>
  <c r="D55" i="1"/>
  <c r="E55" i="1" s="1"/>
  <c r="G55" i="1" s="1"/>
  <c r="C56" i="1" s="1"/>
  <c r="E55" i="6" l="1"/>
  <c r="G55" i="6" s="1"/>
  <c r="C56" i="6" s="1"/>
  <c r="F56" i="6" s="1"/>
  <c r="D56" i="6"/>
  <c r="B82" i="5"/>
  <c r="F81" i="5"/>
  <c r="E81" i="5"/>
  <c r="F56" i="1"/>
  <c r="D56" i="1"/>
  <c r="E56" i="6" l="1"/>
  <c r="G56" i="6" s="1"/>
  <c r="C57" i="6" s="1"/>
  <c r="B83" i="5"/>
  <c r="F82" i="5"/>
  <c r="E82" i="5"/>
  <c r="G52" i="5"/>
  <c r="C53" i="5" s="1"/>
  <c r="D53" i="5" s="1"/>
  <c r="E56" i="1"/>
  <c r="G56" i="1" s="1"/>
  <c r="C57" i="1" s="1"/>
  <c r="F57" i="6" l="1"/>
  <c r="D57" i="6"/>
  <c r="B84" i="5"/>
  <c r="F83" i="5"/>
  <c r="E83" i="5"/>
  <c r="G53" i="5"/>
  <c r="C54" i="5" s="1"/>
  <c r="D54" i="5" s="1"/>
  <c r="F57" i="1"/>
  <c r="D57" i="1"/>
  <c r="E57" i="6" l="1"/>
  <c r="G57" i="6" s="1"/>
  <c r="C58" i="6" s="1"/>
  <c r="B85" i="5"/>
  <c r="F84" i="5"/>
  <c r="E84" i="5"/>
  <c r="G54" i="5"/>
  <c r="C55" i="5" s="1"/>
  <c r="D55" i="5" s="1"/>
  <c r="E57" i="1"/>
  <c r="G57" i="1" s="1"/>
  <c r="C58" i="1" s="1"/>
  <c r="F58" i="6" l="1"/>
  <c r="D58" i="6"/>
  <c r="B86" i="5"/>
  <c r="E85" i="5"/>
  <c r="F85" i="5"/>
  <c r="G55" i="5"/>
  <c r="C56" i="5" s="1"/>
  <c r="D56" i="5" s="1"/>
  <c r="F58" i="1"/>
  <c r="D58" i="1"/>
  <c r="E58" i="6" l="1"/>
  <c r="G58" i="6" s="1"/>
  <c r="C59" i="6" s="1"/>
  <c r="F59" i="6" s="1"/>
  <c r="B87" i="5"/>
  <c r="E86" i="5"/>
  <c r="F86" i="5"/>
  <c r="E58" i="1"/>
  <c r="G58" i="1" s="1"/>
  <c r="C59" i="1" s="1"/>
  <c r="F59" i="1" s="1"/>
  <c r="D59" i="6" l="1"/>
  <c r="E59" i="6" s="1"/>
  <c r="G59" i="6" s="1"/>
  <c r="C60" i="6" s="1"/>
  <c r="F60" i="6" s="1"/>
  <c r="B88" i="5"/>
  <c r="E87" i="5"/>
  <c r="F87" i="5"/>
  <c r="G56" i="5"/>
  <c r="C57" i="5" s="1"/>
  <c r="D57" i="5" s="1"/>
  <c r="D59" i="1"/>
  <c r="E59" i="1" s="1"/>
  <c r="G59" i="1" s="1"/>
  <c r="C60" i="1" s="1"/>
  <c r="F60" i="1" s="1"/>
  <c r="D60" i="6" l="1"/>
  <c r="E60" i="6" s="1"/>
  <c r="G60" i="6" s="1"/>
  <c r="C61" i="6" s="1"/>
  <c r="B89" i="5"/>
  <c r="E88" i="5"/>
  <c r="F88" i="5"/>
  <c r="G57" i="5"/>
  <c r="C58" i="5" s="1"/>
  <c r="D58" i="5" s="1"/>
  <c r="D60" i="1"/>
  <c r="E60" i="1" s="1"/>
  <c r="G60" i="1" s="1"/>
  <c r="C61" i="1" s="1"/>
  <c r="F61" i="1" s="1"/>
  <c r="D61" i="6" l="1"/>
  <c r="F61" i="6"/>
  <c r="D61" i="1"/>
  <c r="E61" i="1"/>
  <c r="G61" i="1" s="1"/>
  <c r="C62" i="1" s="1"/>
  <c r="D62" i="1" s="1"/>
  <c r="B90" i="5"/>
  <c r="E89" i="5"/>
  <c r="F89" i="5"/>
  <c r="F62" i="1"/>
  <c r="E61" i="6" l="1"/>
  <c r="G61" i="6" s="1"/>
  <c r="C62" i="6" s="1"/>
  <c r="B91" i="5"/>
  <c r="E90" i="5"/>
  <c r="F90" i="5"/>
  <c r="G58" i="5"/>
  <c r="C59" i="5" s="1"/>
  <c r="D59" i="5" s="1"/>
  <c r="E62" i="1"/>
  <c r="G62" i="1" s="1"/>
  <c r="C63" i="1" s="1"/>
  <c r="D62" i="6" l="1"/>
  <c r="F62" i="6"/>
  <c r="E62" i="6" s="1"/>
  <c r="G62" i="6" s="1"/>
  <c r="C63" i="6" s="1"/>
  <c r="B92" i="5"/>
  <c r="E91" i="5"/>
  <c r="F91" i="5"/>
  <c r="G59" i="5"/>
  <c r="C60" i="5" s="1"/>
  <c r="D60" i="5" s="1"/>
  <c r="F63" i="1"/>
  <c r="D63" i="1"/>
  <c r="E63" i="1" s="1"/>
  <c r="G63" i="1" s="1"/>
  <c r="C64" i="1" s="1"/>
  <c r="F63" i="6" l="1"/>
  <c r="D63" i="6"/>
  <c r="B93" i="5"/>
  <c r="E92" i="5"/>
  <c r="F92" i="5"/>
  <c r="G60" i="5"/>
  <c r="C61" i="5" s="1"/>
  <c r="D61" i="5" s="1"/>
  <c r="D64" i="1"/>
  <c r="F64" i="1"/>
  <c r="E63" i="6" l="1"/>
  <c r="G63" i="6" s="1"/>
  <c r="C64" i="6" s="1"/>
  <c r="D64" i="6" s="1"/>
  <c r="E64" i="1"/>
  <c r="G64" i="1" s="1"/>
  <c r="C65" i="1" s="1"/>
  <c r="F65" i="1" s="1"/>
  <c r="B94" i="5"/>
  <c r="E93" i="5"/>
  <c r="F93" i="5"/>
  <c r="G61" i="5"/>
  <c r="C62" i="5" s="1"/>
  <c r="D62" i="5" s="1"/>
  <c r="F64" i="6" l="1"/>
  <c r="E64" i="6" s="1"/>
  <c r="G64" i="6" s="1"/>
  <c r="C65" i="6" s="1"/>
  <c r="D65" i="1"/>
  <c r="B95" i="5"/>
  <c r="F94" i="5"/>
  <c r="E94" i="5"/>
  <c r="G62" i="5"/>
  <c r="C63" i="5" s="1"/>
  <c r="D63" i="5" s="1"/>
  <c r="E65" i="1"/>
  <c r="G65" i="1" s="1"/>
  <c r="C66" i="1" s="1"/>
  <c r="D65" i="6" l="1"/>
  <c r="F65" i="6"/>
  <c r="E65" i="6" s="1"/>
  <c r="G65" i="6" s="1"/>
  <c r="C66" i="6" s="1"/>
  <c r="B96" i="5"/>
  <c r="F95" i="5"/>
  <c r="E95" i="5"/>
  <c r="F66" i="1"/>
  <c r="D66" i="1"/>
  <c r="E66" i="1" s="1"/>
  <c r="G66" i="1" s="1"/>
  <c r="C67" i="1" s="1"/>
  <c r="F66" i="6" l="1"/>
  <c r="D66" i="6"/>
  <c r="B97" i="5"/>
  <c r="F96" i="5"/>
  <c r="E96" i="5"/>
  <c r="G63" i="5"/>
  <c r="C64" i="5" s="1"/>
  <c r="D64" i="5" s="1"/>
  <c r="F67" i="1"/>
  <c r="D67" i="1"/>
  <c r="E67" i="1" s="1"/>
  <c r="G67" i="1" s="1"/>
  <c r="C68" i="1" s="1"/>
  <c r="E66" i="6" l="1"/>
  <c r="G66" i="6" s="1"/>
  <c r="C67" i="6" s="1"/>
  <c r="B98" i="5"/>
  <c r="F97" i="5"/>
  <c r="E97" i="5"/>
  <c r="F68" i="1"/>
  <c r="D68" i="1"/>
  <c r="E68" i="1" s="1"/>
  <c r="G68" i="1" s="1"/>
  <c r="C69" i="1" s="1"/>
  <c r="F67" i="6" l="1"/>
  <c r="D67" i="6"/>
  <c r="B99" i="5"/>
  <c r="F98" i="5"/>
  <c r="E98" i="5"/>
  <c r="G64" i="5"/>
  <c r="C65" i="5" s="1"/>
  <c r="D65" i="5" s="1"/>
  <c r="F69" i="1"/>
  <c r="D69" i="1"/>
  <c r="E69" i="1" s="1"/>
  <c r="G69" i="1" s="1"/>
  <c r="C70" i="1" s="1"/>
  <c r="E67" i="6" l="1"/>
  <c r="G67" i="6" s="1"/>
  <c r="C68" i="6" s="1"/>
  <c r="F68" i="6"/>
  <c r="D68" i="6"/>
  <c r="B100" i="5"/>
  <c r="F99" i="5"/>
  <c r="E99" i="5"/>
  <c r="F70" i="1"/>
  <c r="D70" i="1"/>
  <c r="E68" i="6" l="1"/>
  <c r="G68" i="6" s="1"/>
  <c r="C69" i="6" s="1"/>
  <c r="B101" i="5"/>
  <c r="F100" i="5"/>
  <c r="E100" i="5"/>
  <c r="G65" i="5"/>
  <c r="C66" i="5" s="1"/>
  <c r="D66" i="5" s="1"/>
  <c r="E70" i="1"/>
  <c r="G70" i="1" s="1"/>
  <c r="C71" i="1" s="1"/>
  <c r="F69" i="6" l="1"/>
  <c r="D69" i="6"/>
  <c r="B102" i="5"/>
  <c r="E101" i="5"/>
  <c r="F101" i="5"/>
  <c r="D71" i="1"/>
  <c r="F71" i="1"/>
  <c r="E69" i="6" l="1"/>
  <c r="G69" i="6" s="1"/>
  <c r="C70" i="6" s="1"/>
  <c r="E71" i="1"/>
  <c r="G71" i="1" s="1"/>
  <c r="C72" i="1" s="1"/>
  <c r="D72" i="1" s="1"/>
  <c r="B103" i="5"/>
  <c r="E102" i="5"/>
  <c r="F102" i="5"/>
  <c r="G66" i="5"/>
  <c r="C67" i="5" s="1"/>
  <c r="D67" i="5" s="1"/>
  <c r="D70" i="6" l="1"/>
  <c r="F70" i="6"/>
  <c r="E70" i="6" s="1"/>
  <c r="G70" i="6" s="1"/>
  <c r="C71" i="6" s="1"/>
  <c r="F72" i="1"/>
  <c r="E72" i="1" s="1"/>
  <c r="G72" i="1" s="1"/>
  <c r="C73" i="1" s="1"/>
  <c r="D73" i="1" s="1"/>
  <c r="B104" i="5"/>
  <c r="E103" i="5"/>
  <c r="F103" i="5"/>
  <c r="F71" i="6" l="1"/>
  <c r="D71" i="6"/>
  <c r="F73" i="1"/>
  <c r="E73" i="1" s="1"/>
  <c r="G73" i="1" s="1"/>
  <c r="C74" i="1" s="1"/>
  <c r="B105" i="5"/>
  <c r="E104" i="5"/>
  <c r="F104" i="5"/>
  <c r="G67" i="5"/>
  <c r="C68" i="5" s="1"/>
  <c r="D68" i="5" s="1"/>
  <c r="E71" i="6" l="1"/>
  <c r="G71" i="6" s="1"/>
  <c r="C72" i="6" s="1"/>
  <c r="F74" i="1"/>
  <c r="D74" i="1"/>
  <c r="E74" i="1" s="1"/>
  <c r="G74" i="1" s="1"/>
  <c r="C75" i="1" s="1"/>
  <c r="B106" i="5"/>
  <c r="E105" i="5"/>
  <c r="F105" i="5"/>
  <c r="G68" i="5"/>
  <c r="C69" i="5" s="1"/>
  <c r="D69" i="5" s="1"/>
  <c r="F72" i="6" l="1"/>
  <c r="D72" i="6"/>
  <c r="F75" i="1"/>
  <c r="D75" i="1"/>
  <c r="E75" i="1" s="1"/>
  <c r="G75" i="1" s="1"/>
  <c r="C76" i="1" s="1"/>
  <c r="B107" i="5"/>
  <c r="E106" i="5"/>
  <c r="F106" i="5"/>
  <c r="G69" i="5"/>
  <c r="C70" i="5" s="1"/>
  <c r="D70" i="5" s="1"/>
  <c r="E72" i="6" l="1"/>
  <c r="G72" i="6" s="1"/>
  <c r="C73" i="6" s="1"/>
  <c r="B108" i="5"/>
  <c r="E107" i="5"/>
  <c r="F107" i="5"/>
  <c r="G70" i="5"/>
  <c r="C71" i="5" s="1"/>
  <c r="D71" i="5" s="1"/>
  <c r="F76" i="1"/>
  <c r="D76" i="1"/>
  <c r="E76" i="1" s="1"/>
  <c r="G76" i="1" s="1"/>
  <c r="C77" i="1" s="1"/>
  <c r="F73" i="6" l="1"/>
  <c r="D73" i="6"/>
  <c r="B109" i="5"/>
  <c r="E108" i="5"/>
  <c r="F108" i="5"/>
  <c r="F77" i="1"/>
  <c r="D77" i="1"/>
  <c r="E77" i="1" s="1"/>
  <c r="G77" i="1" s="1"/>
  <c r="C78" i="1" s="1"/>
  <c r="E73" i="6" l="1"/>
  <c r="G73" i="6" s="1"/>
  <c r="C74" i="6" s="1"/>
  <c r="B110" i="5"/>
  <c r="E109" i="5"/>
  <c r="F109" i="5"/>
  <c r="G71" i="5"/>
  <c r="C72" i="5" s="1"/>
  <c r="D72" i="5" s="1"/>
  <c r="D78" i="1"/>
  <c r="F78" i="1"/>
  <c r="F74" i="6" l="1"/>
  <c r="D74" i="6"/>
  <c r="E78" i="1"/>
  <c r="G78" i="1" s="1"/>
  <c r="C79" i="1" s="1"/>
  <c r="F79" i="1" s="1"/>
  <c r="B111" i="5"/>
  <c r="F110" i="5"/>
  <c r="E110" i="5"/>
  <c r="D79" i="1"/>
  <c r="E79" i="1" l="1"/>
  <c r="G79" i="1" s="1"/>
  <c r="C80" i="1" s="1"/>
  <c r="D80" i="1" s="1"/>
  <c r="E74" i="6"/>
  <c r="G74" i="6" s="1"/>
  <c r="C75" i="6" s="1"/>
  <c r="B112" i="5"/>
  <c r="F111" i="5"/>
  <c r="E111" i="5"/>
  <c r="G72" i="5"/>
  <c r="C73" i="5" s="1"/>
  <c r="D73" i="5" s="1"/>
  <c r="F80" i="1"/>
  <c r="F75" i="6" l="1"/>
  <c r="D75" i="6"/>
  <c r="B113" i="5"/>
  <c r="F112" i="5"/>
  <c r="E112" i="5"/>
  <c r="E80" i="1"/>
  <c r="G80" i="1" s="1"/>
  <c r="C81" i="1" s="1"/>
  <c r="F81" i="1" s="1"/>
  <c r="E75" i="6" l="1"/>
  <c r="G75" i="6" s="1"/>
  <c r="C76" i="6" s="1"/>
  <c r="D81" i="1"/>
  <c r="F76" i="6"/>
  <c r="D76" i="6"/>
  <c r="E81" i="1"/>
  <c r="G81" i="1" s="1"/>
  <c r="C82" i="1" s="1"/>
  <c r="F82" i="1" s="1"/>
  <c r="B114" i="5"/>
  <c r="F113" i="5"/>
  <c r="E113" i="5"/>
  <c r="G73" i="5"/>
  <c r="C74" i="5" s="1"/>
  <c r="D74" i="5" s="1"/>
  <c r="D82" i="1" l="1"/>
  <c r="E82" i="1" s="1"/>
  <c r="G82" i="1" s="1"/>
  <c r="C83" i="1" s="1"/>
  <c r="E76" i="6"/>
  <c r="G76" i="6" s="1"/>
  <c r="C77" i="6" s="1"/>
  <c r="B115" i="5"/>
  <c r="F114" i="5"/>
  <c r="E114" i="5"/>
  <c r="G74" i="5"/>
  <c r="C75" i="5" s="1"/>
  <c r="D75" i="5" s="1"/>
  <c r="D83" i="1"/>
  <c r="F83" i="1"/>
  <c r="D77" i="6" l="1"/>
  <c r="F77" i="6"/>
  <c r="B116" i="5"/>
  <c r="F115" i="5"/>
  <c r="E115" i="5"/>
  <c r="E83" i="1"/>
  <c r="G83" i="1" s="1"/>
  <c r="C84" i="1" s="1"/>
  <c r="E77" i="6" l="1"/>
  <c r="G77" i="6" s="1"/>
  <c r="C78" i="6" s="1"/>
  <c r="B117" i="5"/>
  <c r="F116" i="5"/>
  <c r="E116" i="5"/>
  <c r="G75" i="5"/>
  <c r="C76" i="5" s="1"/>
  <c r="D76" i="5" s="1"/>
  <c r="F84" i="1"/>
  <c r="D84" i="1"/>
  <c r="F78" i="6" l="1"/>
  <c r="D78" i="6"/>
  <c r="B118" i="5"/>
  <c r="E117" i="5"/>
  <c r="F117" i="5"/>
  <c r="E84" i="1"/>
  <c r="G84" i="1" s="1"/>
  <c r="C85" i="1" s="1"/>
  <c r="E78" i="6" l="1"/>
  <c r="G78" i="6" s="1"/>
  <c r="C79" i="6" s="1"/>
  <c r="B119" i="5"/>
  <c r="E118" i="5"/>
  <c r="F118" i="5"/>
  <c r="G76" i="5"/>
  <c r="C77" i="5" s="1"/>
  <c r="D77" i="5" s="1"/>
  <c r="F85" i="1"/>
  <c r="D85" i="1"/>
  <c r="D79" i="6" l="1"/>
  <c r="F79" i="6"/>
  <c r="B120" i="5"/>
  <c r="E119" i="5"/>
  <c r="F119" i="5"/>
  <c r="E85" i="1"/>
  <c r="G85" i="1" s="1"/>
  <c r="C86" i="1" s="1"/>
  <c r="E79" i="6" l="1"/>
  <c r="G79" i="6" s="1"/>
  <c r="C80" i="6" s="1"/>
  <c r="B121" i="5"/>
  <c r="E120" i="5"/>
  <c r="F120" i="5"/>
  <c r="G77" i="5"/>
  <c r="C78" i="5" s="1"/>
  <c r="D78" i="5" s="1"/>
  <c r="F86" i="1"/>
  <c r="D86" i="1"/>
  <c r="E86" i="1" s="1"/>
  <c r="G86" i="1" s="1"/>
  <c r="C87" i="1" s="1"/>
  <c r="F80" i="6" l="1"/>
  <c r="E80" i="6" s="1"/>
  <c r="G80" i="6" s="1"/>
  <c r="C81" i="6" s="1"/>
  <c r="D80" i="6"/>
  <c r="B122" i="5"/>
  <c r="E121" i="5"/>
  <c r="F121" i="5"/>
  <c r="G78" i="5"/>
  <c r="C79" i="5" s="1"/>
  <c r="D79" i="5" s="1"/>
  <c r="F87" i="1"/>
  <c r="D87" i="1"/>
  <c r="F81" i="6" l="1"/>
  <c r="E81" i="6" s="1"/>
  <c r="G81" i="6" s="1"/>
  <c r="C82" i="6" s="1"/>
  <c r="D81" i="6"/>
  <c r="B123" i="5"/>
  <c r="E122" i="5"/>
  <c r="F122" i="5"/>
  <c r="E87" i="1"/>
  <c r="G87" i="1" s="1"/>
  <c r="C88" i="1" s="1"/>
  <c r="F82" i="6" l="1"/>
  <c r="D82" i="6"/>
  <c r="B124" i="5"/>
  <c r="E123" i="5"/>
  <c r="F123" i="5"/>
  <c r="G79" i="5"/>
  <c r="C80" i="5" s="1"/>
  <c r="D80" i="5" s="1"/>
  <c r="D88" i="1"/>
  <c r="F88" i="1"/>
  <c r="E82" i="6" l="1"/>
  <c r="G82" i="6" s="1"/>
  <c r="C83" i="6" s="1"/>
  <c r="B125" i="5"/>
  <c r="E124" i="5"/>
  <c r="F124" i="5"/>
  <c r="E88" i="1"/>
  <c r="G88" i="1" s="1"/>
  <c r="C89" i="1" s="1"/>
  <c r="D89" i="1" s="1"/>
  <c r="F89" i="1"/>
  <c r="F83" i="6" l="1"/>
  <c r="E83" i="6" s="1"/>
  <c r="G83" i="6" s="1"/>
  <c r="C84" i="6" s="1"/>
  <c r="D83" i="6"/>
  <c r="E89" i="1"/>
  <c r="G89" i="1" s="1"/>
  <c r="C90" i="1" s="1"/>
  <c r="D90" i="1" s="1"/>
  <c r="B126" i="5"/>
  <c r="E125" i="5"/>
  <c r="F125" i="5"/>
  <c r="G80" i="5"/>
  <c r="C81" i="5" s="1"/>
  <c r="D81" i="5" s="1"/>
  <c r="F84" i="6" l="1"/>
  <c r="D84" i="6"/>
  <c r="F90" i="1"/>
  <c r="F126" i="5"/>
  <c r="E126" i="5"/>
  <c r="E90" i="1"/>
  <c r="G90" i="1" s="1"/>
  <c r="C91" i="1" s="1"/>
  <c r="E84" i="6" l="1"/>
  <c r="G84" i="6" s="1"/>
  <c r="C85" i="6" s="1"/>
  <c r="G81" i="5"/>
  <c r="C82" i="5" s="1"/>
  <c r="D82" i="5" s="1"/>
  <c r="D91" i="1"/>
  <c r="F91" i="1"/>
  <c r="D85" i="6" l="1"/>
  <c r="F85" i="6"/>
  <c r="E85" i="6" s="1"/>
  <c r="G85" i="6" s="1"/>
  <c r="C86" i="6" s="1"/>
  <c r="E91" i="1"/>
  <c r="G91" i="1" s="1"/>
  <c r="C92" i="1" s="1"/>
  <c r="F86" i="6" l="1"/>
  <c r="D86" i="6"/>
  <c r="G82" i="5"/>
  <c r="C83" i="5" s="1"/>
  <c r="D83" i="5" s="1"/>
  <c r="D92" i="1"/>
  <c r="F92" i="1"/>
  <c r="E86" i="6" l="1"/>
  <c r="G86" i="6" s="1"/>
  <c r="C87" i="6" s="1"/>
  <c r="E92" i="1"/>
  <c r="G92" i="1" s="1"/>
  <c r="C93" i="1" s="1"/>
  <c r="F93" i="1"/>
  <c r="D93" i="1"/>
  <c r="E93" i="1" s="1"/>
  <c r="G93" i="1" s="1"/>
  <c r="C94" i="1" s="1"/>
  <c r="F87" i="6" l="1"/>
  <c r="D87" i="6"/>
  <c r="G83" i="5"/>
  <c r="C84" i="5" s="1"/>
  <c r="F94" i="1"/>
  <c r="D94" i="1"/>
  <c r="E94" i="1" s="1"/>
  <c r="G94" i="1" s="1"/>
  <c r="C95" i="1" s="1"/>
  <c r="E87" i="6" l="1"/>
  <c r="G87" i="6" s="1"/>
  <c r="C88" i="6" s="1"/>
  <c r="G84" i="5"/>
  <c r="C85" i="5" s="1"/>
  <c r="D85" i="5" s="1"/>
  <c r="D84" i="5"/>
  <c r="F95" i="1"/>
  <c r="D95" i="1"/>
  <c r="E95" i="1" s="1"/>
  <c r="G95" i="1" s="1"/>
  <c r="C96" i="1" s="1"/>
  <c r="F88" i="6" l="1"/>
  <c r="E88" i="6" s="1"/>
  <c r="G88" i="6" s="1"/>
  <c r="C89" i="6" s="1"/>
  <c r="D88" i="6"/>
  <c r="G85" i="5"/>
  <c r="C86" i="5" s="1"/>
  <c r="D86" i="5" s="1"/>
  <c r="F96" i="1"/>
  <c r="D96" i="1"/>
  <c r="D89" i="6" l="1"/>
  <c r="F89" i="6"/>
  <c r="E96" i="1"/>
  <c r="G96" i="1" s="1"/>
  <c r="C97" i="1" s="1"/>
  <c r="E89" i="6" l="1"/>
  <c r="G89" i="6" s="1"/>
  <c r="C90" i="6" s="1"/>
  <c r="G86" i="5"/>
  <c r="C87" i="5" s="1"/>
  <c r="D87" i="5" s="1"/>
  <c r="D97" i="1"/>
  <c r="F97" i="1"/>
  <c r="D90" i="6" l="1"/>
  <c r="F90" i="6"/>
  <c r="E90" i="6" s="1"/>
  <c r="G90" i="6" s="1"/>
  <c r="C91" i="6" s="1"/>
  <c r="E97" i="1"/>
  <c r="G97" i="1" s="1"/>
  <c r="C98" i="1" s="1"/>
  <c r="D91" i="6" l="1"/>
  <c r="F91" i="6"/>
  <c r="E91" i="6" s="1"/>
  <c r="G91" i="6" s="1"/>
  <c r="C92" i="6" s="1"/>
  <c r="G87" i="5"/>
  <c r="C88" i="5" s="1"/>
  <c r="D88" i="5" s="1"/>
  <c r="D98" i="1"/>
  <c r="F98" i="1"/>
  <c r="F92" i="6" l="1"/>
  <c r="D92" i="6"/>
  <c r="G88" i="5"/>
  <c r="C89" i="5" s="1"/>
  <c r="D89" i="5" s="1"/>
  <c r="E98" i="1"/>
  <c r="G98" i="1" s="1"/>
  <c r="C99" i="1" s="1"/>
  <c r="D99" i="1" s="1"/>
  <c r="E92" i="6" l="1"/>
  <c r="G92" i="6" s="1"/>
  <c r="C93" i="6" s="1"/>
  <c r="F99" i="1"/>
  <c r="E99" i="1" s="1"/>
  <c r="G99" i="1" s="1"/>
  <c r="C100" i="1" s="1"/>
  <c r="F93" i="6" l="1"/>
  <c r="D93" i="6"/>
  <c r="G89" i="5"/>
  <c r="C90" i="5" s="1"/>
  <c r="D90" i="5" s="1"/>
  <c r="F100" i="1"/>
  <c r="D100" i="1"/>
  <c r="E93" i="6" l="1"/>
  <c r="G93" i="6" s="1"/>
  <c r="C94" i="6" s="1"/>
  <c r="E100" i="1"/>
  <c r="G100" i="1" s="1"/>
  <c r="C101" i="1" s="1"/>
  <c r="D94" i="6" l="1"/>
  <c r="F94" i="6"/>
  <c r="G90" i="5"/>
  <c r="C91" i="5" s="1"/>
  <c r="D91" i="5" s="1"/>
  <c r="F101" i="1"/>
  <c r="D101" i="1"/>
  <c r="E94" i="6" l="1"/>
  <c r="G94" i="6" s="1"/>
  <c r="C95" i="6" s="1"/>
  <c r="G91" i="5"/>
  <c r="C92" i="5" s="1"/>
  <c r="D92" i="5" s="1"/>
  <c r="E101" i="1"/>
  <c r="G101" i="1" s="1"/>
  <c r="C102" i="1" s="1"/>
  <c r="F95" i="6" l="1"/>
  <c r="D95" i="6"/>
  <c r="G92" i="5"/>
  <c r="C93" i="5" s="1"/>
  <c r="D93" i="5" s="1"/>
  <c r="F102" i="1"/>
  <c r="D102" i="1"/>
  <c r="E95" i="6" l="1"/>
  <c r="G95" i="6" s="1"/>
  <c r="C96" i="6" s="1"/>
  <c r="E102" i="1"/>
  <c r="G102" i="1" s="1"/>
  <c r="C103" i="1" s="1"/>
  <c r="F96" i="6" l="1"/>
  <c r="D96" i="6"/>
  <c r="G93" i="5"/>
  <c r="C94" i="5" s="1"/>
  <c r="D94" i="5" s="1"/>
  <c r="D103" i="1"/>
  <c r="F103" i="1"/>
  <c r="E96" i="6" l="1"/>
  <c r="G96" i="6" s="1"/>
  <c r="C97" i="6" s="1"/>
  <c r="E103" i="1"/>
  <c r="G103" i="1" s="1"/>
  <c r="C104" i="1" s="1"/>
  <c r="F97" i="6" l="1"/>
  <c r="E97" i="6" s="1"/>
  <c r="G97" i="6" s="1"/>
  <c r="C98" i="6" s="1"/>
  <c r="D97" i="6"/>
  <c r="G94" i="5"/>
  <c r="C95" i="5" s="1"/>
  <c r="D95" i="5" s="1"/>
  <c r="D104" i="1"/>
  <c r="F104" i="1"/>
  <c r="D98" i="6" l="1"/>
  <c r="F98" i="6"/>
  <c r="E104" i="1"/>
  <c r="G104" i="1" s="1"/>
  <c r="C105" i="1" s="1"/>
  <c r="D105" i="1" s="1"/>
  <c r="F105" i="1"/>
  <c r="E98" i="6" l="1"/>
  <c r="G98" i="6" s="1"/>
  <c r="C99" i="6" s="1"/>
  <c r="G95" i="5"/>
  <c r="C96" i="5" s="1"/>
  <c r="D96" i="5" s="1"/>
  <c r="E105" i="1"/>
  <c r="G105" i="1" s="1"/>
  <c r="C106" i="1" s="1"/>
  <c r="F106" i="1" s="1"/>
  <c r="D99" i="6" l="1"/>
  <c r="F99" i="6"/>
  <c r="D106" i="1"/>
  <c r="E106" i="1" s="1"/>
  <c r="G106" i="1" s="1"/>
  <c r="C107" i="1" s="1"/>
  <c r="E99" i="6" l="1"/>
  <c r="G99" i="6" s="1"/>
  <c r="C100" i="6" s="1"/>
  <c r="G96" i="5"/>
  <c r="C97" i="5" s="1"/>
  <c r="D97" i="5" s="1"/>
  <c r="D107" i="1"/>
  <c r="F107" i="1"/>
  <c r="F100" i="6" l="1"/>
  <c r="D100" i="6"/>
  <c r="E107" i="1"/>
  <c r="G107" i="1" s="1"/>
  <c r="C108" i="1" s="1"/>
  <c r="D108" i="1" s="1"/>
  <c r="E100" i="6" l="1"/>
  <c r="G100" i="6" s="1"/>
  <c r="C101" i="6" s="1"/>
  <c r="G97" i="5"/>
  <c r="C98" i="5" s="1"/>
  <c r="D98" i="5" s="1"/>
  <c r="F108" i="1"/>
  <c r="E108" i="1" s="1"/>
  <c r="G108" i="1" s="1"/>
  <c r="C109" i="1" s="1"/>
  <c r="F109" i="1" s="1"/>
  <c r="D101" i="6" l="1"/>
  <c r="F101" i="6"/>
  <c r="E101" i="6" s="1"/>
  <c r="G101" i="6" s="1"/>
  <c r="C102" i="6" s="1"/>
  <c r="D109" i="1"/>
  <c r="E109" i="1" s="1"/>
  <c r="G109" i="1" s="1"/>
  <c r="C110" i="1" s="1"/>
  <c r="D102" i="6" l="1"/>
  <c r="F102" i="6"/>
  <c r="E102" i="6" s="1"/>
  <c r="G102" i="6" s="1"/>
  <c r="C103" i="6" s="1"/>
  <c r="G98" i="5"/>
  <c r="C99" i="5" s="1"/>
  <c r="D99" i="5" s="1"/>
  <c r="D110" i="1"/>
  <c r="F110" i="1"/>
  <c r="D103" i="6" l="1"/>
  <c r="F103" i="6"/>
  <c r="E103" i="6" s="1"/>
  <c r="G103" i="6" s="1"/>
  <c r="C104" i="6" s="1"/>
  <c r="E110" i="1"/>
  <c r="G110" i="1" s="1"/>
  <c r="C111" i="1" s="1"/>
  <c r="F104" i="6" l="1"/>
  <c r="E104" i="6" s="1"/>
  <c r="G104" i="6" s="1"/>
  <c r="C105" i="6" s="1"/>
  <c r="D104" i="6"/>
  <c r="G99" i="5"/>
  <c r="C100" i="5" s="1"/>
  <c r="D100" i="5" s="1"/>
  <c r="D111" i="1"/>
  <c r="F111" i="1"/>
  <c r="F105" i="6" l="1"/>
  <c r="D105" i="6"/>
  <c r="E111" i="1"/>
  <c r="G111" i="1" s="1"/>
  <c r="C112" i="1" s="1"/>
  <c r="E105" i="6" l="1"/>
  <c r="G105" i="6" s="1"/>
  <c r="C106" i="6" s="1"/>
  <c r="D106" i="6"/>
  <c r="F106" i="6"/>
  <c r="E106" i="6" s="1"/>
  <c r="G106" i="6" s="1"/>
  <c r="C107" i="6" s="1"/>
  <c r="G100" i="5"/>
  <c r="C101" i="5" s="1"/>
  <c r="D101" i="5" s="1"/>
  <c r="D112" i="1"/>
  <c r="F112" i="1"/>
  <c r="F107" i="6" l="1"/>
  <c r="D107" i="6"/>
  <c r="E112" i="1"/>
  <c r="G112" i="1" s="1"/>
  <c r="C113" i="1" s="1"/>
  <c r="E107" i="6" l="1"/>
  <c r="G107" i="6" s="1"/>
  <c r="C108" i="6" s="1"/>
  <c r="G101" i="5"/>
  <c r="C102" i="5" s="1"/>
  <c r="D102" i="5" s="1"/>
  <c r="D113" i="1"/>
  <c r="F113" i="1"/>
  <c r="F108" i="6" l="1"/>
  <c r="D108" i="6"/>
  <c r="G102" i="5"/>
  <c r="C103" i="5" s="1"/>
  <c r="D103" i="5" s="1"/>
  <c r="E113" i="1"/>
  <c r="G113" i="1" s="1"/>
  <c r="C114" i="1" s="1"/>
  <c r="E108" i="6" l="1"/>
  <c r="G108" i="6" s="1"/>
  <c r="C109" i="6" s="1"/>
  <c r="F114" i="1"/>
  <c r="D114" i="1"/>
  <c r="F109" i="6" l="1"/>
  <c r="D109" i="6"/>
  <c r="G103" i="5"/>
  <c r="C104" i="5" s="1"/>
  <c r="D104" i="5" s="1"/>
  <c r="E114" i="1"/>
  <c r="G114" i="1" s="1"/>
  <c r="C115" i="1" s="1"/>
  <c r="D115" i="1" s="1"/>
  <c r="E109" i="6" l="1"/>
  <c r="G109" i="6" s="1"/>
  <c r="C110" i="6" s="1"/>
  <c r="F110" i="6"/>
  <c r="D110" i="6"/>
  <c r="G104" i="5"/>
  <c r="C105" i="5" s="1"/>
  <c r="D105" i="5" s="1"/>
  <c r="F115" i="1"/>
  <c r="E115" i="1" s="1"/>
  <c r="G115" i="1" s="1"/>
  <c r="C116" i="1" s="1"/>
  <c r="E110" i="6" l="1"/>
  <c r="G110" i="6" s="1"/>
  <c r="C111" i="6" s="1"/>
  <c r="F111" i="6" s="1"/>
  <c r="D116" i="1"/>
  <c r="F116" i="1"/>
  <c r="D111" i="6" l="1"/>
  <c r="E111" i="6" s="1"/>
  <c r="G111" i="6" s="1"/>
  <c r="C112" i="6" s="1"/>
  <c r="G105" i="5"/>
  <c r="C106" i="5" s="1"/>
  <c r="D106" i="5" s="1"/>
  <c r="E116" i="1"/>
  <c r="G116" i="1" s="1"/>
  <c r="C117" i="1" s="1"/>
  <c r="F117" i="1" s="1"/>
  <c r="D117" i="1"/>
  <c r="D112" i="6" l="1"/>
  <c r="F112" i="6"/>
  <c r="E117" i="1"/>
  <c r="G117" i="1" s="1"/>
  <c r="C118" i="1" s="1"/>
  <c r="F118" i="1" s="1"/>
  <c r="E112" i="6" l="1"/>
  <c r="G112" i="6" s="1"/>
  <c r="C113" i="6" s="1"/>
  <c r="G106" i="5"/>
  <c r="C107" i="5" s="1"/>
  <c r="D107" i="5" s="1"/>
  <c r="D118" i="1"/>
  <c r="E118" i="1" s="1"/>
  <c r="G118" i="1" s="1"/>
  <c r="C119" i="1" s="1"/>
  <c r="F119" i="1" s="1"/>
  <c r="D113" i="6" l="1"/>
  <c r="F113" i="6"/>
  <c r="D119" i="1"/>
  <c r="E119" i="1" s="1"/>
  <c r="G119" i="1" s="1"/>
  <c r="C120" i="1" s="1"/>
  <c r="D120" i="1" s="1"/>
  <c r="E113" i="6" l="1"/>
  <c r="G113" i="6" s="1"/>
  <c r="C114" i="6" s="1"/>
  <c r="G107" i="5"/>
  <c r="C108" i="5" s="1"/>
  <c r="D108" i="5" s="1"/>
  <c r="F120" i="1"/>
  <c r="E120" i="1" s="1"/>
  <c r="G120" i="1" s="1"/>
  <c r="C121" i="1" s="1"/>
  <c r="F114" i="6" l="1"/>
  <c r="D114" i="6"/>
  <c r="D121" i="1"/>
  <c r="F121" i="1"/>
  <c r="E114" i="6" l="1"/>
  <c r="G114" i="6" s="1"/>
  <c r="C115" i="6" s="1"/>
  <c r="G108" i="5"/>
  <c r="C109" i="5" s="1"/>
  <c r="D109" i="5" s="1"/>
  <c r="E121" i="1"/>
  <c r="G121" i="1" s="1"/>
  <c r="C122" i="1" s="1"/>
  <c r="F115" i="6" l="1"/>
  <c r="D115" i="6"/>
  <c r="F122" i="1"/>
  <c r="D122" i="1"/>
  <c r="E115" i="6" l="1"/>
  <c r="G115" i="6" s="1"/>
  <c r="C116" i="6" s="1"/>
  <c r="G109" i="5"/>
  <c r="C110" i="5" s="1"/>
  <c r="D110" i="5" s="1"/>
  <c r="E122" i="1"/>
  <c r="G122" i="1" s="1"/>
  <c r="C123" i="1" s="1"/>
  <c r="D123" i="1" s="1"/>
  <c r="F116" i="6" l="1"/>
  <c r="D116" i="6"/>
  <c r="G110" i="5"/>
  <c r="C111" i="5" s="1"/>
  <c r="D111" i="5" s="1"/>
  <c r="F123" i="1"/>
  <c r="E123" i="1" s="1"/>
  <c r="G123" i="1" s="1"/>
  <c r="C124" i="1" s="1"/>
  <c r="E116" i="6" l="1"/>
  <c r="G116" i="6" s="1"/>
  <c r="C117" i="6" s="1"/>
  <c r="D124" i="1"/>
  <c r="F124" i="1"/>
  <c r="D117" i="6" l="1"/>
  <c r="F117" i="6"/>
  <c r="G111" i="5"/>
  <c r="C112" i="5" s="1"/>
  <c r="D112" i="5" s="1"/>
  <c r="E124" i="1"/>
  <c r="G124" i="1" s="1"/>
  <c r="C125" i="1" s="1"/>
  <c r="E117" i="6" l="1"/>
  <c r="G117" i="6" s="1"/>
  <c r="C118" i="6" s="1"/>
  <c r="D125" i="1"/>
  <c r="F125" i="1"/>
  <c r="D118" i="6" l="1"/>
  <c r="F118" i="6"/>
  <c r="G112" i="5"/>
  <c r="C113" i="5" s="1"/>
  <c r="D113" i="5" s="1"/>
  <c r="E125" i="1"/>
  <c r="G125" i="1" s="1"/>
  <c r="C126" i="1" s="1"/>
  <c r="E118" i="6" l="1"/>
  <c r="G118" i="6" s="1"/>
  <c r="C119" i="6" s="1"/>
  <c r="F126" i="1"/>
  <c r="D126" i="1"/>
  <c r="D119" i="6" l="1"/>
  <c r="F119" i="6"/>
  <c r="G113" i="5"/>
  <c r="C114" i="5" s="1"/>
  <c r="D114" i="5" s="1"/>
  <c r="E126" i="1"/>
  <c r="G126" i="1" s="1"/>
  <c r="E119" i="6" l="1"/>
  <c r="G119" i="6" s="1"/>
  <c r="C120" i="6" s="1"/>
  <c r="G114" i="5"/>
  <c r="C115" i="5" s="1"/>
  <c r="D115" i="5" s="1"/>
  <c r="F120" i="6" l="1"/>
  <c r="E120" i="6" s="1"/>
  <c r="G120" i="6" s="1"/>
  <c r="C121" i="6" s="1"/>
  <c r="D120" i="6"/>
  <c r="G115" i="5"/>
  <c r="C116" i="5" s="1"/>
  <c r="D116" i="5" s="1"/>
  <c r="D121" i="6" l="1"/>
  <c r="F121" i="6"/>
  <c r="E121" i="6" s="1"/>
  <c r="G121" i="6" s="1"/>
  <c r="C122" i="6" s="1"/>
  <c r="G116" i="5"/>
  <c r="C117" i="5" s="1"/>
  <c r="D117" i="5" s="1"/>
  <c r="D122" i="6" l="1"/>
  <c r="F122" i="6"/>
  <c r="G117" i="5"/>
  <c r="C118" i="5" s="1"/>
  <c r="D118" i="5" s="1"/>
  <c r="E122" i="6" l="1"/>
  <c r="G122" i="6" s="1"/>
  <c r="C123" i="6" s="1"/>
  <c r="G118" i="5"/>
  <c r="C119" i="5" s="1"/>
  <c r="D119" i="5" s="1"/>
  <c r="F123" i="6" l="1"/>
  <c r="D123" i="6"/>
  <c r="G119" i="5"/>
  <c r="C120" i="5" s="1"/>
  <c r="D120" i="5" s="1"/>
  <c r="E123" i="6" l="1"/>
  <c r="G123" i="6" s="1"/>
  <c r="C124" i="6" s="1"/>
  <c r="G120" i="5"/>
  <c r="C121" i="5" s="1"/>
  <c r="D121" i="5" s="1"/>
  <c r="F124" i="6" l="1"/>
  <c r="E124" i="6" s="1"/>
  <c r="G124" i="6" s="1"/>
  <c r="C125" i="6" s="1"/>
  <c r="D124" i="6"/>
  <c r="G121" i="5"/>
  <c r="C122" i="5" s="1"/>
  <c r="D122" i="5" s="1"/>
  <c r="D125" i="6" l="1"/>
  <c r="F125" i="6"/>
  <c r="G122" i="5"/>
  <c r="C123" i="5" s="1"/>
  <c r="D123" i="5" s="1"/>
  <c r="E125" i="6" l="1"/>
  <c r="G125" i="6" s="1"/>
  <c r="C126" i="6" s="1"/>
  <c r="G123" i="5"/>
  <c r="C124" i="5" s="1"/>
  <c r="D124" i="5" s="1"/>
  <c r="D126" i="6" l="1"/>
  <c r="F126" i="6"/>
  <c r="J17" i="6" s="1"/>
  <c r="G124" i="5"/>
  <c r="C125" i="5" s="1"/>
  <c r="D125" i="5" s="1"/>
  <c r="E126" i="6" l="1"/>
  <c r="G126" i="6" s="1"/>
  <c r="J18" i="6"/>
  <c r="G125" i="5"/>
  <c r="C126" i="5" s="1"/>
  <c r="D126" i="5" s="1"/>
  <c r="G126" i="5" l="1"/>
  <c r="E48" i="7"/>
  <c r="E73" i="7"/>
  <c r="E103" i="7"/>
  <c r="E56" i="7"/>
  <c r="E7" i="7"/>
  <c r="E20" i="7"/>
  <c r="E117" i="7"/>
  <c r="E40" i="7"/>
  <c r="E62" i="7"/>
  <c r="E9" i="7"/>
  <c r="E59" i="7"/>
  <c r="E35" i="7"/>
  <c r="E96" i="7"/>
  <c r="E13" i="7"/>
  <c r="E70" i="7"/>
  <c r="E76" i="7"/>
  <c r="E112" i="7"/>
  <c r="E58" i="7"/>
  <c r="E115" i="7"/>
  <c r="E116" i="7"/>
  <c r="E15" i="7"/>
  <c r="E36" i="7"/>
  <c r="E120" i="7"/>
  <c r="E74" i="7"/>
  <c r="E38" i="7"/>
  <c r="E50" i="7"/>
  <c r="E31" i="7"/>
  <c r="E88" i="7"/>
  <c r="E109" i="7"/>
  <c r="E12" i="7"/>
  <c r="E122" i="7"/>
  <c r="E69" i="7"/>
  <c r="E24" i="7"/>
  <c r="E11" i="7"/>
  <c r="E108" i="7"/>
  <c r="E8" i="7"/>
  <c r="E14" i="7"/>
  <c r="E101" i="7"/>
  <c r="E28" i="7"/>
  <c r="E44" i="7"/>
  <c r="E68" i="7"/>
  <c r="E87" i="7"/>
  <c r="E91" i="7"/>
  <c r="E111" i="7"/>
  <c r="E80" i="7"/>
  <c r="E72" i="7"/>
  <c r="E16" i="7"/>
  <c r="E86" i="7"/>
  <c r="E10" i="7"/>
  <c r="E60" i="7"/>
  <c r="E119" i="7"/>
  <c r="E25" i="7"/>
  <c r="E67" i="7"/>
  <c r="E113" i="7"/>
  <c r="E121" i="7"/>
  <c r="E45" i="7"/>
  <c r="E46" i="7"/>
  <c r="E104" i="7"/>
  <c r="E83" i="7"/>
  <c r="E41" i="7"/>
  <c r="E43" i="7"/>
  <c r="E52" i="7"/>
  <c r="E21" i="7"/>
  <c r="E65" i="7"/>
  <c r="E118" i="7"/>
  <c r="E81" i="7"/>
  <c r="E124" i="7"/>
  <c r="E23" i="7"/>
  <c r="E29" i="7"/>
  <c r="E53" i="7"/>
  <c r="E89" i="7"/>
  <c r="E94" i="7"/>
  <c r="E75" i="7"/>
  <c r="E90" i="7"/>
  <c r="E125" i="7"/>
  <c r="E93" i="7"/>
  <c r="E51" i="7"/>
  <c r="E33" i="7"/>
  <c r="E18" i="7"/>
  <c r="E100" i="7"/>
  <c r="E84" i="7"/>
  <c r="E85" i="7"/>
  <c r="E27" i="7"/>
  <c r="E97" i="7"/>
  <c r="E26" i="7"/>
  <c r="E114" i="7"/>
  <c r="E95" i="7"/>
  <c r="E49" i="7"/>
  <c r="E47" i="7"/>
  <c r="E63" i="7"/>
  <c r="E126" i="7"/>
  <c r="E54" i="7"/>
  <c r="E77" i="7"/>
  <c r="E57" i="7"/>
  <c r="E98" i="7"/>
  <c r="E34" i="7"/>
  <c r="E30" i="7"/>
  <c r="E106" i="7"/>
  <c r="E102" i="7"/>
  <c r="E17" i="7"/>
  <c r="E105" i="7"/>
  <c r="E107" i="7"/>
  <c r="E32" i="7"/>
  <c r="E55" i="7"/>
  <c r="E66" i="7"/>
  <c r="E42" i="7"/>
  <c r="E110" i="7"/>
  <c r="E39" i="7"/>
  <c r="E71" i="7"/>
  <c r="E123" i="7"/>
  <c r="E92" i="7"/>
  <c r="E64" i="7"/>
  <c r="E37" i="7"/>
  <c r="E79" i="7"/>
  <c r="E82" i="7"/>
  <c r="E19" i="7"/>
  <c r="E61" i="7"/>
  <c r="E78" i="7"/>
  <c r="E22" i="7"/>
  <c r="E99" i="7"/>
  <c r="G6" i="7"/>
  <c r="C7" i="7" s="1"/>
  <c r="F7" i="7" l="1"/>
  <c r="G7" i="7"/>
  <c r="C8" i="7" s="1"/>
  <c r="D7" i="7" l="1"/>
  <c r="F8" i="7"/>
  <c r="D8" i="7" s="1"/>
  <c r="G8" i="7"/>
  <c r="C9" i="7" s="1"/>
  <c r="F9" i="7" l="1"/>
  <c r="G9" i="7"/>
  <c r="C10" i="7" s="1"/>
  <c r="D9" i="7" l="1"/>
  <c r="F10" i="7"/>
  <c r="D10" i="7" s="1"/>
  <c r="G10" i="7"/>
  <c r="C11" i="7" s="1"/>
  <c r="G11" i="7" l="1"/>
  <c r="C12" i="7" s="1"/>
  <c r="F11" i="7"/>
  <c r="D11" i="7" s="1"/>
  <c r="F12" i="7" l="1"/>
  <c r="D12" i="7" s="1"/>
  <c r="G12" i="7"/>
  <c r="C13" i="7" s="1"/>
  <c r="F13" i="7" l="1"/>
  <c r="D13" i="7" s="1"/>
  <c r="G13" i="7"/>
  <c r="C14" i="7" s="1"/>
  <c r="G14" i="7" l="1"/>
  <c r="C15" i="7" s="1"/>
  <c r="F14" i="7"/>
  <c r="D14" i="7" s="1"/>
  <c r="G15" i="7" l="1"/>
  <c r="C16" i="7" s="1"/>
  <c r="F15" i="7"/>
  <c r="D15" i="7" s="1"/>
  <c r="F16" i="7" l="1"/>
  <c r="D16" i="7" s="1"/>
  <c r="G16" i="7"/>
  <c r="C17" i="7" s="1"/>
  <c r="F17" i="7" l="1"/>
  <c r="D17" i="7" s="1"/>
  <c r="G17" i="7"/>
  <c r="C18" i="7" s="1"/>
  <c r="G18" i="7" l="1"/>
  <c r="C19" i="7" s="1"/>
  <c r="F18" i="7"/>
  <c r="D18" i="7" s="1"/>
  <c r="F19" i="7" l="1"/>
  <c r="D19" i="7" s="1"/>
  <c r="G19" i="7"/>
  <c r="C20" i="7" s="1"/>
  <c r="G20" i="7" l="1"/>
  <c r="C21" i="7" s="1"/>
  <c r="F20" i="7"/>
  <c r="D20" i="7" s="1"/>
  <c r="F21" i="7" l="1"/>
  <c r="D21" i="7" s="1"/>
  <c r="G21" i="7"/>
  <c r="C22" i="7" s="1"/>
  <c r="G22" i="7" l="1"/>
  <c r="C23" i="7" s="1"/>
  <c r="F22" i="7"/>
  <c r="D22" i="7" s="1"/>
  <c r="G23" i="7" l="1"/>
  <c r="C24" i="7" s="1"/>
  <c r="F23" i="7"/>
  <c r="D23" i="7" s="1"/>
  <c r="G24" i="7" l="1"/>
  <c r="C25" i="7" s="1"/>
  <c r="F24" i="7"/>
  <c r="D24" i="7" s="1"/>
  <c r="F25" i="7" l="1"/>
  <c r="D25" i="7" s="1"/>
  <c r="G25" i="7"/>
  <c r="C26" i="7" s="1"/>
  <c r="G26" i="7" l="1"/>
  <c r="C27" i="7" s="1"/>
  <c r="F26" i="7"/>
  <c r="D26" i="7" s="1"/>
  <c r="G27" i="7" l="1"/>
  <c r="C28" i="7" s="1"/>
  <c r="F27" i="7"/>
  <c r="D27" i="7" s="1"/>
  <c r="F28" i="7" l="1"/>
  <c r="D28" i="7" s="1"/>
  <c r="G28" i="7"/>
  <c r="C29" i="7" s="1"/>
  <c r="F29" i="7" l="1"/>
  <c r="D29" i="7" s="1"/>
  <c r="G29" i="7"/>
  <c r="C30" i="7" s="1"/>
  <c r="G30" i="7" l="1"/>
  <c r="C31" i="7" s="1"/>
  <c r="F30" i="7"/>
  <c r="D30" i="7" s="1"/>
  <c r="F31" i="7" l="1"/>
  <c r="D31" i="7" s="1"/>
  <c r="G31" i="7"/>
  <c r="C32" i="7" s="1"/>
  <c r="G32" i="7" l="1"/>
  <c r="C33" i="7" s="1"/>
  <c r="F32" i="7"/>
  <c r="D32" i="7" s="1"/>
  <c r="F33" i="7" l="1"/>
  <c r="D33" i="7" s="1"/>
  <c r="G33" i="7"/>
  <c r="C34" i="7" s="1"/>
  <c r="F34" i="7" l="1"/>
  <c r="D34" i="7" s="1"/>
  <c r="G34" i="7"/>
  <c r="C35" i="7" s="1"/>
  <c r="G35" i="7" l="1"/>
  <c r="C36" i="7" s="1"/>
  <c r="F35" i="7"/>
  <c r="D35" i="7" s="1"/>
  <c r="F36" i="7" l="1"/>
  <c r="D36" i="7" s="1"/>
  <c r="G36" i="7"/>
  <c r="C37" i="7" s="1"/>
  <c r="F37" i="7" l="1"/>
  <c r="D37" i="7" s="1"/>
  <c r="G37" i="7"/>
  <c r="C38" i="7" s="1"/>
  <c r="G38" i="7" l="1"/>
  <c r="C39" i="7" s="1"/>
  <c r="F38" i="7"/>
  <c r="D38" i="7" s="1"/>
  <c r="F39" i="7" l="1"/>
  <c r="D39" i="7" s="1"/>
  <c r="G39" i="7"/>
  <c r="C40" i="7" s="1"/>
  <c r="G40" i="7" l="1"/>
  <c r="C41" i="7" s="1"/>
  <c r="F40" i="7"/>
  <c r="D40" i="7" s="1"/>
  <c r="F41" i="7" l="1"/>
  <c r="D41" i="7" s="1"/>
  <c r="G41" i="7"/>
  <c r="C42" i="7" s="1"/>
  <c r="G42" i="7" l="1"/>
  <c r="C43" i="7" s="1"/>
  <c r="F42" i="7"/>
  <c r="D42" i="7" s="1"/>
  <c r="F43" i="7" l="1"/>
  <c r="D43" i="7" s="1"/>
  <c r="G43" i="7"/>
  <c r="C44" i="7" s="1"/>
  <c r="G44" i="7" l="1"/>
  <c r="C45" i="7" s="1"/>
  <c r="F44" i="7"/>
  <c r="D44" i="7" s="1"/>
  <c r="F45" i="7" l="1"/>
  <c r="D45" i="7" s="1"/>
  <c r="G45" i="7"/>
  <c r="C46" i="7" s="1"/>
  <c r="G46" i="7" l="1"/>
  <c r="C47" i="7" s="1"/>
  <c r="F46" i="7"/>
  <c r="D46" i="7" s="1"/>
  <c r="G47" i="7" l="1"/>
  <c r="C48" i="7" s="1"/>
  <c r="F47" i="7"/>
  <c r="D47" i="7" s="1"/>
  <c r="G48" i="7" l="1"/>
  <c r="C49" i="7" s="1"/>
  <c r="F48" i="7"/>
  <c r="D48" i="7" s="1"/>
  <c r="F49" i="7" l="1"/>
  <c r="D49" i="7" s="1"/>
  <c r="G49" i="7"/>
  <c r="C50" i="7" s="1"/>
  <c r="G50" i="7" l="1"/>
  <c r="C51" i="7" s="1"/>
  <c r="F50" i="7"/>
  <c r="D50" i="7" s="1"/>
  <c r="F51" i="7" l="1"/>
  <c r="D51" i="7" s="1"/>
  <c r="G51" i="7"/>
  <c r="C52" i="7" s="1"/>
  <c r="F52" i="7" l="1"/>
  <c r="D52" i="7" s="1"/>
  <c r="G52" i="7"/>
  <c r="C53" i="7" s="1"/>
  <c r="F53" i="7" l="1"/>
  <c r="D53" i="7" s="1"/>
  <c r="G53" i="7"/>
  <c r="C54" i="7" s="1"/>
  <c r="G54" i="7" l="1"/>
  <c r="C55" i="7" s="1"/>
  <c r="F54" i="7"/>
  <c r="D54" i="7" s="1"/>
  <c r="F55" i="7" l="1"/>
  <c r="D55" i="7" s="1"/>
  <c r="G55" i="7"/>
  <c r="C56" i="7" s="1"/>
  <c r="F56" i="7" l="1"/>
  <c r="D56" i="7" s="1"/>
  <c r="G56" i="7"/>
  <c r="C57" i="7" s="1"/>
  <c r="F57" i="7" l="1"/>
  <c r="D57" i="7" s="1"/>
  <c r="G57" i="7"/>
  <c r="C58" i="7" s="1"/>
  <c r="G58" i="7" l="1"/>
  <c r="C59" i="7" s="1"/>
  <c r="F58" i="7"/>
  <c r="D58" i="7" s="1"/>
  <c r="F59" i="7" l="1"/>
  <c r="D59" i="7" s="1"/>
  <c r="G59" i="7"/>
  <c r="C60" i="7" s="1"/>
  <c r="F60" i="7" l="1"/>
  <c r="D60" i="7" s="1"/>
  <c r="G60" i="7"/>
  <c r="C61" i="7" s="1"/>
  <c r="F61" i="7" l="1"/>
  <c r="D61" i="7" s="1"/>
  <c r="G61" i="7"/>
  <c r="C62" i="7" s="1"/>
  <c r="G62" i="7" l="1"/>
  <c r="C63" i="7" s="1"/>
  <c r="F62" i="7"/>
  <c r="D62" i="7" s="1"/>
  <c r="F63" i="7" l="1"/>
  <c r="D63" i="7" s="1"/>
  <c r="G63" i="7"/>
  <c r="C64" i="7" s="1"/>
  <c r="G64" i="7" l="1"/>
  <c r="C65" i="7" s="1"/>
  <c r="F64" i="7"/>
  <c r="D64" i="7" s="1"/>
  <c r="F65" i="7" l="1"/>
  <c r="D65" i="7" s="1"/>
  <c r="G65" i="7"/>
  <c r="C66" i="7" s="1"/>
  <c r="G66" i="7" l="1"/>
  <c r="C67" i="7" s="1"/>
  <c r="F66" i="7"/>
  <c r="D66" i="7" s="1"/>
  <c r="F67" i="7" l="1"/>
  <c r="D67" i="7" s="1"/>
  <c r="G67" i="7"/>
  <c r="C68" i="7" s="1"/>
  <c r="F68" i="7" l="1"/>
  <c r="D68" i="7" s="1"/>
  <c r="G68" i="7"/>
  <c r="C69" i="7" s="1"/>
  <c r="F69" i="7" l="1"/>
  <c r="D69" i="7" s="1"/>
  <c r="G69" i="7"/>
  <c r="C70" i="7" s="1"/>
  <c r="F70" i="7" l="1"/>
  <c r="D70" i="7" s="1"/>
  <c r="G70" i="7"/>
  <c r="C71" i="7" s="1"/>
  <c r="F71" i="7" l="1"/>
  <c r="D71" i="7" s="1"/>
  <c r="G71" i="7"/>
  <c r="C72" i="7" s="1"/>
  <c r="F72" i="7" l="1"/>
  <c r="D72" i="7" s="1"/>
  <c r="G72" i="7"/>
  <c r="C73" i="7" s="1"/>
  <c r="F73" i="7" l="1"/>
  <c r="D73" i="7" s="1"/>
  <c r="G73" i="7"/>
  <c r="C74" i="7" s="1"/>
  <c r="F74" i="7" l="1"/>
  <c r="D74" i="7" s="1"/>
  <c r="G74" i="7"/>
  <c r="C75" i="7" s="1"/>
  <c r="F75" i="7" l="1"/>
  <c r="D75" i="7" s="1"/>
  <c r="G75" i="7"/>
  <c r="C76" i="7" s="1"/>
  <c r="G76" i="7" l="1"/>
  <c r="C77" i="7" s="1"/>
  <c r="F76" i="7"/>
  <c r="D76" i="7" s="1"/>
  <c r="F77" i="7" l="1"/>
  <c r="D77" i="7" s="1"/>
  <c r="G77" i="7"/>
  <c r="C78" i="7" s="1"/>
  <c r="G78" i="7" l="1"/>
  <c r="C79" i="7" s="1"/>
  <c r="F78" i="7"/>
  <c r="D78" i="7" s="1"/>
  <c r="F79" i="7" l="1"/>
  <c r="D79" i="7" s="1"/>
  <c r="G79" i="7"/>
  <c r="C80" i="7" s="1"/>
  <c r="F80" i="7" l="1"/>
  <c r="D80" i="7" s="1"/>
  <c r="G80" i="7"/>
  <c r="C81" i="7" s="1"/>
  <c r="F81" i="7" l="1"/>
  <c r="D81" i="7" s="1"/>
  <c r="G81" i="7"/>
  <c r="C82" i="7" s="1"/>
  <c r="G82" i="7" l="1"/>
  <c r="C83" i="7" s="1"/>
  <c r="F82" i="7"/>
  <c r="D82" i="7" s="1"/>
  <c r="F83" i="7" l="1"/>
  <c r="D83" i="7" s="1"/>
  <c r="G83" i="7"/>
  <c r="C84" i="7" s="1"/>
  <c r="F84" i="7" l="1"/>
  <c r="D84" i="7" s="1"/>
  <c r="G84" i="7"/>
  <c r="C85" i="7" s="1"/>
  <c r="F85" i="7" l="1"/>
  <c r="D85" i="7" s="1"/>
  <c r="G85" i="7"/>
  <c r="C86" i="7" s="1"/>
  <c r="G86" i="7" l="1"/>
  <c r="C87" i="7" s="1"/>
  <c r="F86" i="7"/>
  <c r="D86" i="7" s="1"/>
  <c r="F87" i="7" l="1"/>
  <c r="D87" i="7" s="1"/>
  <c r="G87" i="7"/>
  <c r="C88" i="7" s="1"/>
  <c r="F88" i="7" l="1"/>
  <c r="D88" i="7" s="1"/>
  <c r="G88" i="7"/>
  <c r="C89" i="7" s="1"/>
  <c r="G89" i="7" l="1"/>
  <c r="C90" i="7" s="1"/>
  <c r="F89" i="7"/>
  <c r="D89" i="7" s="1"/>
  <c r="G90" i="7" l="1"/>
  <c r="C91" i="7" s="1"/>
  <c r="F90" i="7"/>
  <c r="D90" i="7" s="1"/>
  <c r="F91" i="7" l="1"/>
  <c r="D91" i="7" s="1"/>
  <c r="G91" i="7"/>
  <c r="C92" i="7" s="1"/>
  <c r="G92" i="7" l="1"/>
  <c r="C93" i="7" s="1"/>
  <c r="F92" i="7"/>
  <c r="D92" i="7" s="1"/>
  <c r="G93" i="7" l="1"/>
  <c r="C94" i="7" s="1"/>
  <c r="F93" i="7"/>
  <c r="D93" i="7" s="1"/>
  <c r="F94" i="7" l="1"/>
  <c r="D94" i="7" s="1"/>
  <c r="G94" i="7"/>
  <c r="C95" i="7" s="1"/>
  <c r="F95" i="7" l="1"/>
  <c r="D95" i="7" s="1"/>
  <c r="G95" i="7"/>
  <c r="C96" i="7" s="1"/>
  <c r="F96" i="7" l="1"/>
  <c r="D96" i="7" s="1"/>
  <c r="G96" i="7"/>
  <c r="C97" i="7" s="1"/>
  <c r="F97" i="7" l="1"/>
  <c r="D97" i="7" s="1"/>
  <c r="G97" i="7"/>
  <c r="C98" i="7" s="1"/>
  <c r="F98" i="7" l="1"/>
  <c r="D98" i="7" s="1"/>
  <c r="G98" i="7"/>
  <c r="C99" i="7" s="1"/>
  <c r="F99" i="7" l="1"/>
  <c r="D99" i="7" s="1"/>
  <c r="G99" i="7"/>
  <c r="C100" i="7" s="1"/>
  <c r="F100" i="7" l="1"/>
  <c r="D100" i="7" s="1"/>
  <c r="G100" i="7"/>
  <c r="C101" i="7" s="1"/>
  <c r="F101" i="7" l="1"/>
  <c r="D101" i="7" s="1"/>
  <c r="G101" i="7"/>
  <c r="C102" i="7" s="1"/>
  <c r="F102" i="7" l="1"/>
  <c r="D102" i="7" s="1"/>
  <c r="G102" i="7"/>
  <c r="C103" i="7" s="1"/>
  <c r="G103" i="7" l="1"/>
  <c r="C104" i="7" s="1"/>
  <c r="F103" i="7"/>
  <c r="D103" i="7" s="1"/>
  <c r="F104" i="7" l="1"/>
  <c r="D104" i="7" s="1"/>
  <c r="G104" i="7"/>
  <c r="C105" i="7" s="1"/>
  <c r="F105" i="7" l="1"/>
  <c r="D105" i="7" s="1"/>
  <c r="G105" i="7"/>
  <c r="C106" i="7" s="1"/>
  <c r="F106" i="7" l="1"/>
  <c r="D106" i="7" s="1"/>
  <c r="G106" i="7"/>
  <c r="C107" i="7" s="1"/>
  <c r="G107" i="7" l="1"/>
  <c r="C108" i="7" s="1"/>
  <c r="F107" i="7"/>
  <c r="D107" i="7" s="1"/>
  <c r="G108" i="7" l="1"/>
  <c r="C109" i="7" s="1"/>
  <c r="F108" i="7"/>
  <c r="D108" i="7" s="1"/>
  <c r="F109" i="7" l="1"/>
  <c r="D109" i="7" s="1"/>
  <c r="G109" i="7"/>
  <c r="C110" i="7" s="1"/>
  <c r="F110" i="7" l="1"/>
  <c r="D110" i="7" s="1"/>
  <c r="G110" i="7"/>
  <c r="C111" i="7" s="1"/>
  <c r="G111" i="7" l="1"/>
  <c r="C112" i="7" s="1"/>
  <c r="F111" i="7"/>
  <c r="D111" i="7" s="1"/>
  <c r="F112" i="7" l="1"/>
  <c r="D112" i="7" s="1"/>
  <c r="G112" i="7"/>
  <c r="C113" i="7" s="1"/>
  <c r="G113" i="7" l="1"/>
  <c r="C114" i="7" s="1"/>
  <c r="F113" i="7"/>
  <c r="D113" i="7" s="1"/>
  <c r="F114" i="7" l="1"/>
  <c r="D114" i="7" s="1"/>
  <c r="G114" i="7"/>
  <c r="C115" i="7" s="1"/>
  <c r="G115" i="7" l="1"/>
  <c r="C116" i="7" s="1"/>
  <c r="F115" i="7"/>
  <c r="D115" i="7" s="1"/>
  <c r="F116" i="7" l="1"/>
  <c r="D116" i="7" s="1"/>
  <c r="G116" i="7"/>
  <c r="C117" i="7" s="1"/>
  <c r="F117" i="7" l="1"/>
  <c r="D117" i="7" s="1"/>
  <c r="G117" i="7"/>
  <c r="C118" i="7" s="1"/>
  <c r="F118" i="7" l="1"/>
  <c r="D118" i="7" s="1"/>
  <c r="G118" i="7"/>
  <c r="C119" i="7" s="1"/>
  <c r="G119" i="7" l="1"/>
  <c r="C120" i="7" s="1"/>
  <c r="F119" i="7"/>
  <c r="D119" i="7" s="1"/>
  <c r="G120" i="7" l="1"/>
  <c r="C121" i="7" s="1"/>
  <c r="F120" i="7"/>
  <c r="D120" i="7" s="1"/>
  <c r="F121" i="7" l="1"/>
  <c r="D121" i="7" s="1"/>
  <c r="G121" i="7"/>
  <c r="C122" i="7" s="1"/>
  <c r="F122" i="7" l="1"/>
  <c r="D122" i="7" s="1"/>
  <c r="G122" i="7"/>
  <c r="C123" i="7" s="1"/>
  <c r="G123" i="7" l="1"/>
  <c r="C124" i="7" s="1"/>
  <c r="F123" i="7"/>
  <c r="D123" i="7" s="1"/>
  <c r="F124" i="7" l="1"/>
  <c r="D124" i="7" s="1"/>
  <c r="G124" i="7"/>
  <c r="C125" i="7" s="1"/>
  <c r="G125" i="7" l="1"/>
  <c r="C126" i="7" s="1"/>
  <c r="F125" i="7"/>
  <c r="D125" i="7" s="1"/>
  <c r="F126" i="7" l="1"/>
  <c r="J17" i="7" s="1"/>
  <c r="G126" i="7"/>
  <c r="D126" i="7" l="1"/>
  <c r="J18" i="7" l="1"/>
  <c r="J16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<sst xmlns="http://schemas.openxmlformats.org/spreadsheetml/2006/main" count="93" uniqueCount="41">
  <si>
    <t>https://corporatefinanceinstitute.com/</t>
  </si>
  <si>
    <t>Strictly Confidential</t>
  </si>
  <si>
    <t xml:space="preserve"> </t>
  </si>
  <si>
    <t>Balance</t>
  </si>
  <si>
    <t>Payment</t>
  </si>
  <si>
    <t>Principal</t>
  </si>
  <si>
    <t>Interest</t>
  </si>
  <si>
    <t>Interest Rate</t>
  </si>
  <si>
    <t>Number of payments per year</t>
  </si>
  <si>
    <t>Results</t>
  </si>
  <si>
    <t>Total Number of Payments</t>
  </si>
  <si>
    <t>Payment Number</t>
  </si>
  <si>
    <t>Loan Payment Calculator</t>
  </si>
  <si>
    <t>Amortization Period (Years)</t>
  </si>
  <si>
    <t>Interest Payments</t>
  </si>
  <si>
    <t>Total Payments</t>
  </si>
  <si>
    <t>Loan Payment Calculator – Manual</t>
  </si>
  <si>
    <t>Table of Contents</t>
  </si>
  <si>
    <t>© 2015 to 2023 CFI Education Inc.</t>
  </si>
  <si>
    <t>This Excel model is for educational purposes only and should not be used for any other reason. All content is Copyright material of CFI Education Inc.</t>
  </si>
  <si>
    <t>All rights reserved.  The contents of this publication, including but not limited to all written material, content layout, images, formulas, and code, are protected</t>
  </si>
  <si>
    <t>under international copyright and trademark laws.  No part of this publication may be modified, manipulated, reproduced, distributed, or transmitted in any</t>
  </si>
  <si>
    <t xml:space="preserve">form by any means, including photocopying, recording, or other electronic or mechanical methods, without prior written permission of the publisher, </t>
  </si>
  <si>
    <t>except in the case of certain noncommercial uses permitted by copyright law.</t>
  </si>
  <si>
    <t>Loan Pmt Calculator - Manual</t>
  </si>
  <si>
    <t>Loan Payment Calculator – Excel Functions</t>
  </si>
  <si>
    <t>Loan Pmt Calculator - Excel</t>
  </si>
  <si>
    <t>Loan Amount</t>
  </si>
  <si>
    <t>Interest Rate Term (Years)</t>
  </si>
  <si>
    <t>Loan Details</t>
  </si>
  <si>
    <t>Interest Rate at each Period over Rate Term</t>
  </si>
  <si>
    <t>Interest Rate (Average)</t>
  </si>
  <si>
    <t>Payment per Period (Fixed)</t>
  </si>
  <si>
    <t>Payment per Period (Average)</t>
  </si>
  <si>
    <t>Principal per Period (Fixed)</t>
  </si>
  <si>
    <t>Payment per Period (Fixed)*</t>
  </si>
  <si>
    <t>* Calculated value. If manually adjusted, loan may not fully amortize.  Ending balance requires a balloon payment or refinancing.</t>
  </si>
  <si>
    <t>Loan Payment Calculator – Equal Payment, Adjustable Rate</t>
  </si>
  <si>
    <t>Loan Payment Calculator – Equal Principal Payment, Adjustable Rate</t>
  </si>
  <si>
    <t>Loan Pmt Calculator - Equal Loan Payment, Adjustable Rate</t>
  </si>
  <si>
    <t>Loan Pmt Calculator - Equal Principal Payment, Adjustable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</si>
</sst>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(* #,##0.00_);_(* \(#,##0.00\);_(* &quot;-&quot;??_);_(@_)"/>
    <numFmt numFmtId="165" formatCode="_-* #,##0_-;\(#,##0\)_-;_-* &quot;-&quot;_-;_-@_-"/>
    <numFmt numFmtId="166" formatCode="_-* #,##0.0_-;\-* #,##0.0_-;_-* &quot;-&quot;?_-;_-@_-"/>
    <numFmt numFmtId="167" formatCode="#,##0.00;\ \(#,##0.00\)"/>
    <numFmt numFmtId="168" formatCode="0.0000%"/>
    <numFmt numFmtId="169" formatCode="_(#,##0_);\(#,##0\);_(&quot;–&quot;_);_(@_)"/>
    <numFmt numFmtId="170" formatCode="_(#,##0.0%_);\(#,##0.0%\);_(&quot;–&quot;_);_(@_)"/>
    <numFmt numFmtId="171" formatCode="_(&quot;$&quot;#,##0.00_);\(&quot;$&quot;#,##0.00\);_(&quot;–&quot;_);_(@_)"/>
    <numFmt numFmtId="172" formatCode="_(#,##0_)_%;\(#,##0\)_%;_(&quot;–&quot;_)_%;_(@_)_%"/>
  </numFmts>
  <fonts count="29" x14ac:knownFonts="1">
    <font>
      <sz val="11"/>
      <color theme="1"/>
      <name val="Calibri"/>
      <family val="2"/>
      <scheme val="minor"/>
    </font>
    <font>
      <sz val="10"/>
      <color theme="1"/>
      <name val="Open Sans"/>
      <family val="2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u/>
      <sz val="12"/>
      <color indexed="12"/>
      <name val="Arial Narrow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 Narrow"/>
      <family val="2"/>
    </font>
    <font>
      <u/>
      <sz val="10"/>
      <color theme="10"/>
      <name val="Arial"/>
      <family val="2"/>
    </font>
    <font>
      <b/>
      <sz val="10"/>
      <color theme="0"/>
      <name val="Open Sans"/>
      <family val="2"/>
    </font>
    <font>
      <b/>
      <sz val="10"/>
      <color theme="1"/>
      <name val="Open Sans"/>
      <family val="2"/>
    </font>
    <font>
      <sz val="10"/>
      <color theme="0"/>
      <name val="Open Sans"/>
      <family val="2"/>
    </font>
    <font>
      <sz val="12"/>
      <color theme="1"/>
      <name val="Open Sans"/>
      <family val="2"/>
    </font>
    <font>
      <sz val="11"/>
      <color theme="1"/>
      <name val="Open Sans"/>
      <family val="2"/>
    </font>
    <font>
      <sz val="11"/>
      <color theme="0"/>
      <name val="Open Sans"/>
      <family val="2"/>
    </font>
    <font>
      <b/>
      <sz val="12"/>
      <color theme="0"/>
      <name val="Open Sans"/>
      <family val="2"/>
    </font>
    <font>
      <b/>
      <sz val="11"/>
      <color theme="1"/>
      <name val="Open Sans"/>
      <family val="2"/>
    </font>
    <font>
      <sz val="10"/>
      <name val="Open Sans"/>
      <family val="2"/>
    </font>
    <font>
      <sz val="10"/>
      <color rgb="FF3271D2"/>
      <name val="Open Sans"/>
      <family val="2"/>
    </font>
    <font>
      <sz val="10"/>
      <color theme="2"/>
      <name val="Open Sans"/>
      <family val="2"/>
    </font>
    <font>
      <sz val="10"/>
      <color rgb="FF000000"/>
      <name val="Open Sans"/>
      <family val="2"/>
    </font>
    <font>
      <b/>
      <sz val="10"/>
      <color rgb="FF000000"/>
      <name val="Open Sans"/>
      <family val="2"/>
    </font>
    <font>
      <b/>
      <sz val="14"/>
      <color rgb="FF3271D2"/>
      <name val="Open Sans"/>
      <family val="2"/>
    </font>
    <font>
      <sz val="8"/>
      <color theme="0"/>
      <name val="Open Sans"/>
      <family val="2"/>
    </font>
    <font>
      <b/>
      <sz val="20"/>
      <color rgb="FF4472C4"/>
      <name val="Open Sans"/>
      <family val="2"/>
    </font>
    <font>
      <b/>
      <sz val="14"/>
      <color rgb="FF132E57"/>
      <name val="Open Sans"/>
      <family val="2"/>
    </font>
    <font>
      <u/>
      <sz val="12"/>
      <color rgb="FF3271D2"/>
      <name val="Open Sans"/>
      <family val="2"/>
    </font>
    <font>
      <sz val="10"/>
      <color rgb="FF002060"/>
      <name val="Open Sans"/>
      <family val="2"/>
    </font>
  </fonts>
  <fills count="7">
    <fill>
      <patternFill patternType="none"/>
    </fill>
    <fill>
      <patternFill patternType="gray125"/>
    </fill>
    <fill>
      <patternFill patternType="solid">
        <fgColor rgb="FF132E5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0.79998168889431442"/>
        <bgColor rgb="FF000000"/>
      </patternFill>
    </fill>
    <fill>
      <patternFill patternType="solid">
        <fgColor rgb="FF132E57"/>
        <bgColor rgb="FF000000"/>
      </patternFill>
    </fill>
    <fill>
      <patternFill patternType="solid">
        <fgColor rgb="FF4472C4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rgb="FF3271D2"/>
      </bottom>
      <diagonal/>
    </border>
    <border>
      <left style="thick">
        <color rgb="FF132E57"/>
      </left>
      <right/>
      <top style="thick">
        <color rgb="FF132E57"/>
      </top>
      <bottom/>
      <diagonal/>
    </border>
    <border>
      <left/>
      <right/>
      <top style="thick">
        <color rgb="FF132E57"/>
      </top>
      <bottom/>
      <diagonal/>
    </border>
    <border>
      <left/>
      <right style="thick">
        <color rgb="FF132E57"/>
      </right>
      <top style="thick">
        <color rgb="FF132E57"/>
      </top>
      <bottom/>
      <diagonal/>
    </border>
    <border>
      <left style="thick">
        <color rgb="FF132E57"/>
      </left>
      <right/>
      <top/>
      <bottom/>
      <diagonal/>
    </border>
    <border>
      <left/>
      <right style="thick">
        <color rgb="FF132E57"/>
      </right>
      <top/>
      <bottom/>
      <diagonal/>
    </border>
    <border>
      <left style="thick">
        <color rgb="FF132E57"/>
      </left>
      <right/>
      <top/>
      <bottom style="thick">
        <color rgb="FF132E57"/>
      </bottom>
      <diagonal/>
    </border>
    <border>
      <left/>
      <right/>
      <top/>
      <bottom style="thick">
        <color rgb="FF132E57"/>
      </bottom>
      <diagonal/>
    </border>
    <border>
      <left/>
      <right style="thick">
        <color rgb="FF132E57"/>
      </right>
      <top/>
      <bottom style="thick">
        <color rgb="FF132E57"/>
      </bottom>
      <diagonal/>
    </border>
  </borders>
  <cellStyleXfs count="16">
    <xf numFmtId="0" fontId="0" fillId="0" borderId="0"/>
    <xf numFmtId="164" fontId="2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4" fillId="0" borderId="0"/>
    <xf numFmtId="0" fontId="5" fillId="0" borderId="0" applyNumberFormat="0" applyFill="0" applyBorder="0" applyAlignment="0" applyProtection="0">
      <alignment horizontal="left" indent="1"/>
    </xf>
    <xf numFmtId="0" fontId="4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78">
    <xf numFmtId="0" fontId="0" fillId="0" borderId="0" xfId="0"/>
    <xf numFmtId="0" fontId="2" fillId="0" borderId="0" xfId="11"/>
    <xf numFmtId="0" fontId="3" fillId="0" borderId="0" xfId="0" applyFont="1"/>
    <xf numFmtId="165" fontId="1" fillId="3" borderId="0" xfId="1" applyNumberFormat="1" applyFont="1" applyFill="1"/>
    <xf numFmtId="0" fontId="10" fillId="3" borderId="0" xfId="0" applyFont="1" applyFill="1" applyAlignment="1">
      <alignment vertical="center"/>
    </xf>
    <xf numFmtId="0" fontId="10" fillId="3" borderId="0" xfId="0" applyFont="1" applyFill="1"/>
    <xf numFmtId="0" fontId="1" fillId="3" borderId="0" xfId="0" applyFont="1" applyFill="1"/>
    <xf numFmtId="0" fontId="1" fillId="0" borderId="0" xfId="0" applyFont="1"/>
    <xf numFmtId="0" fontId="12" fillId="2" borderId="1" xfId="0" applyFont="1" applyFill="1" applyBorder="1" applyAlignment="1">
      <alignment horizontal="center"/>
    </xf>
    <xf numFmtId="0" fontId="12" fillId="2" borderId="2" xfId="0" applyFont="1" applyFill="1" applyBorder="1" applyAlignment="1">
      <alignment horizontal="center"/>
    </xf>
    <xf numFmtId="0" fontId="18" fillId="0" borderId="0" xfId="0" applyFont="1"/>
    <xf numFmtId="0" fontId="1" fillId="0" borderId="3" xfId="0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0" fontId="18" fillId="3" borderId="0" xfId="0" applyFont="1" applyFill="1"/>
    <xf numFmtId="169" fontId="19" fillId="3" borderId="0" xfId="14" applyNumberFormat="1" applyFont="1" applyFill="1"/>
    <xf numFmtId="167" fontId="1" fillId="0" borderId="0" xfId="0" applyNumberFormat="1" applyFont="1"/>
    <xf numFmtId="0" fontId="1" fillId="3" borderId="0" xfId="14" applyNumberFormat="1" applyFont="1" applyFill="1"/>
    <xf numFmtId="4" fontId="1" fillId="0" borderId="3" xfId="0" applyNumberFormat="1" applyFont="1" applyBorder="1" applyAlignment="1">
      <alignment horizontal="center"/>
    </xf>
    <xf numFmtId="4" fontId="1" fillId="0" borderId="0" xfId="0" applyNumberFormat="1" applyFont="1" applyAlignment="1">
      <alignment horizontal="center"/>
    </xf>
    <xf numFmtId="168" fontId="18" fillId="0" borderId="0" xfId="0" applyNumberFormat="1" applyFont="1"/>
    <xf numFmtId="2" fontId="18" fillId="0" borderId="0" xfId="0" applyNumberFormat="1" applyFont="1"/>
    <xf numFmtId="166" fontId="18" fillId="0" borderId="0" xfId="0" applyNumberFormat="1" applyFont="1"/>
    <xf numFmtId="43" fontId="18" fillId="0" borderId="0" xfId="0" applyNumberFormat="1" applyFont="1"/>
    <xf numFmtId="0" fontId="20" fillId="0" borderId="0" xfId="0" applyFont="1"/>
    <xf numFmtId="0" fontId="1" fillId="0" borderId="5" xfId="0" applyFont="1" applyBorder="1" applyAlignment="1">
      <alignment horizontal="center"/>
    </xf>
    <xf numFmtId="4" fontId="1" fillId="0" borderId="5" xfId="0" applyNumberFormat="1" applyFont="1" applyBorder="1" applyAlignment="1">
      <alignment horizontal="center"/>
    </xf>
    <xf numFmtId="4" fontId="1" fillId="0" borderId="6" xfId="0" applyNumberFormat="1" applyFont="1" applyBorder="1" applyAlignment="1">
      <alignment horizontal="center"/>
    </xf>
    <xf numFmtId="0" fontId="11" fillId="0" borderId="0" xfId="0" applyFont="1"/>
    <xf numFmtId="170" fontId="19" fillId="3" borderId="0" xfId="14" applyNumberFormat="1" applyFont="1" applyFill="1"/>
    <xf numFmtId="169" fontId="21" fillId="3" borderId="0" xfId="14" applyNumberFormat="1" applyFont="1" applyFill="1"/>
    <xf numFmtId="0" fontId="21" fillId="0" borderId="0" xfId="0" applyFont="1" applyAlignment="1">
      <alignment horizontal="center" vertical="center"/>
    </xf>
    <xf numFmtId="169" fontId="19" fillId="3" borderId="0" xfId="14" applyNumberFormat="1" applyFont="1" applyFill="1" applyBorder="1"/>
    <xf numFmtId="0" fontId="22" fillId="0" borderId="8" xfId="0" applyFont="1" applyBorder="1" applyAlignment="1">
      <alignment horizontal="centerContinuous" vertical="center"/>
    </xf>
    <xf numFmtId="0" fontId="21" fillId="0" borderId="8" xfId="0" applyFont="1" applyBorder="1" applyAlignment="1">
      <alignment horizontal="centerContinuous" vertical="center"/>
    </xf>
    <xf numFmtId="171" fontId="1" fillId="0" borderId="0" xfId="0" applyNumberFormat="1" applyFont="1"/>
    <xf numFmtId="0" fontId="23" fillId="4" borderId="0" xfId="11" applyFont="1" applyFill="1" applyAlignment="1">
      <alignment vertical="center"/>
    </xf>
    <xf numFmtId="0" fontId="19" fillId="0" borderId="3" xfId="0" applyFont="1" applyBorder="1" applyAlignment="1">
      <alignment horizontal="center"/>
    </xf>
    <xf numFmtId="165" fontId="24" fillId="2" borderId="0" xfId="1" applyNumberFormat="1" applyFont="1" applyFill="1"/>
    <xf numFmtId="165" fontId="13" fillId="2" borderId="0" xfId="1" applyNumberFormat="1" applyFont="1" applyFill="1"/>
    <xf numFmtId="165" fontId="13" fillId="5" borderId="0" xfId="1" applyNumberFormat="1" applyFont="1" applyFill="1" applyAlignment="1">
      <alignment horizontal="center"/>
    </xf>
    <xf numFmtId="0" fontId="14" fillId="0" borderId="0" xfId="11" applyFont="1"/>
    <xf numFmtId="0" fontId="14" fillId="2" borderId="9" xfId="11" applyFont="1" applyFill="1" applyBorder="1"/>
    <xf numFmtId="0" fontId="14" fillId="2" borderId="10" xfId="11" applyFont="1" applyFill="1" applyBorder="1"/>
    <xf numFmtId="0" fontId="14" fillId="2" borderId="11" xfId="11" applyFont="1" applyFill="1" applyBorder="1"/>
    <xf numFmtId="0" fontId="14" fillId="2" borderId="12" xfId="11" applyFont="1" applyFill="1" applyBorder="1"/>
    <xf numFmtId="0" fontId="14" fillId="2" borderId="0" xfId="11" applyFont="1" applyFill="1"/>
    <xf numFmtId="0" fontId="14" fillId="2" borderId="13" xfId="11" applyFont="1" applyFill="1" applyBorder="1"/>
    <xf numFmtId="0" fontId="14" fillId="0" borderId="12" xfId="11" applyFont="1" applyBorder="1"/>
    <xf numFmtId="0" fontId="14" fillId="0" borderId="13" xfId="11" applyFont="1" applyBorder="1"/>
    <xf numFmtId="0" fontId="25" fillId="0" borderId="0" xfId="11" applyFont="1" applyProtection="1">
      <protection locked="0"/>
    </xf>
    <xf numFmtId="0" fontId="26" fillId="0" borderId="0" xfId="11" applyFont="1" applyAlignment="1">
      <alignment horizontal="right"/>
    </xf>
    <xf numFmtId="0" fontId="14" fillId="0" borderId="0" xfId="11" applyFont="1" applyProtection="1">
      <protection locked="0"/>
    </xf>
    <xf numFmtId="0" fontId="17" fillId="0" borderId="0" xfId="11" applyFont="1"/>
    <xf numFmtId="0" fontId="26" fillId="0" borderId="7" xfId="11" applyFont="1" applyBorder="1" applyProtection="1">
      <protection locked="0"/>
    </xf>
    <xf numFmtId="0" fontId="1" fillId="0" borderId="0" xfId="11" applyFont="1"/>
    <xf numFmtId="172" fontId="27" fillId="0" borderId="0" xfId="12" applyNumberFormat="1" applyFont="1" applyFill="1" applyBorder="1" applyProtection="1">
      <protection locked="0"/>
    </xf>
    <xf numFmtId="0" fontId="28" fillId="0" borderId="0" xfId="13" applyFont="1" applyFill="1" applyBorder="1" applyProtection="1">
      <protection locked="0"/>
    </xf>
    <xf numFmtId="172" fontId="13" fillId="0" borderId="0" xfId="11" applyNumberFormat="1" applyFont="1"/>
    <xf numFmtId="172" fontId="9" fillId="0" borderId="0" xfId="13" applyNumberFormat="1" applyFill="1" applyBorder="1"/>
    <xf numFmtId="0" fontId="1" fillId="0" borderId="0" xfId="13" applyFont="1" applyFill="1" applyBorder="1"/>
    <xf numFmtId="0" fontId="16" fillId="6" borderId="0" xfId="11" applyFont="1" applyFill="1"/>
    <xf numFmtId="0" fontId="1" fillId="6" borderId="0" xfId="11" applyFont="1" applyFill="1"/>
    <xf numFmtId="172" fontId="15" fillId="6" borderId="0" xfId="11" applyNumberFormat="1" applyFont="1" applyFill="1"/>
    <xf numFmtId="0" fontId="12" fillId="6" borderId="0" xfId="11" applyFont="1" applyFill="1"/>
    <xf numFmtId="0" fontId="14" fillId="0" borderId="14" xfId="11" applyFont="1" applyBorder="1"/>
    <xf numFmtId="0" fontId="14" fillId="0" borderId="15" xfId="11" applyFont="1" applyBorder="1"/>
    <xf numFmtId="0" fontId="14" fillId="0" borderId="16" xfId="11" applyFont="1" applyBorder="1"/>
    <xf numFmtId="169" fontId="18" fillId="0" borderId="0" xfId="0" applyNumberFormat="1" applyFont="1"/>
    <xf numFmtId="10" fontId="1" fillId="0" borderId="0" xfId="14" applyNumberFormat="1" applyFont="1"/>
    <xf numFmtId="2" fontId="1" fillId="0" borderId="0" xfId="0" applyNumberFormat="1" applyFont="1"/>
    <xf numFmtId="0" fontId="1" fillId="0" borderId="0" xfId="0" quotePrefix="1" applyFont="1"/>
    <xf numFmtId="170" fontId="18" fillId="3" borderId="0" xfId="14" applyNumberFormat="1" applyFont="1" applyFill="1"/>
    <xf numFmtId="10" fontId="19" fillId="3" borderId="0" xfId="14" applyNumberFormat="1" applyFont="1" applyFill="1"/>
    <xf numFmtId="44" fontId="19" fillId="3" borderId="0" xfId="15" applyFont="1" applyFill="1"/>
    <xf numFmtId="44" fontId="1" fillId="0" borderId="0" xfId="15" applyFont="1"/>
    <xf numFmtId="172" fontId="27" fillId="0" borderId="0" xfId="12" applyNumberFormat="1" applyFont="1" applyFill="1" applyBorder="1" applyAlignment="1" applyProtection="1">
      <alignment horizontal="left"/>
      <protection locked="0"/>
    </xf>
    <xf numFmtId="0" fontId="18" fillId="0" borderId="0" xfId="0" applyFont="1" applyAlignment="1">
      <alignment horizontal="left" vertical="top" wrapText="1"/>
    </xf>
    <xf numFmtId="0" fontId="18" fillId="0" borderId="0" xfId="0" applyFont="1" applyAlignment="1">
      <alignment horizontal="left" wrapText="1"/>
    </xf>
  </cellXfs>
  <cellStyles count="16">
    <cellStyle name="Comma" xfId="1" builtinId="3"/>
    <cellStyle name="Comma 2" xfId="3" xr:uid="{00000000-0005-0000-0000-000001000000}"/>
    <cellStyle name="Comma 3" xfId="5" xr:uid="{00000000-0005-0000-0000-000002000000}"/>
    <cellStyle name="Ctx_Hyperlink" xfId="7" xr:uid="{00000000-0005-0000-0000-000003000000}"/>
    <cellStyle name="Currency" xfId="15" builtinId="4"/>
    <cellStyle name="Hyperlink 2" xfId="9" xr:uid="{00000000-0005-0000-0000-000005000000}"/>
    <cellStyle name="Hyperlink 2 2" xfId="13" xr:uid="{A0CE7DA2-CAE5-4472-B592-E2B95495E52D}"/>
    <cellStyle name="Hyperlink 3" xfId="10" xr:uid="{00000000-0005-0000-0000-000006000000}"/>
    <cellStyle name="Hyperlink 4" xfId="12" xr:uid="{73EC6265-4FB2-4E00-902C-D97BBB5B7D1C}"/>
    <cellStyle name="Normal" xfId="0" builtinId="0"/>
    <cellStyle name="Normal 2" xfId="2" xr:uid="{00000000-0005-0000-0000-000008000000}"/>
    <cellStyle name="Normal 2 2" xfId="8" xr:uid="{00000000-0005-0000-0000-000009000000}"/>
    <cellStyle name="Normal 2 2 2" xfId="11" xr:uid="{4913CC27-CF69-4E0A-9DA1-83350F18F9E6}"/>
    <cellStyle name="Normal 2 3 2" xfId="6" xr:uid="{00000000-0005-0000-0000-00000A000000}"/>
    <cellStyle name="Percent" xfId="14" builtinId="5"/>
    <cellStyle name="Percent 2" xfId="4" xr:uid="{00000000-0005-0000-0000-00000B000000}"/>
  </cellStyles>
  <dxfs count="0"/>
  <tableStyles count="0" defaultTableStyle="TableStyleMedium2" defaultPivotStyle="PivotStyleLight16"/>
  <colors>
    <mruColors>
      <color rgb="FF3271D2"/>
      <color rgb="FF132E57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acabacus.com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corporatefinanceinstitute.com" TargetMode="Externa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acabacus.com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corporatefinanceinstitute.com" TargetMode="External"/><Relationship Id="rId4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acabacus.com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corporatefinanceinstitute.com" TargetMode="External"/><Relationship Id="rId4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acabacus.com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corporatefinanceinstitute.com" TargetMode="External"/><Relationship Id="rId4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acabacus.com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corporatefinanceinstitute.com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91440</xdr:colOff>
      <xdr:row>1</xdr:row>
      <xdr:rowOff>222595</xdr:rowOff>
    </xdr:from>
    <xdr:to>
      <xdr:col>5</xdr:col>
      <xdr:colOff>1727</xdr:colOff>
      <xdr:row>6</xdr:row>
      <xdr:rowOff>230913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E7CA82-8AF5-4D43-B042-93EA26DB86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0530" y="470245"/>
          <a:ext cx="4463237" cy="1246568"/>
        </a:xfrm>
        <a:prstGeom prst="rect">
          <a:avLst/>
        </a:prstGeom>
      </xdr:spPr>
    </xdr:pic>
    <xdr:clientData/>
  </xdr:twoCellAnchor>
  <xdr:twoCellAnchor editAs="oneCell">
    <xdr:from>
      <xdr:col>10</xdr:col>
      <xdr:colOff>678180</xdr:colOff>
      <xdr:row>3</xdr:row>
      <xdr:rowOff>102870</xdr:rowOff>
    </xdr:from>
    <xdr:to>
      <xdr:col>12</xdr:col>
      <xdr:colOff>2437</xdr:colOff>
      <xdr:row>6</xdr:row>
      <xdr:rowOff>87630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7CF0450-1B7F-424F-BEE6-16898BE2BB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37370" y="845820"/>
          <a:ext cx="2688487" cy="7277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99060</xdr:colOff>
      <xdr:row>0</xdr:row>
      <xdr:rowOff>0</xdr:rowOff>
    </xdr:from>
    <xdr:to>
      <xdr:col>1</xdr:col>
      <xdr:colOff>2786837</xdr:colOff>
      <xdr:row>1</xdr:row>
      <xdr:rowOff>53458</xdr:rowOff>
    </xdr:to>
    <xdr:pic>
      <xdr:nvPicPr>
        <xdr:cNvPr id="4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B6E06B-03B5-4157-8C11-00E20ED886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920" y="0"/>
          <a:ext cx="2687777" cy="750688"/>
        </a:xfrm>
        <a:prstGeom prst="rect">
          <a:avLst/>
        </a:prstGeom>
      </xdr:spPr>
    </xdr:pic>
    <xdr:clientData/>
  </xdr:twoCellAnchor>
  <xdr:twoCellAnchor editAs="oneCell">
    <xdr:from>
      <xdr:col>8</xdr:col>
      <xdr:colOff>948359</xdr:colOff>
      <xdr:row>0</xdr:row>
      <xdr:rowOff>133387</xdr:rowOff>
    </xdr:from>
    <xdr:to>
      <xdr:col>9</xdr:col>
      <xdr:colOff>736277</xdr:colOff>
      <xdr:row>0</xdr:row>
      <xdr:rowOff>596059</xdr:rowOff>
    </xdr:to>
    <xdr:pic>
      <xdr:nvPicPr>
        <xdr:cNvPr id="5" name="Picture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6E81F58-9116-4BD5-8C43-9AB70FCC54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13185" y="133387"/>
          <a:ext cx="1709483" cy="46267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99060</xdr:colOff>
      <xdr:row>0</xdr:row>
      <xdr:rowOff>0</xdr:rowOff>
    </xdr:from>
    <xdr:to>
      <xdr:col>1</xdr:col>
      <xdr:colOff>2786837</xdr:colOff>
      <xdr:row>1</xdr:row>
      <xdr:rowOff>53458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471043-B154-48A4-83C3-2B1075E3E1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570" y="0"/>
          <a:ext cx="2687777" cy="750688"/>
        </a:xfrm>
        <a:prstGeom prst="rect">
          <a:avLst/>
        </a:prstGeom>
      </xdr:spPr>
    </xdr:pic>
    <xdr:clientData/>
  </xdr:twoCellAnchor>
  <xdr:twoCellAnchor editAs="oneCell">
    <xdr:from>
      <xdr:col>8</xdr:col>
      <xdr:colOff>948359</xdr:colOff>
      <xdr:row>0</xdr:row>
      <xdr:rowOff>133387</xdr:rowOff>
    </xdr:from>
    <xdr:to>
      <xdr:col>9</xdr:col>
      <xdr:colOff>736277</xdr:colOff>
      <xdr:row>0</xdr:row>
      <xdr:rowOff>596059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4EC08C4-45D6-47D4-B2DB-3F008C3DEF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10369" y="133387"/>
          <a:ext cx="1708158" cy="46267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99060</xdr:colOff>
      <xdr:row>0</xdr:row>
      <xdr:rowOff>0</xdr:rowOff>
    </xdr:from>
    <xdr:to>
      <xdr:col>1</xdr:col>
      <xdr:colOff>2786837</xdr:colOff>
      <xdr:row>1</xdr:row>
      <xdr:rowOff>53458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037CE4-AE83-48F6-8B8F-D665853283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9410" y="0"/>
          <a:ext cx="2687777" cy="751958"/>
        </a:xfrm>
        <a:prstGeom prst="rect">
          <a:avLst/>
        </a:prstGeom>
      </xdr:spPr>
    </xdr:pic>
    <xdr:clientData/>
  </xdr:twoCellAnchor>
  <xdr:twoCellAnchor editAs="oneCell">
    <xdr:from>
      <xdr:col>8</xdr:col>
      <xdr:colOff>948359</xdr:colOff>
      <xdr:row>0</xdr:row>
      <xdr:rowOff>133387</xdr:rowOff>
    </xdr:from>
    <xdr:to>
      <xdr:col>9</xdr:col>
      <xdr:colOff>736277</xdr:colOff>
      <xdr:row>0</xdr:row>
      <xdr:rowOff>596059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86F15AB-4333-4EBF-B14A-6EAAE46DDC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4459" y="133387"/>
          <a:ext cx="1642118" cy="46267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99060</xdr:colOff>
      <xdr:row>0</xdr:row>
      <xdr:rowOff>0</xdr:rowOff>
    </xdr:from>
    <xdr:to>
      <xdr:col>1</xdr:col>
      <xdr:colOff>2786837</xdr:colOff>
      <xdr:row>1</xdr:row>
      <xdr:rowOff>53458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F782E2-049D-403E-858A-86483DD110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9410" y="0"/>
          <a:ext cx="2687777" cy="751958"/>
        </a:xfrm>
        <a:prstGeom prst="rect">
          <a:avLst/>
        </a:prstGeom>
      </xdr:spPr>
    </xdr:pic>
    <xdr:clientData/>
  </xdr:twoCellAnchor>
  <xdr:twoCellAnchor editAs="oneCell">
    <xdr:from>
      <xdr:col>8</xdr:col>
      <xdr:colOff>948359</xdr:colOff>
      <xdr:row>0</xdr:row>
      <xdr:rowOff>133387</xdr:rowOff>
    </xdr:from>
    <xdr:to>
      <xdr:col>9</xdr:col>
      <xdr:colOff>736277</xdr:colOff>
      <xdr:row>0</xdr:row>
      <xdr:rowOff>596059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688556D-632D-4AE8-B15F-6B935777B7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4459" y="133387"/>
          <a:ext cx="1642118" cy="4626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CFI">
      <a:dk1>
        <a:sysClr val="windowText" lastClr="000000"/>
      </a:dk1>
      <a:lt1>
        <a:sysClr val="window" lastClr="FFFFFF"/>
      </a:lt1>
      <a:dk2>
        <a:srgbClr val="FA621C"/>
      </a:dk2>
      <a:lt2>
        <a:srgbClr val="132E57"/>
      </a:lt2>
      <a:accent1>
        <a:srgbClr val="E6E7E8"/>
      </a:accent1>
      <a:accent2>
        <a:srgbClr val="F57A16"/>
      </a:accent2>
      <a:accent3>
        <a:srgbClr val="1E8496"/>
      </a:accent3>
      <a:accent4>
        <a:srgbClr val="E6E7E8"/>
      </a:accent4>
      <a:accent5>
        <a:srgbClr val="ED942D"/>
      </a:accent5>
      <a:accent6>
        <a:srgbClr val="1E2A39"/>
      </a:accent6>
      <a:hlink>
        <a:srgbClr val="E6E7E8"/>
      </a:hlink>
      <a:folHlink>
        <a:srgbClr val="676767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rporatefinanceinstitute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B0443-348B-4238-B185-7D4F4DC9CD24}">
  <sheetPr>
    <pageSetUpPr fitToPage="1"/>
  </sheetPr>
  <dimension ref="A1:M40"/>
  <sheetViews>
    <sheetView showGridLines="0" tabSelected="1" zoomScaleNormal="100" workbookViewId="0"/>
  </sheetViews>
  <sheetFormatPr defaultColWidth="8.81640625" defaultRowHeight="14.5" x14ac:dyDescent="0.35"/>
  <cols>
    <col min="1" max="1" width="4.6328125" style="1" customWidth="1"/>
    <col min="2" max="2" width="4.81640625" style="1" customWidth="1"/>
    <col min="3" max="3" width="36.6328125" style="1" customWidth="1"/>
    <col min="4" max="11" width="10.6328125" style="1" customWidth="1"/>
    <col min="12" max="12" width="36.6328125" style="1" customWidth="1"/>
    <col min="13" max="13" width="4.81640625" style="1" customWidth="1"/>
    <col min="14" max="16384" width="8.81640625" style="1"/>
  </cols>
  <sheetData>
    <row r="1" spans="1:13" ht="19.5" customHeight="1" thickBot="1" x14ac:dyDescent="0.5">
      <c r="A1" s="40"/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</row>
    <row r="2" spans="1:13" ht="19.5" customHeight="1" thickTop="1" x14ac:dyDescent="0.45">
      <c r="A2" s="40"/>
      <c r="B2" s="41"/>
      <c r="C2" s="42"/>
      <c r="D2" s="42"/>
      <c r="E2" s="42"/>
      <c r="F2" s="42"/>
      <c r="G2" s="42"/>
      <c r="H2" s="42"/>
      <c r="I2" s="42"/>
      <c r="J2" s="42"/>
      <c r="K2" s="42"/>
      <c r="L2" s="42"/>
      <c r="M2" s="43"/>
    </row>
    <row r="3" spans="1:13" ht="19.5" customHeight="1" x14ac:dyDescent="0.45">
      <c r="A3" s="40"/>
      <c r="B3" s="44"/>
      <c r="C3" s="45"/>
      <c r="D3" s="45"/>
      <c r="E3" s="45"/>
      <c r="F3" s="45"/>
      <c r="G3" s="45"/>
      <c r="H3" s="45"/>
      <c r="I3" s="45"/>
      <c r="J3" s="45"/>
      <c r="K3" s="45"/>
      <c r="L3" s="45"/>
      <c r="M3" s="46"/>
    </row>
    <row r="4" spans="1:13" ht="19.5" customHeight="1" x14ac:dyDescent="0.45">
      <c r="A4" s="40"/>
      <c r="B4" s="44"/>
      <c r="C4" s="45"/>
      <c r="D4" s="45"/>
      <c r="E4" s="45"/>
      <c r="F4" s="45"/>
      <c r="G4" s="45"/>
      <c r="H4" s="45"/>
      <c r="I4" s="45"/>
      <c r="J4" s="45"/>
      <c r="K4" s="45"/>
      <c r="L4" s="45"/>
      <c r="M4" s="46"/>
    </row>
    <row r="5" spans="1:13" ht="19.5" customHeight="1" x14ac:dyDescent="0.45">
      <c r="A5" s="40"/>
      <c r="B5" s="44"/>
      <c r="C5" s="45"/>
      <c r="D5" s="45"/>
      <c r="E5" s="45"/>
      <c r="F5" s="45"/>
      <c r="G5" s="45"/>
      <c r="H5" s="45"/>
      <c r="I5" s="45"/>
      <c r="J5" s="45"/>
      <c r="K5" s="45"/>
      <c r="L5" s="45"/>
      <c r="M5" s="46"/>
    </row>
    <row r="6" spans="1:13" ht="19.5" customHeight="1" x14ac:dyDescent="0.45">
      <c r="A6" s="40"/>
      <c r="B6" s="44"/>
      <c r="C6" s="45"/>
      <c r="D6" s="45"/>
      <c r="E6" s="45"/>
      <c r="F6" s="45"/>
      <c r="G6" s="45"/>
      <c r="H6" s="45"/>
      <c r="I6" s="45"/>
      <c r="J6" s="45"/>
      <c r="K6" s="45"/>
      <c r="L6" s="45"/>
      <c r="M6" s="46"/>
    </row>
    <row r="7" spans="1:13" ht="19.5" customHeight="1" x14ac:dyDescent="0.45">
      <c r="A7" s="40"/>
      <c r="B7" s="44"/>
      <c r="C7" s="45"/>
      <c r="D7" s="45"/>
      <c r="E7" s="45"/>
      <c r="F7" s="45"/>
      <c r="G7" s="45"/>
      <c r="H7" s="45"/>
      <c r="I7" s="45"/>
      <c r="J7" s="45"/>
      <c r="K7" s="45"/>
      <c r="L7" s="45"/>
      <c r="M7" s="46"/>
    </row>
    <row r="8" spans="1:13" ht="19.5" customHeight="1" x14ac:dyDescent="0.45">
      <c r="A8" s="40"/>
      <c r="B8" s="44"/>
      <c r="C8" s="45"/>
      <c r="D8" s="45"/>
      <c r="E8" s="45"/>
      <c r="F8" s="45"/>
      <c r="G8" s="45"/>
      <c r="H8" s="45"/>
      <c r="I8" s="45"/>
      <c r="J8" s="45"/>
      <c r="K8" s="45"/>
      <c r="L8" s="45"/>
      <c r="M8" s="46"/>
    </row>
    <row r="9" spans="1:13" ht="19.5" customHeight="1" x14ac:dyDescent="0.45">
      <c r="A9" s="40"/>
      <c r="B9" s="44"/>
      <c r="C9" s="45"/>
      <c r="D9" s="45"/>
      <c r="E9" s="45"/>
      <c r="F9" s="45"/>
      <c r="G9" s="45"/>
      <c r="H9" s="45"/>
      <c r="I9" s="45"/>
      <c r="J9" s="45"/>
      <c r="K9" s="45"/>
      <c r="L9" s="45"/>
      <c r="M9" s="46"/>
    </row>
    <row r="10" spans="1:13" ht="19.5" customHeight="1" x14ac:dyDescent="0.45">
      <c r="A10" s="40"/>
      <c r="B10" s="47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8"/>
    </row>
    <row r="11" spans="1:13" ht="28.5" customHeight="1" x14ac:dyDescent="0.8">
      <c r="A11" s="40"/>
      <c r="B11" s="47"/>
      <c r="C11" s="49" t="s">
        <v>12</v>
      </c>
      <c r="D11" s="40"/>
      <c r="E11" s="40"/>
      <c r="F11" s="40"/>
      <c r="G11" s="40"/>
      <c r="H11" s="40"/>
      <c r="I11" s="40"/>
      <c r="J11" s="40"/>
      <c r="K11" s="40"/>
      <c r="L11" s="50" t="s">
        <v>1</v>
      </c>
      <c r="M11" s="48"/>
    </row>
    <row r="12" spans="1:13" ht="19.5" customHeight="1" x14ac:dyDescent="0.45">
      <c r="A12" s="40"/>
      <c r="B12" s="47"/>
      <c r="C12" s="51"/>
      <c r="D12" s="40"/>
      <c r="E12" s="40"/>
      <c r="F12" s="40"/>
      <c r="G12" s="40"/>
      <c r="H12" s="40"/>
      <c r="I12" s="40"/>
      <c r="J12" s="40"/>
      <c r="K12" s="52"/>
      <c r="L12" s="40"/>
      <c r="M12" s="48"/>
    </row>
    <row r="13" spans="1:13" ht="19.5" customHeight="1" x14ac:dyDescent="0.55000000000000004">
      <c r="A13" s="40"/>
      <c r="B13" s="47"/>
      <c r="C13" s="53" t="s">
        <v>17</v>
      </c>
      <c r="D13" s="54"/>
      <c r="E13" s="54"/>
      <c r="F13" s="54"/>
      <c r="G13" s="54"/>
      <c r="H13" s="54"/>
      <c r="I13" s="54"/>
      <c r="J13" s="54"/>
      <c r="K13" s="54"/>
      <c r="L13" s="54"/>
      <c r="M13" s="48"/>
    </row>
    <row r="14" spans="1:13" ht="19.5" customHeight="1" x14ac:dyDescent="0.45">
      <c r="A14" s="40"/>
      <c r="B14" s="47"/>
      <c r="C14" s="40"/>
      <c r="D14" s="54"/>
      <c r="E14" s="54"/>
      <c r="F14" s="54"/>
      <c r="G14" s="54"/>
      <c r="H14" s="54"/>
      <c r="I14" s="54"/>
      <c r="J14" s="54"/>
      <c r="K14" s="54"/>
      <c r="L14" s="54"/>
      <c r="M14" s="48"/>
    </row>
    <row r="15" spans="1:13" ht="19.5" customHeight="1" x14ac:dyDescent="0.5">
      <c r="A15" s="40"/>
      <c r="B15" s="47"/>
      <c r="C15" s="75" t="s">
        <v>24</v>
      </c>
      <c r="D15" s="75"/>
      <c r="E15" s="75"/>
      <c r="F15" s="75"/>
      <c r="G15" s="54"/>
      <c r="H15" s="54"/>
      <c r="I15" s="54"/>
      <c r="J15" s="54"/>
      <c r="K15" s="54"/>
      <c r="L15" s="54"/>
      <c r="M15" s="48"/>
    </row>
    <row r="16" spans="1:13" ht="19.5" customHeight="1" x14ac:dyDescent="0.5">
      <c r="A16" s="40"/>
      <c r="B16" s="47"/>
      <c r="C16" s="75" t="s">
        <v>26</v>
      </c>
      <c r="D16" s="75"/>
      <c r="E16" s="75"/>
      <c r="F16" s="75"/>
      <c r="G16" s="54"/>
      <c r="H16" s="54"/>
      <c r="I16" s="54"/>
      <c r="J16" s="54"/>
      <c r="K16" s="54"/>
      <c r="L16" s="54"/>
      <c r="M16" s="48"/>
    </row>
    <row r="17" spans="1:13" ht="19.5" customHeight="1" x14ac:dyDescent="0.5">
      <c r="A17" s="40"/>
      <c r="B17" s="47"/>
      <c r="C17" s="75" t="s">
        <v>39</v>
      </c>
      <c r="D17" s="75"/>
      <c r="E17" s="75"/>
      <c r="F17" s="75"/>
      <c r="G17" s="54"/>
      <c r="H17" s="54"/>
      <c r="I17" s="54"/>
      <c r="J17" s="54"/>
      <c r="K17" s="54"/>
      <c r="L17" s="54"/>
      <c r="M17" s="48"/>
    </row>
    <row r="18" spans="1:13" ht="19.5" customHeight="1" x14ac:dyDescent="0.5">
      <c r="A18" s="40"/>
      <c r="B18" s="47"/>
      <c r="C18" s="75" t="s">
        <v>40</v>
      </c>
      <c r="D18" s="75"/>
      <c r="E18" s="75"/>
      <c r="F18" s="75"/>
      <c r="G18" s="54"/>
      <c r="H18" s="54"/>
      <c r="I18" s="54"/>
      <c r="J18" s="54"/>
      <c r="K18" s="54"/>
      <c r="L18" s="54"/>
      <c r="M18" s="48"/>
    </row>
    <row r="19" spans="1:13" ht="19.5" customHeight="1" x14ac:dyDescent="0.5">
      <c r="A19" s="40"/>
      <c r="B19" s="47"/>
      <c r="C19" s="55"/>
      <c r="D19" s="54"/>
      <c r="E19" s="54"/>
      <c r="F19" s="54"/>
      <c r="G19" s="54"/>
      <c r="H19" s="54"/>
      <c r="I19" s="54"/>
      <c r="J19" s="54"/>
      <c r="K19" s="54"/>
      <c r="L19" s="54"/>
      <c r="M19" s="48"/>
    </row>
    <row r="20" spans="1:13" ht="19.5" customHeight="1" x14ac:dyDescent="0.5">
      <c r="A20" s="40"/>
      <c r="B20" s="47"/>
      <c r="C20" s="55"/>
      <c r="D20" s="54"/>
      <c r="E20" s="54"/>
      <c r="F20" s="54"/>
      <c r="G20" s="54"/>
      <c r="H20" s="54"/>
      <c r="I20" s="54"/>
      <c r="J20" s="54"/>
      <c r="K20" s="54"/>
      <c r="L20" s="54"/>
      <c r="M20" s="48"/>
    </row>
    <row r="21" spans="1:13" ht="19.5" customHeight="1" x14ac:dyDescent="0.5">
      <c r="A21" s="40"/>
      <c r="B21" s="47"/>
      <c r="C21" s="55"/>
      <c r="D21" s="54"/>
      <c r="E21" s="54"/>
      <c r="F21" s="54"/>
      <c r="G21" s="54"/>
      <c r="H21" s="54"/>
      <c r="I21" s="54"/>
      <c r="J21" s="54"/>
      <c r="K21" s="54"/>
      <c r="L21" s="54"/>
      <c r="M21" s="48"/>
    </row>
    <row r="22" spans="1:13" ht="19.5" customHeight="1" x14ac:dyDescent="0.45">
      <c r="A22" s="40"/>
      <c r="B22" s="47"/>
      <c r="C22" s="56"/>
      <c r="D22" s="54"/>
      <c r="E22" s="54"/>
      <c r="F22" s="54"/>
      <c r="G22" s="54"/>
      <c r="H22" s="54"/>
      <c r="I22" s="54"/>
      <c r="J22" s="54"/>
      <c r="K22" s="54"/>
      <c r="L22" s="54"/>
      <c r="M22" s="48"/>
    </row>
    <row r="23" spans="1:13" ht="19.5" customHeight="1" x14ac:dyDescent="0.45">
      <c r="A23" s="40"/>
      <c r="B23" s="47"/>
      <c r="C23" s="56"/>
      <c r="D23" s="54"/>
      <c r="E23" s="54"/>
      <c r="F23" s="54"/>
      <c r="G23" s="54"/>
      <c r="H23" s="54"/>
      <c r="I23" s="54"/>
      <c r="J23" s="54"/>
      <c r="K23" s="54"/>
      <c r="L23" s="54"/>
      <c r="M23" s="48"/>
    </row>
    <row r="24" spans="1:13" ht="19.5" customHeight="1" x14ac:dyDescent="0.45">
      <c r="A24" s="40"/>
      <c r="B24" s="47"/>
      <c r="C24" s="56"/>
      <c r="D24" s="54"/>
      <c r="E24" s="54"/>
      <c r="F24" s="54"/>
      <c r="G24" s="54"/>
      <c r="H24" s="54"/>
      <c r="I24" s="54"/>
      <c r="J24" s="54"/>
      <c r="K24" s="54"/>
      <c r="L24" s="54"/>
      <c r="M24" s="48"/>
    </row>
    <row r="25" spans="1:13" ht="19.5" customHeight="1" x14ac:dyDescent="0.45">
      <c r="A25" s="40"/>
      <c r="B25" s="47"/>
      <c r="C25" s="56"/>
      <c r="D25" s="54"/>
      <c r="E25" s="54"/>
      <c r="F25" s="54"/>
      <c r="G25" s="54"/>
      <c r="H25" s="54"/>
      <c r="I25" s="54"/>
      <c r="J25" s="54"/>
      <c r="K25" s="54"/>
      <c r="L25" s="54"/>
      <c r="M25" s="48"/>
    </row>
    <row r="26" spans="1:13" ht="19.5" customHeight="1" x14ac:dyDescent="0.5">
      <c r="A26" s="40"/>
      <c r="B26" s="47"/>
      <c r="C26" s="57"/>
      <c r="D26" s="54"/>
      <c r="E26" s="54"/>
      <c r="F26" s="54"/>
      <c r="G26" s="54"/>
      <c r="H26" s="54"/>
      <c r="I26" s="54"/>
      <c r="J26" s="54"/>
      <c r="K26" s="54"/>
      <c r="L26" s="54"/>
      <c r="M26" s="48"/>
    </row>
    <row r="27" spans="1:13" ht="19.5" customHeight="1" x14ac:dyDescent="0.5">
      <c r="A27" s="40"/>
      <c r="B27" s="47"/>
      <c r="C27" s="57"/>
      <c r="D27" s="54"/>
      <c r="E27" s="54"/>
      <c r="F27" s="54"/>
      <c r="G27" s="54"/>
      <c r="H27" s="54"/>
      <c r="I27" s="54"/>
      <c r="J27" s="54"/>
      <c r="K27" s="54"/>
      <c r="L27" s="54"/>
      <c r="M27" s="48"/>
    </row>
    <row r="28" spans="1:13" ht="19.5" customHeight="1" x14ac:dyDescent="0.45">
      <c r="A28" s="40"/>
      <c r="B28" s="47"/>
      <c r="C28" s="58"/>
      <c r="D28" s="54"/>
      <c r="E28" s="54"/>
      <c r="F28" s="54"/>
      <c r="G28" s="54"/>
      <c r="H28" s="54"/>
      <c r="I28" s="54"/>
      <c r="J28" s="54"/>
      <c r="K28" s="54"/>
      <c r="L28" s="54"/>
      <c r="M28" s="48"/>
    </row>
    <row r="29" spans="1:13" ht="19.5" customHeight="1" x14ac:dyDescent="0.45">
      <c r="A29" s="40"/>
      <c r="B29" s="47"/>
      <c r="C29" s="59"/>
      <c r="D29" s="54"/>
      <c r="E29" s="54"/>
      <c r="F29" s="54"/>
      <c r="G29" s="54"/>
      <c r="H29" s="54"/>
      <c r="I29" s="54"/>
      <c r="J29" s="54"/>
      <c r="K29" s="54"/>
      <c r="L29" s="54"/>
      <c r="M29" s="48"/>
    </row>
    <row r="30" spans="1:13" ht="19.5" customHeight="1" x14ac:dyDescent="0.45">
      <c r="A30" s="40"/>
      <c r="B30" s="47"/>
      <c r="C30" s="59"/>
      <c r="D30" s="54"/>
      <c r="E30" s="54"/>
      <c r="F30" s="54"/>
      <c r="G30" s="54"/>
      <c r="H30" s="54"/>
      <c r="I30" s="54"/>
      <c r="J30" s="54"/>
      <c r="K30" s="54"/>
      <c r="L30" s="54"/>
      <c r="M30" s="48"/>
    </row>
    <row r="31" spans="1:13" ht="19.5" customHeight="1" x14ac:dyDescent="0.5">
      <c r="A31" s="40"/>
      <c r="B31" s="47"/>
      <c r="C31" s="60" t="s">
        <v>18</v>
      </c>
      <c r="D31" s="61"/>
      <c r="E31" s="61"/>
      <c r="F31" s="61"/>
      <c r="G31" s="61"/>
      <c r="H31" s="61"/>
      <c r="I31" s="61"/>
      <c r="J31" s="61"/>
      <c r="K31" s="61"/>
      <c r="L31" s="61"/>
      <c r="M31" s="48"/>
    </row>
    <row r="32" spans="1:13" ht="19.5" customHeight="1" x14ac:dyDescent="0.45">
      <c r="A32" s="40"/>
      <c r="B32" s="47"/>
      <c r="C32" s="62" t="s">
        <v>19</v>
      </c>
      <c r="D32" s="63"/>
      <c r="E32" s="63"/>
      <c r="F32" s="63"/>
      <c r="G32" s="63"/>
      <c r="H32" s="63"/>
      <c r="I32" s="63"/>
      <c r="J32" s="63"/>
      <c r="K32" s="63"/>
      <c r="L32" s="63"/>
      <c r="M32" s="48"/>
    </row>
    <row r="33" spans="1:13" ht="19.5" customHeight="1" x14ac:dyDescent="0.45">
      <c r="A33" s="40"/>
      <c r="B33" s="47"/>
      <c r="C33" s="62" t="s">
        <v>20</v>
      </c>
      <c r="D33" s="63"/>
      <c r="E33" s="63"/>
      <c r="F33" s="63"/>
      <c r="G33" s="63"/>
      <c r="H33" s="63"/>
      <c r="I33" s="63"/>
      <c r="J33" s="63"/>
      <c r="K33" s="63"/>
      <c r="L33" s="63"/>
      <c r="M33" s="48"/>
    </row>
    <row r="34" spans="1:13" ht="19.5" customHeight="1" x14ac:dyDescent="0.45">
      <c r="A34" s="40"/>
      <c r="B34" s="47"/>
      <c r="C34" s="62" t="s">
        <v>21</v>
      </c>
      <c r="D34" s="63"/>
      <c r="E34" s="63"/>
      <c r="F34" s="63"/>
      <c r="G34" s="63"/>
      <c r="H34" s="63"/>
      <c r="I34" s="63"/>
      <c r="J34" s="63"/>
      <c r="K34" s="63"/>
      <c r="L34" s="63"/>
      <c r="M34" s="48"/>
    </row>
    <row r="35" spans="1:13" ht="19.5" customHeight="1" x14ac:dyDescent="0.45">
      <c r="A35" s="40"/>
      <c r="B35" s="47"/>
      <c r="C35" s="62" t="s">
        <v>22</v>
      </c>
      <c r="D35" s="63"/>
      <c r="E35" s="63"/>
      <c r="F35" s="63"/>
      <c r="G35" s="63"/>
      <c r="H35" s="63"/>
      <c r="I35" s="63"/>
      <c r="J35" s="63"/>
      <c r="K35" s="63"/>
      <c r="L35" s="63"/>
      <c r="M35" s="48"/>
    </row>
    <row r="36" spans="1:13" ht="19.5" customHeight="1" x14ac:dyDescent="0.45">
      <c r="A36" s="40"/>
      <c r="B36" s="47"/>
      <c r="C36" s="62" t="s">
        <v>23</v>
      </c>
      <c r="D36" s="63"/>
      <c r="E36" s="63"/>
      <c r="F36" s="63"/>
      <c r="G36" s="63"/>
      <c r="H36" s="63"/>
      <c r="I36" s="63"/>
      <c r="J36" s="63"/>
      <c r="K36" s="63"/>
      <c r="L36" s="63"/>
      <c r="M36" s="48"/>
    </row>
    <row r="37" spans="1:13" ht="19.5" customHeight="1" x14ac:dyDescent="0.45">
      <c r="A37" s="40"/>
      <c r="B37" s="47"/>
      <c r="C37" s="62"/>
      <c r="D37" s="63"/>
      <c r="E37" s="63"/>
      <c r="F37" s="63"/>
      <c r="G37" s="63"/>
      <c r="H37" s="63"/>
      <c r="I37" s="63"/>
      <c r="J37" s="63"/>
      <c r="K37" s="63"/>
      <c r="L37" s="63"/>
      <c r="M37" s="48"/>
    </row>
    <row r="38" spans="1:13" ht="19.5" customHeight="1" x14ac:dyDescent="0.45">
      <c r="A38" s="40"/>
      <c r="B38" s="47"/>
      <c r="C38" s="62" t="s">
        <v>0</v>
      </c>
      <c r="D38" s="63"/>
      <c r="E38" s="63"/>
      <c r="F38" s="63"/>
      <c r="G38" s="63"/>
      <c r="H38" s="63"/>
      <c r="I38" s="63"/>
      <c r="J38" s="63"/>
      <c r="K38" s="63"/>
      <c r="L38" s="63"/>
      <c r="M38" s="48"/>
    </row>
    <row r="39" spans="1:13" ht="19.5" customHeight="1" thickBot="1" x14ac:dyDescent="0.5">
      <c r="A39" s="40"/>
      <c r="B39" s="64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6" t="s">
        <v>2</v>
      </c>
    </row>
    <row r="40" spans="1:13" ht="19.5" customHeight="1" thickTop="1" x14ac:dyDescent="0.45">
      <c r="A40" s="40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</row>
  </sheetData>
  <mergeCells count="4">
    <mergeCell ref="C15:F15"/>
    <mergeCell ref="C16:F16"/>
    <mergeCell ref="C17:F17"/>
    <mergeCell ref="C18:F18"/>
  </mergeCells>
  <hyperlinks>
    <hyperlink ref="C38" r:id="rId1" xr:uid="{ADDAACCE-1FD8-4661-9CA3-9038901BD327}"/>
    <hyperlink ref="C15" location="'Loan Pmt Calculator - Manual'!A1" tooltip="Loan Pmt Calculator - Manual" display="Loan Pmt Calculator - Manual" xr:uid="{56B134EA-435C-409B-8845-6275CE3808A5}"/>
    <hyperlink ref="C16" location="'Loan Pmt Calculator - Excel'!A1" tooltip="Loan Pmt Calculator - Excel" display="Loan Pmt Calculator - Excel" xr:uid="{1271885D-BC06-4556-9BB1-C964555506DC}"/>
    <hyperlink ref="C17" location="'Equal Loan Pmt - Variable Rate'!A1" tooltip="Loan Pmt Calculator - Excel" display="Loan Pmt Calculator - Equal Loan Payment, Variable Rate" xr:uid="{5773B646-93DB-480C-8F81-81B08DB2BDC3}"/>
    <hyperlink ref="C18" location="'Equal Prin Pmt - Variable Rate'!A1" tooltip="Loan Pmt Calculator - Excel" display="Loan Pmt Calculator - Equal Principal Payment, Variable Rate" xr:uid="{A4DA0678-6882-431A-9C0E-D6A9FDF47D33}"/>
  </hyperlinks>
  <pageMargins left="0.7" right="0.7" top="0.75" bottom="0.75" header="0.3" footer="0.3"/>
  <pageSetup scale="66" orientation="landscape" horizontalDpi="300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Q131"/>
  <sheetViews>
    <sheetView showGridLines="0" zoomScaleNormal="100" workbookViewId="0">
      <pane ySplit="1" topLeftCell="A2" activePane="bottomLeft" state="frozen"/>
      <selection pane="bottomLeft" activeCell="A2" sqref="A2"/>
    </sheetView>
  </sheetViews>
  <sheetFormatPr defaultColWidth="9.1796875" defaultRowHeight="14.5" x14ac:dyDescent="0.4"/>
  <cols>
    <col min="1" max="1" width="3.7265625" style="7" customWidth="1"/>
    <col min="2" max="2" width="40.81640625" style="7" bestFit="1" customWidth="1"/>
    <col min="3" max="3" width="16.453125" style="7" bestFit="1" customWidth="1"/>
    <col min="4" max="6" width="12.6328125" style="7" bestFit="1" customWidth="1"/>
    <col min="7" max="7" width="13.90625" style="7" customWidth="1"/>
    <col min="8" max="8" width="4.08984375" style="7" customWidth="1"/>
    <col min="9" max="9" width="26.54296875" style="7" bestFit="1" customWidth="1"/>
    <col min="10" max="10" width="15.1796875" style="7" customWidth="1"/>
    <col min="11" max="11" width="6.08984375" style="7" customWidth="1"/>
    <col min="12" max="16384" width="9.1796875" style="7"/>
  </cols>
  <sheetData>
    <row r="1" spans="1:17" customFormat="1" ht="55" customHeight="1" x14ac:dyDescent="0.5">
      <c r="B1" s="37"/>
      <c r="C1" s="38"/>
      <c r="D1" s="38"/>
      <c r="E1" s="39"/>
      <c r="F1" s="39"/>
      <c r="G1" s="39"/>
      <c r="H1" s="39"/>
      <c r="I1" s="39"/>
      <c r="J1" s="39"/>
    </row>
    <row r="2" spans="1:17" customFormat="1" x14ac:dyDescent="0.35"/>
    <row r="3" spans="1:17" s="2" customFormat="1" ht="24" customHeight="1" x14ac:dyDescent="0.35">
      <c r="A3"/>
      <c r="B3" s="35" t="s">
        <v>16</v>
      </c>
      <c r="C3" s="35"/>
      <c r="D3" s="35"/>
      <c r="E3" s="35"/>
      <c r="F3" s="35"/>
      <c r="G3" s="35"/>
      <c r="H3" s="35"/>
      <c r="I3" s="35"/>
      <c r="J3" s="35"/>
    </row>
    <row r="4" spans="1:17" ht="15" customHeight="1" x14ac:dyDescent="0.4">
      <c r="A4" s="3"/>
      <c r="B4" s="4"/>
      <c r="C4" s="5"/>
      <c r="D4" s="5"/>
      <c r="E4" s="5"/>
      <c r="F4" s="6"/>
      <c r="G4" s="6"/>
      <c r="H4" s="6"/>
      <c r="I4" s="6"/>
      <c r="J4" s="6"/>
    </row>
    <row r="5" spans="1:17" ht="15" thickBot="1" x14ac:dyDescent="0.45">
      <c r="A5" s="3"/>
      <c r="B5" s="8" t="s">
        <v>11</v>
      </c>
      <c r="C5" s="9" t="s">
        <v>3</v>
      </c>
      <c r="D5" s="9" t="s">
        <v>4</v>
      </c>
      <c r="E5" s="9" t="s">
        <v>5</v>
      </c>
      <c r="F5" s="9" t="s">
        <v>6</v>
      </c>
      <c r="G5" s="9" t="s">
        <v>3</v>
      </c>
      <c r="H5" s="6"/>
      <c r="I5" s="32" t="s">
        <v>29</v>
      </c>
      <c r="J5" s="33"/>
    </row>
    <row r="6" spans="1:17" x14ac:dyDescent="0.4">
      <c r="A6" s="10"/>
      <c r="B6" s="36">
        <v>1</v>
      </c>
      <c r="C6" s="12">
        <f>J6</f>
        <v>10000</v>
      </c>
      <c r="D6" s="12">
        <f t="shared" ref="D6:D37" si="0">IF($J$16&lt;C6+(C6*($J$7/$J$10)),$J$16,C6+(C6*($J$7/$J$10)))</f>
        <v>92.013453842560708</v>
      </c>
      <c r="E6" s="12">
        <f>D6-F6</f>
        <v>75.346787175894036</v>
      </c>
      <c r="F6" s="12">
        <f t="shared" ref="F6:F37" si="1">C6*$J$7/$J$10</f>
        <v>16.666666666666668</v>
      </c>
      <c r="G6" s="12">
        <f>C6-E6</f>
        <v>9924.6532128241051</v>
      </c>
      <c r="H6" s="13"/>
      <c r="I6" s="6" t="s">
        <v>27</v>
      </c>
      <c r="J6" s="31">
        <v>10000</v>
      </c>
      <c r="N6" s="10"/>
      <c r="O6" s="10"/>
      <c r="P6" s="10"/>
      <c r="Q6" s="10"/>
    </row>
    <row r="7" spans="1:17" x14ac:dyDescent="0.4">
      <c r="A7" s="10"/>
      <c r="B7" s="11">
        <f>+B6+1</f>
        <v>2</v>
      </c>
      <c r="C7" s="12">
        <f>G6</f>
        <v>9924.6532128241051</v>
      </c>
      <c r="D7" s="12">
        <f t="shared" si="0"/>
        <v>92.013453842560708</v>
      </c>
      <c r="E7" s="12">
        <f t="shared" ref="E7:E70" si="2">D7-F7</f>
        <v>75.472365154520531</v>
      </c>
      <c r="F7" s="12">
        <f t="shared" si="1"/>
        <v>16.541088688040176</v>
      </c>
      <c r="G7" s="12">
        <f t="shared" ref="G7:G70" si="3">C7-E7</f>
        <v>9849.1808476695842</v>
      </c>
      <c r="H7" s="13"/>
      <c r="I7" s="6" t="s">
        <v>7</v>
      </c>
      <c r="J7" s="28">
        <v>0.02</v>
      </c>
      <c r="O7" s="15"/>
      <c r="P7" s="10"/>
      <c r="Q7" s="10"/>
    </row>
    <row r="8" spans="1:17" x14ac:dyDescent="0.4">
      <c r="A8" s="10"/>
      <c r="B8" s="11">
        <f t="shared" ref="B8:B71" si="4">+B7+1</f>
        <v>3</v>
      </c>
      <c r="C8" s="12">
        <f t="shared" ref="C8:C71" si="5">G7</f>
        <v>9849.1808476695842</v>
      </c>
      <c r="D8" s="12">
        <f t="shared" si="0"/>
        <v>92.013453842560708</v>
      </c>
      <c r="E8" s="12">
        <f t="shared" si="2"/>
        <v>75.598152429778068</v>
      </c>
      <c r="F8" s="12">
        <f t="shared" si="1"/>
        <v>16.41530141278264</v>
      </c>
      <c r="G8" s="12">
        <f t="shared" si="3"/>
        <v>9773.5826952398056</v>
      </c>
      <c r="H8" s="13"/>
      <c r="N8" s="10"/>
      <c r="O8" s="10"/>
      <c r="P8" s="10"/>
      <c r="Q8" s="10"/>
    </row>
    <row r="9" spans="1:17" x14ac:dyDescent="0.4">
      <c r="A9" s="10"/>
      <c r="B9" s="11">
        <f t="shared" si="4"/>
        <v>4</v>
      </c>
      <c r="C9" s="12">
        <f t="shared" si="5"/>
        <v>9773.5826952398056</v>
      </c>
      <c r="D9" s="12">
        <f t="shared" si="0"/>
        <v>92.013453842560708</v>
      </c>
      <c r="E9" s="12">
        <f t="shared" si="2"/>
        <v>75.724149350494372</v>
      </c>
      <c r="F9" s="12">
        <f t="shared" si="1"/>
        <v>16.289304492066343</v>
      </c>
      <c r="G9" s="12">
        <f t="shared" si="3"/>
        <v>9697.8585458893103</v>
      </c>
      <c r="H9" s="10"/>
      <c r="I9" s="7" t="s">
        <v>13</v>
      </c>
      <c r="J9" s="14">
        <v>10</v>
      </c>
      <c r="N9" s="10"/>
      <c r="O9" s="10"/>
      <c r="P9" s="10"/>
      <c r="Q9" s="10"/>
    </row>
    <row r="10" spans="1:17" x14ac:dyDescent="0.4">
      <c r="A10" s="10"/>
      <c r="B10" s="11">
        <f t="shared" si="4"/>
        <v>5</v>
      </c>
      <c r="C10" s="12">
        <f t="shared" si="5"/>
        <v>9697.8585458893103</v>
      </c>
      <c r="D10" s="12">
        <f t="shared" si="0"/>
        <v>92.013453842560708</v>
      </c>
      <c r="E10" s="12">
        <f t="shared" si="2"/>
        <v>75.850356266078521</v>
      </c>
      <c r="F10" s="12">
        <f t="shared" si="1"/>
        <v>16.163097576482183</v>
      </c>
      <c r="G10" s="12">
        <f t="shared" si="3"/>
        <v>9622.0081896232314</v>
      </c>
      <c r="H10" s="10"/>
      <c r="I10" s="7" t="s">
        <v>8</v>
      </c>
      <c r="J10" s="14">
        <v>12</v>
      </c>
      <c r="N10" s="10"/>
      <c r="O10" s="10"/>
      <c r="P10" s="10"/>
      <c r="Q10" s="10"/>
    </row>
    <row r="11" spans="1:17" s="6" customFormat="1" x14ac:dyDescent="0.4">
      <c r="A11" s="13"/>
      <c r="B11" s="11">
        <f t="shared" si="4"/>
        <v>6</v>
      </c>
      <c r="C11" s="12">
        <f t="shared" si="5"/>
        <v>9622.0081896232314</v>
      </c>
      <c r="D11" s="12">
        <f t="shared" si="0"/>
        <v>92.013453842560708</v>
      </c>
      <c r="E11" s="12">
        <f t="shared" si="2"/>
        <v>75.976773526521981</v>
      </c>
      <c r="F11" s="12">
        <f t="shared" si="1"/>
        <v>16.036680316038719</v>
      </c>
      <c r="G11" s="12">
        <f t="shared" si="3"/>
        <v>9546.03141609671</v>
      </c>
      <c r="H11" s="13"/>
      <c r="I11" s="7" t="s">
        <v>10</v>
      </c>
      <c r="J11" s="29">
        <f>J9*J10</f>
        <v>120</v>
      </c>
      <c r="N11" s="13"/>
      <c r="O11" s="13"/>
      <c r="P11" s="13"/>
      <c r="Q11" s="13"/>
    </row>
    <row r="12" spans="1:17" x14ac:dyDescent="0.4">
      <c r="A12" s="10"/>
      <c r="B12" s="11">
        <f t="shared" si="4"/>
        <v>7</v>
      </c>
      <c r="C12" s="12">
        <f t="shared" si="5"/>
        <v>9546.03141609671</v>
      </c>
      <c r="D12" s="12">
        <f t="shared" si="0"/>
        <v>92.013453842560708</v>
      </c>
      <c r="E12" s="12">
        <f t="shared" si="2"/>
        <v>76.103401482399519</v>
      </c>
      <c r="F12" s="12">
        <f t="shared" si="1"/>
        <v>15.910052360161183</v>
      </c>
      <c r="G12" s="12">
        <f t="shared" si="3"/>
        <v>9469.9280146143101</v>
      </c>
      <c r="H12" s="10"/>
      <c r="J12" s="16"/>
      <c r="N12" s="10"/>
      <c r="O12" s="10"/>
      <c r="P12" s="10"/>
      <c r="Q12" s="10"/>
    </row>
    <row r="13" spans="1:17" x14ac:dyDescent="0.4">
      <c r="A13" s="10"/>
      <c r="B13" s="11">
        <f t="shared" si="4"/>
        <v>8</v>
      </c>
      <c r="C13" s="12">
        <f t="shared" si="5"/>
        <v>9469.9280146143101</v>
      </c>
      <c r="D13" s="12">
        <f t="shared" si="0"/>
        <v>92.013453842560708</v>
      </c>
      <c r="E13" s="12">
        <f t="shared" si="2"/>
        <v>76.230240484870194</v>
      </c>
      <c r="F13" s="12">
        <f t="shared" si="1"/>
        <v>15.783213357690515</v>
      </c>
      <c r="G13" s="12">
        <f t="shared" si="3"/>
        <v>9393.6977741294395</v>
      </c>
      <c r="H13" s="10"/>
      <c r="J13" s="16"/>
      <c r="N13" s="10"/>
      <c r="O13" s="10"/>
      <c r="P13" s="10"/>
      <c r="Q13" s="10"/>
    </row>
    <row r="14" spans="1:17" x14ac:dyDescent="0.4">
      <c r="A14" s="10"/>
      <c r="B14" s="11">
        <f t="shared" si="4"/>
        <v>9</v>
      </c>
      <c r="C14" s="12">
        <f t="shared" si="5"/>
        <v>9393.6977741294395</v>
      </c>
      <c r="D14" s="12">
        <f t="shared" si="0"/>
        <v>92.013453842560708</v>
      </c>
      <c r="E14" s="12">
        <f t="shared" si="2"/>
        <v>76.35729088567831</v>
      </c>
      <c r="F14" s="12">
        <f t="shared" si="1"/>
        <v>15.656162956882399</v>
      </c>
      <c r="G14" s="12">
        <f t="shared" si="3"/>
        <v>9317.3404832437609</v>
      </c>
      <c r="H14" s="10"/>
      <c r="J14" s="30"/>
      <c r="N14" s="10"/>
      <c r="O14" s="10"/>
      <c r="P14" s="10"/>
      <c r="Q14" s="10"/>
    </row>
    <row r="15" spans="1:17" ht="15" thickBot="1" x14ac:dyDescent="0.45">
      <c r="A15" s="10"/>
      <c r="B15" s="11">
        <f t="shared" si="4"/>
        <v>10</v>
      </c>
      <c r="C15" s="17">
        <f t="shared" si="5"/>
        <v>9317.3404832437609</v>
      </c>
      <c r="D15" s="12">
        <f t="shared" si="0"/>
        <v>92.013453842560708</v>
      </c>
      <c r="E15" s="18">
        <f t="shared" si="2"/>
        <v>76.484553037154441</v>
      </c>
      <c r="F15" s="17">
        <f t="shared" si="1"/>
        <v>15.528900805406268</v>
      </c>
      <c r="G15" s="17">
        <f t="shared" si="3"/>
        <v>9240.855930206606</v>
      </c>
      <c r="H15" s="10"/>
      <c r="I15" s="32" t="s">
        <v>9</v>
      </c>
      <c r="J15" s="33"/>
      <c r="K15" s="10"/>
      <c r="L15" s="10"/>
      <c r="M15" s="10"/>
      <c r="N15" s="10"/>
      <c r="O15" s="10"/>
      <c r="P15" s="10"/>
      <c r="Q15" s="10"/>
    </row>
    <row r="16" spans="1:17" x14ac:dyDescent="0.4">
      <c r="A16" s="10"/>
      <c r="B16" s="11">
        <f t="shared" si="4"/>
        <v>11</v>
      </c>
      <c r="C16" s="17">
        <f t="shared" si="5"/>
        <v>9240.855930206606</v>
      </c>
      <c r="D16" s="12">
        <f t="shared" si="0"/>
        <v>92.013453842560708</v>
      </c>
      <c r="E16" s="12">
        <f t="shared" si="2"/>
        <v>76.612027292216368</v>
      </c>
      <c r="F16" s="12">
        <f t="shared" si="1"/>
        <v>15.401426550344345</v>
      </c>
      <c r="G16" s="12">
        <f t="shared" si="3"/>
        <v>9164.2439029143898</v>
      </c>
      <c r="H16" s="10"/>
      <c r="I16" s="7" t="s">
        <v>32</v>
      </c>
      <c r="J16" s="34">
        <f>-PMT(J7/J10,J11,J6,0,0)</f>
        <v>92.013453842560708</v>
      </c>
      <c r="K16" s="10"/>
      <c r="L16" s="10"/>
      <c r="M16" s="10"/>
      <c r="N16" s="10"/>
      <c r="O16" s="10"/>
      <c r="P16" s="10"/>
      <c r="Q16" s="10"/>
    </row>
    <row r="17" spans="1:17" x14ac:dyDescent="0.4">
      <c r="A17" s="10"/>
      <c r="B17" s="11">
        <f t="shared" si="4"/>
        <v>12</v>
      </c>
      <c r="C17" s="17">
        <f t="shared" si="5"/>
        <v>9164.2439029143898</v>
      </c>
      <c r="D17" s="12">
        <f t="shared" si="0"/>
        <v>92.013453842560708</v>
      </c>
      <c r="E17" s="12">
        <f t="shared" si="2"/>
        <v>76.739714004370057</v>
      </c>
      <c r="F17" s="12">
        <f t="shared" si="1"/>
        <v>15.27373983819065</v>
      </c>
      <c r="G17" s="12">
        <f t="shared" si="3"/>
        <v>9087.5041889100194</v>
      </c>
      <c r="H17" s="10"/>
      <c r="I17" s="7" t="s">
        <v>14</v>
      </c>
      <c r="J17" s="34">
        <f>J18-J6</f>
        <v>1041.614461107285</v>
      </c>
      <c r="K17" s="10"/>
      <c r="L17" s="10"/>
      <c r="M17" s="10"/>
      <c r="N17" s="10"/>
      <c r="O17" s="10"/>
      <c r="P17" s="10"/>
      <c r="Q17" s="10"/>
    </row>
    <row r="18" spans="1:17" x14ac:dyDescent="0.4">
      <c r="A18" s="10"/>
      <c r="B18" s="11">
        <f t="shared" si="4"/>
        <v>13</v>
      </c>
      <c r="C18" s="17">
        <f t="shared" si="5"/>
        <v>9087.5041889100194</v>
      </c>
      <c r="D18" s="12">
        <f t="shared" si="0"/>
        <v>92.013453842560708</v>
      </c>
      <c r="E18" s="12">
        <f t="shared" si="2"/>
        <v>76.867613527710674</v>
      </c>
      <c r="F18" s="12">
        <f t="shared" si="1"/>
        <v>15.145840314850032</v>
      </c>
      <c r="G18" s="12">
        <f t="shared" si="3"/>
        <v>9010.6365753823084</v>
      </c>
      <c r="H18" s="10"/>
      <c r="I18" s="19" t="s">
        <v>15</v>
      </c>
      <c r="J18" s="34">
        <f>J16*J11</f>
        <v>11041.614461107285</v>
      </c>
      <c r="K18" s="10"/>
      <c r="L18" s="10"/>
      <c r="M18" s="10"/>
      <c r="N18" s="10"/>
      <c r="O18" s="10"/>
      <c r="P18" s="10"/>
      <c r="Q18" s="10"/>
    </row>
    <row r="19" spans="1:17" x14ac:dyDescent="0.4">
      <c r="A19" s="10"/>
      <c r="B19" s="11">
        <f t="shared" si="4"/>
        <v>14</v>
      </c>
      <c r="C19" s="17">
        <f t="shared" si="5"/>
        <v>9010.6365753823084</v>
      </c>
      <c r="D19" s="12">
        <f t="shared" si="0"/>
        <v>92.013453842560708</v>
      </c>
      <c r="E19" s="12">
        <f t="shared" si="2"/>
        <v>76.995726216923529</v>
      </c>
      <c r="F19" s="12">
        <f t="shared" si="1"/>
        <v>15.01772762563718</v>
      </c>
      <c r="G19" s="12">
        <f t="shared" si="3"/>
        <v>8933.6408491653856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</row>
    <row r="20" spans="1:17" x14ac:dyDescent="0.4">
      <c r="A20" s="10"/>
      <c r="B20" s="11">
        <f t="shared" si="4"/>
        <v>15</v>
      </c>
      <c r="C20" s="17">
        <f t="shared" si="5"/>
        <v>8933.6408491653856</v>
      </c>
      <c r="D20" s="12">
        <f t="shared" si="0"/>
        <v>92.013453842560708</v>
      </c>
      <c r="E20" s="12">
        <f t="shared" si="2"/>
        <v>77.124052427285065</v>
      </c>
      <c r="F20" s="12">
        <f t="shared" si="1"/>
        <v>14.889401415275643</v>
      </c>
      <c r="G20" s="12">
        <f t="shared" si="3"/>
        <v>8856.5167967381003</v>
      </c>
      <c r="H20" s="10"/>
      <c r="I20" s="10"/>
      <c r="J20" s="20"/>
      <c r="K20" s="10"/>
      <c r="L20" s="10"/>
      <c r="M20" s="10"/>
      <c r="N20" s="10"/>
      <c r="O20" s="10"/>
      <c r="P20" s="10"/>
      <c r="Q20" s="10"/>
    </row>
    <row r="21" spans="1:17" ht="13" customHeight="1" x14ac:dyDescent="0.4">
      <c r="A21" s="10"/>
      <c r="B21" s="11">
        <f t="shared" si="4"/>
        <v>16</v>
      </c>
      <c r="C21" s="17">
        <f t="shared" si="5"/>
        <v>8856.5167967381003</v>
      </c>
      <c r="D21" s="12">
        <f t="shared" si="0"/>
        <v>92.013453842560708</v>
      </c>
      <c r="E21" s="12">
        <f t="shared" si="2"/>
        <v>77.252592514663874</v>
      </c>
      <c r="F21" s="12">
        <f t="shared" si="1"/>
        <v>14.760861327896833</v>
      </c>
      <c r="G21" s="12">
        <f t="shared" si="3"/>
        <v>8779.2642042234365</v>
      </c>
      <c r="H21" s="10"/>
      <c r="I21" s="10"/>
      <c r="J21" s="10"/>
      <c r="K21" s="10"/>
      <c r="L21" s="10"/>
      <c r="M21" s="10"/>
      <c r="N21" s="10"/>
      <c r="O21" s="10"/>
      <c r="P21" s="10"/>
      <c r="Q21" s="10"/>
    </row>
    <row r="22" spans="1:17" ht="16.5" customHeight="1" x14ac:dyDescent="0.4">
      <c r="A22" s="10"/>
      <c r="B22" s="11">
        <f t="shared" si="4"/>
        <v>17</v>
      </c>
      <c r="C22" s="17">
        <f t="shared" si="5"/>
        <v>8779.2642042234365</v>
      </c>
      <c r="D22" s="12">
        <f t="shared" si="0"/>
        <v>92.013453842560708</v>
      </c>
      <c r="E22" s="12">
        <f t="shared" si="2"/>
        <v>77.38134683552164</v>
      </c>
      <c r="F22" s="12">
        <f t="shared" si="1"/>
        <v>14.63210700703906</v>
      </c>
      <c r="G22" s="12">
        <f t="shared" si="3"/>
        <v>8701.8828573879146</v>
      </c>
      <c r="I22" s="10"/>
      <c r="J22" s="10"/>
      <c r="K22" s="10"/>
      <c r="L22" s="10"/>
      <c r="M22" s="10"/>
      <c r="N22" s="10"/>
      <c r="O22" s="10"/>
      <c r="P22" s="10"/>
      <c r="Q22" s="10"/>
    </row>
    <row r="23" spans="1:17" ht="15.5" customHeight="1" x14ac:dyDescent="0.4">
      <c r="A23" s="10"/>
      <c r="B23" s="11">
        <f t="shared" si="4"/>
        <v>18</v>
      </c>
      <c r="C23" s="17">
        <f t="shared" si="5"/>
        <v>8701.8828573879146</v>
      </c>
      <c r="D23" s="12">
        <f t="shared" si="0"/>
        <v>92.013453842560708</v>
      </c>
      <c r="E23" s="12">
        <f t="shared" si="2"/>
        <v>77.510315746914188</v>
      </c>
      <c r="F23" s="12">
        <f t="shared" si="1"/>
        <v>14.503138095646525</v>
      </c>
      <c r="G23" s="12">
        <f t="shared" si="3"/>
        <v>8624.3725416409998</v>
      </c>
      <c r="K23" s="10"/>
      <c r="L23" s="10"/>
      <c r="M23" s="10"/>
      <c r="N23" s="10"/>
      <c r="O23" s="10"/>
      <c r="P23" s="10"/>
      <c r="Q23" s="10"/>
    </row>
    <row r="24" spans="1:17" x14ac:dyDescent="0.4">
      <c r="A24" s="10"/>
      <c r="B24" s="11">
        <f t="shared" si="4"/>
        <v>19</v>
      </c>
      <c r="C24" s="17">
        <f t="shared" si="5"/>
        <v>8624.3725416409998</v>
      </c>
      <c r="D24" s="12">
        <f t="shared" si="0"/>
        <v>92.013453842560708</v>
      </c>
      <c r="E24" s="12">
        <f t="shared" si="2"/>
        <v>77.639499606492379</v>
      </c>
      <c r="F24" s="12">
        <f t="shared" si="1"/>
        <v>14.373954236068334</v>
      </c>
      <c r="G24" s="12">
        <f t="shared" si="3"/>
        <v>8546.7330420345079</v>
      </c>
      <c r="K24" s="10"/>
      <c r="L24" s="10"/>
      <c r="M24" s="10"/>
      <c r="N24" s="10"/>
      <c r="O24" s="10"/>
      <c r="P24" s="10"/>
      <c r="Q24" s="10"/>
    </row>
    <row r="25" spans="1:17" x14ac:dyDescent="0.4">
      <c r="A25" s="10"/>
      <c r="B25" s="11">
        <f t="shared" si="4"/>
        <v>20</v>
      </c>
      <c r="C25" s="17">
        <f t="shared" si="5"/>
        <v>8546.7330420345079</v>
      </c>
      <c r="D25" s="12">
        <f t="shared" si="0"/>
        <v>92.013453842560708</v>
      </c>
      <c r="E25" s="12">
        <f t="shared" si="2"/>
        <v>77.768898772503192</v>
      </c>
      <c r="F25" s="12">
        <f t="shared" si="1"/>
        <v>14.244555070057514</v>
      </c>
      <c r="G25" s="12">
        <f t="shared" si="3"/>
        <v>8468.9641432620047</v>
      </c>
      <c r="K25" s="10"/>
      <c r="L25" s="10"/>
      <c r="M25" s="10"/>
      <c r="N25" s="10"/>
      <c r="O25" s="10"/>
      <c r="P25" s="10"/>
      <c r="Q25" s="10"/>
    </row>
    <row r="26" spans="1:17" x14ac:dyDescent="0.4">
      <c r="A26" s="10"/>
      <c r="B26" s="11">
        <f t="shared" si="4"/>
        <v>21</v>
      </c>
      <c r="C26" s="17">
        <f t="shared" si="5"/>
        <v>8468.9641432620047</v>
      </c>
      <c r="D26" s="12">
        <f t="shared" si="0"/>
        <v>92.013453842560708</v>
      </c>
      <c r="E26" s="12">
        <f t="shared" si="2"/>
        <v>77.898513603790704</v>
      </c>
      <c r="F26" s="12">
        <f t="shared" si="1"/>
        <v>14.114940238770009</v>
      </c>
      <c r="G26" s="12">
        <f t="shared" si="3"/>
        <v>8391.0656296582147</v>
      </c>
      <c r="K26" s="10"/>
      <c r="L26" s="10"/>
      <c r="M26" s="10"/>
      <c r="N26" s="10"/>
      <c r="O26" s="10"/>
      <c r="P26" s="10"/>
      <c r="Q26" s="10"/>
    </row>
    <row r="27" spans="1:17" x14ac:dyDescent="0.4">
      <c r="A27" s="10"/>
      <c r="B27" s="11">
        <f t="shared" si="4"/>
        <v>22</v>
      </c>
      <c r="C27" s="17">
        <f t="shared" si="5"/>
        <v>8391.0656296582147</v>
      </c>
      <c r="D27" s="12">
        <f t="shared" si="0"/>
        <v>92.013453842560708</v>
      </c>
      <c r="E27" s="12">
        <f t="shared" si="2"/>
        <v>78.028344459797012</v>
      </c>
      <c r="F27" s="12">
        <f t="shared" si="1"/>
        <v>13.985109382763691</v>
      </c>
      <c r="G27" s="12">
        <f t="shared" si="3"/>
        <v>8313.0372851984175</v>
      </c>
      <c r="K27" s="10"/>
      <c r="L27" s="10"/>
      <c r="M27" s="10"/>
      <c r="N27" s="10"/>
      <c r="O27" s="10"/>
      <c r="P27" s="10"/>
      <c r="Q27" s="10"/>
    </row>
    <row r="28" spans="1:17" x14ac:dyDescent="0.4">
      <c r="A28" s="10"/>
      <c r="B28" s="11">
        <f t="shared" si="4"/>
        <v>23</v>
      </c>
      <c r="C28" s="17">
        <f t="shared" si="5"/>
        <v>8313.0372851984175</v>
      </c>
      <c r="D28" s="12">
        <f t="shared" si="0"/>
        <v>92.013453842560708</v>
      </c>
      <c r="E28" s="12">
        <f t="shared" si="2"/>
        <v>78.158391700563342</v>
      </c>
      <c r="F28" s="12">
        <f t="shared" si="1"/>
        <v>13.855062141997363</v>
      </c>
      <c r="G28" s="12">
        <f t="shared" si="3"/>
        <v>8234.8788934978547</v>
      </c>
      <c r="K28" s="10"/>
      <c r="L28" s="10"/>
      <c r="M28" s="10"/>
      <c r="N28" s="10"/>
      <c r="O28" s="10"/>
      <c r="P28" s="10"/>
      <c r="Q28" s="10"/>
    </row>
    <row r="29" spans="1:17" x14ac:dyDescent="0.4">
      <c r="A29" s="10"/>
      <c r="B29" s="11">
        <f t="shared" si="4"/>
        <v>24</v>
      </c>
      <c r="C29" s="17">
        <f t="shared" si="5"/>
        <v>8234.8788934978547</v>
      </c>
      <c r="D29" s="12">
        <f t="shared" si="0"/>
        <v>92.013453842560708</v>
      </c>
      <c r="E29" s="12">
        <f t="shared" si="2"/>
        <v>78.288655686730948</v>
      </c>
      <c r="F29" s="12">
        <f t="shared" si="1"/>
        <v>13.724798155829758</v>
      </c>
      <c r="G29" s="12">
        <f t="shared" si="3"/>
        <v>8156.5902378111241</v>
      </c>
      <c r="K29" s="10"/>
      <c r="L29" s="10"/>
      <c r="M29" s="10"/>
      <c r="N29" s="10"/>
      <c r="O29" s="10"/>
      <c r="P29" s="10"/>
      <c r="Q29" s="10"/>
    </row>
    <row r="30" spans="1:17" x14ac:dyDescent="0.4">
      <c r="A30" s="10"/>
      <c r="B30" s="11">
        <f t="shared" si="4"/>
        <v>25</v>
      </c>
      <c r="C30" s="17">
        <f t="shared" si="5"/>
        <v>8156.5902378111241</v>
      </c>
      <c r="D30" s="12">
        <f t="shared" si="0"/>
        <v>92.013453842560708</v>
      </c>
      <c r="E30" s="12">
        <f t="shared" si="2"/>
        <v>78.419136779542171</v>
      </c>
      <c r="F30" s="12">
        <f t="shared" si="1"/>
        <v>13.594317063018542</v>
      </c>
      <c r="G30" s="12">
        <f t="shared" si="3"/>
        <v>8078.1711010315821</v>
      </c>
      <c r="K30" s="10"/>
      <c r="L30" s="10"/>
      <c r="M30" s="10"/>
      <c r="N30" s="10"/>
      <c r="O30" s="10"/>
      <c r="P30" s="10"/>
      <c r="Q30" s="10"/>
    </row>
    <row r="31" spans="1:17" x14ac:dyDescent="0.4">
      <c r="A31" s="10"/>
      <c r="B31" s="11">
        <f t="shared" si="4"/>
        <v>26</v>
      </c>
      <c r="C31" s="17">
        <f t="shared" si="5"/>
        <v>8078.1711010315821</v>
      </c>
      <c r="D31" s="12">
        <f t="shared" si="0"/>
        <v>92.013453842560708</v>
      </c>
      <c r="E31" s="12">
        <f t="shared" si="2"/>
        <v>78.549835340841412</v>
      </c>
      <c r="F31" s="12">
        <f t="shared" si="1"/>
        <v>13.463618501719303</v>
      </c>
      <c r="G31" s="12">
        <f t="shared" si="3"/>
        <v>7999.621265690741</v>
      </c>
      <c r="K31" s="10"/>
      <c r="L31" s="10"/>
      <c r="M31" s="10"/>
      <c r="N31" s="10"/>
      <c r="O31" s="10"/>
      <c r="P31" s="10"/>
      <c r="Q31" s="10"/>
    </row>
    <row r="32" spans="1:17" x14ac:dyDescent="0.4">
      <c r="A32" s="10"/>
      <c r="B32" s="11">
        <f t="shared" si="4"/>
        <v>27</v>
      </c>
      <c r="C32" s="17">
        <f t="shared" si="5"/>
        <v>7999.621265690741</v>
      </c>
      <c r="D32" s="12">
        <f t="shared" si="0"/>
        <v>92.013453842560708</v>
      </c>
      <c r="E32" s="12">
        <f t="shared" si="2"/>
        <v>78.680751733076136</v>
      </c>
      <c r="F32" s="12">
        <f t="shared" si="1"/>
        <v>13.33270210948457</v>
      </c>
      <c r="G32" s="12">
        <f t="shared" si="3"/>
        <v>7920.9405139576647</v>
      </c>
      <c r="K32" s="10"/>
      <c r="L32" s="10"/>
      <c r="M32" s="10"/>
      <c r="N32" s="10"/>
      <c r="O32" s="10"/>
      <c r="P32" s="10"/>
      <c r="Q32" s="10"/>
    </row>
    <row r="33" spans="1:17" x14ac:dyDescent="0.4">
      <c r="A33" s="10"/>
      <c r="B33" s="11">
        <f t="shared" si="4"/>
        <v>28</v>
      </c>
      <c r="C33" s="17">
        <f t="shared" si="5"/>
        <v>7920.9405139576647</v>
      </c>
      <c r="D33" s="12">
        <f t="shared" si="0"/>
        <v>92.013453842560708</v>
      </c>
      <c r="E33" s="12">
        <f t="shared" si="2"/>
        <v>78.81188631929794</v>
      </c>
      <c r="F33" s="12">
        <f t="shared" si="1"/>
        <v>13.201567523262774</v>
      </c>
      <c r="G33" s="12">
        <f t="shared" si="3"/>
        <v>7842.1286276383671</v>
      </c>
      <c r="K33" s="10"/>
      <c r="L33" s="10"/>
      <c r="M33" s="10"/>
      <c r="N33" s="10"/>
      <c r="O33" s="10"/>
      <c r="P33" s="10"/>
      <c r="Q33" s="10"/>
    </row>
    <row r="34" spans="1:17" x14ac:dyDescent="0.4">
      <c r="A34" s="10"/>
      <c r="B34" s="11">
        <f t="shared" si="4"/>
        <v>29</v>
      </c>
      <c r="C34" s="17">
        <f t="shared" si="5"/>
        <v>7842.1286276383671</v>
      </c>
      <c r="D34" s="12">
        <f t="shared" si="0"/>
        <v>92.013453842560708</v>
      </c>
      <c r="E34" s="12">
        <f t="shared" si="2"/>
        <v>78.943239463163422</v>
      </c>
      <c r="F34" s="12">
        <f t="shared" si="1"/>
        <v>13.070214379397278</v>
      </c>
      <c r="G34" s="12">
        <f t="shared" si="3"/>
        <v>7763.185388175204</v>
      </c>
      <c r="K34" s="10"/>
      <c r="L34" s="10"/>
      <c r="M34" s="10"/>
      <c r="N34" s="10"/>
      <c r="O34" s="10"/>
      <c r="P34" s="10"/>
      <c r="Q34" s="10"/>
    </row>
    <row r="35" spans="1:17" ht="14" customHeight="1" x14ac:dyDescent="0.4">
      <c r="A35" s="10"/>
      <c r="B35" s="11">
        <f t="shared" si="4"/>
        <v>30</v>
      </c>
      <c r="C35" s="17">
        <f t="shared" si="5"/>
        <v>7763.185388175204</v>
      </c>
      <c r="D35" s="12">
        <f t="shared" si="0"/>
        <v>92.013453842560708</v>
      </c>
      <c r="E35" s="12">
        <f t="shared" si="2"/>
        <v>79.074811528935371</v>
      </c>
      <c r="F35" s="12">
        <f t="shared" si="1"/>
        <v>12.938642313625339</v>
      </c>
      <c r="G35" s="12">
        <f t="shared" si="3"/>
        <v>7684.1105766462688</v>
      </c>
      <c r="K35" s="10"/>
      <c r="L35" s="10"/>
      <c r="M35" s="10"/>
      <c r="N35" s="10"/>
      <c r="O35" s="10"/>
      <c r="P35" s="10"/>
      <c r="Q35" s="10"/>
    </row>
    <row r="36" spans="1:17" x14ac:dyDescent="0.4">
      <c r="A36" s="10"/>
      <c r="B36" s="11">
        <f t="shared" si="4"/>
        <v>31</v>
      </c>
      <c r="C36" s="17">
        <f t="shared" si="5"/>
        <v>7684.1105766462688</v>
      </c>
      <c r="D36" s="12">
        <f t="shared" si="0"/>
        <v>92.013453842560708</v>
      </c>
      <c r="E36" s="12">
        <f t="shared" si="2"/>
        <v>79.20660288148359</v>
      </c>
      <c r="F36" s="12">
        <f t="shared" si="1"/>
        <v>12.806850961077116</v>
      </c>
      <c r="G36" s="12">
        <f t="shared" si="3"/>
        <v>7604.9039737647854</v>
      </c>
      <c r="K36" s="10"/>
      <c r="L36" s="10"/>
      <c r="M36" s="10"/>
      <c r="N36" s="10"/>
      <c r="O36" s="10"/>
      <c r="P36" s="10"/>
      <c r="Q36" s="10"/>
    </row>
    <row r="37" spans="1:17" x14ac:dyDescent="0.4">
      <c r="A37" s="10"/>
      <c r="B37" s="11">
        <f t="shared" si="4"/>
        <v>32</v>
      </c>
      <c r="C37" s="17">
        <f t="shared" si="5"/>
        <v>7604.9039737647854</v>
      </c>
      <c r="D37" s="12">
        <f t="shared" si="0"/>
        <v>92.013453842560708</v>
      </c>
      <c r="E37" s="12">
        <f t="shared" si="2"/>
        <v>79.338613886286069</v>
      </c>
      <c r="F37" s="12">
        <f t="shared" si="1"/>
        <v>12.674839956274644</v>
      </c>
      <c r="G37" s="12">
        <f t="shared" si="3"/>
        <v>7525.5653598784993</v>
      </c>
      <c r="K37" s="10"/>
      <c r="L37" s="10"/>
      <c r="M37" s="10"/>
      <c r="N37" s="10"/>
      <c r="O37" s="10"/>
      <c r="P37" s="10"/>
      <c r="Q37" s="10"/>
    </row>
    <row r="38" spans="1:17" x14ac:dyDescent="0.4">
      <c r="A38" s="10"/>
      <c r="B38" s="11">
        <f t="shared" si="4"/>
        <v>33</v>
      </c>
      <c r="C38" s="17">
        <f t="shared" si="5"/>
        <v>7525.5653598784993</v>
      </c>
      <c r="D38" s="12">
        <f t="shared" ref="D38:D69" si="6">IF($J$16&lt;C38+(C38*($J$7/$J$10)),$J$16,C38+(C38*($J$7/$J$10)))</f>
        <v>92.013453842560708</v>
      </c>
      <c r="E38" s="12">
        <f t="shared" si="2"/>
        <v>79.470844909429871</v>
      </c>
      <c r="F38" s="12">
        <f t="shared" ref="F38:F69" si="7">C38*$J$7/$J$10</f>
        <v>12.542608933130831</v>
      </c>
      <c r="G38" s="12">
        <f t="shared" si="3"/>
        <v>7446.0945149690697</v>
      </c>
      <c r="K38" s="10"/>
      <c r="L38" s="10"/>
      <c r="M38" s="10"/>
      <c r="N38" s="10"/>
      <c r="O38" s="10"/>
      <c r="P38" s="10"/>
      <c r="Q38" s="10"/>
    </row>
    <row r="39" spans="1:17" x14ac:dyDescent="0.4">
      <c r="A39" s="10"/>
      <c r="B39" s="11">
        <f t="shared" si="4"/>
        <v>34</v>
      </c>
      <c r="C39" s="17">
        <f t="shared" si="5"/>
        <v>7446.0945149690697</v>
      </c>
      <c r="D39" s="12">
        <f t="shared" si="6"/>
        <v>92.013453842560708</v>
      </c>
      <c r="E39" s="12">
        <f t="shared" si="2"/>
        <v>79.603296317612262</v>
      </c>
      <c r="F39" s="12">
        <f t="shared" si="7"/>
        <v>12.410157524948451</v>
      </c>
      <c r="G39" s="12">
        <f t="shared" si="3"/>
        <v>7366.4912186514575</v>
      </c>
      <c r="K39" s="10"/>
      <c r="L39" s="10"/>
      <c r="M39" s="10"/>
      <c r="N39" s="10"/>
      <c r="O39" s="10"/>
      <c r="P39" s="10"/>
      <c r="Q39" s="10"/>
    </row>
    <row r="40" spans="1:17" x14ac:dyDescent="0.4">
      <c r="A40" s="10"/>
      <c r="B40" s="11">
        <f t="shared" si="4"/>
        <v>35</v>
      </c>
      <c r="C40" s="17">
        <f t="shared" si="5"/>
        <v>7366.4912186514575</v>
      </c>
      <c r="D40" s="12">
        <f t="shared" si="6"/>
        <v>92.013453842560708</v>
      </c>
      <c r="E40" s="12">
        <f t="shared" si="2"/>
        <v>79.735968478141615</v>
      </c>
      <c r="F40" s="12">
        <f t="shared" si="7"/>
        <v>12.277485364419094</v>
      </c>
      <c r="G40" s="12">
        <f t="shared" si="3"/>
        <v>7286.7552501733162</v>
      </c>
      <c r="K40" s="10"/>
      <c r="L40" s="10"/>
      <c r="M40" s="10"/>
      <c r="N40" s="10"/>
      <c r="O40" s="10"/>
      <c r="P40" s="10"/>
      <c r="Q40" s="10"/>
    </row>
    <row r="41" spans="1:17" x14ac:dyDescent="0.4">
      <c r="A41" s="10"/>
      <c r="B41" s="11">
        <f t="shared" si="4"/>
        <v>36</v>
      </c>
      <c r="C41" s="17">
        <f t="shared" si="5"/>
        <v>7286.7552501733162</v>
      </c>
      <c r="D41" s="12">
        <f t="shared" si="6"/>
        <v>92.013453842560708</v>
      </c>
      <c r="E41" s="12">
        <f t="shared" si="2"/>
        <v>79.868861758938522</v>
      </c>
      <c r="F41" s="12">
        <f t="shared" si="7"/>
        <v>12.144592083622193</v>
      </c>
      <c r="G41" s="12">
        <f t="shared" si="3"/>
        <v>7206.8863884143775</v>
      </c>
      <c r="K41" s="10"/>
      <c r="L41" s="10"/>
      <c r="M41" s="10"/>
      <c r="N41" s="10"/>
      <c r="O41" s="10"/>
      <c r="P41" s="10"/>
      <c r="Q41" s="10"/>
    </row>
    <row r="42" spans="1:17" x14ac:dyDescent="0.4">
      <c r="A42" s="10"/>
      <c r="B42" s="11">
        <f t="shared" si="4"/>
        <v>37</v>
      </c>
      <c r="C42" s="17">
        <f t="shared" si="5"/>
        <v>7206.8863884143775</v>
      </c>
      <c r="D42" s="12">
        <f t="shared" si="6"/>
        <v>92.013453842560708</v>
      </c>
      <c r="E42" s="12">
        <f t="shared" si="2"/>
        <v>80.001976528536744</v>
      </c>
      <c r="F42" s="12">
        <f t="shared" si="7"/>
        <v>12.011477314023963</v>
      </c>
      <c r="G42" s="12">
        <f t="shared" si="3"/>
        <v>7126.8844118858406</v>
      </c>
      <c r="K42" s="10"/>
      <c r="L42" s="10"/>
      <c r="M42" s="10"/>
      <c r="N42" s="10"/>
      <c r="O42" s="10"/>
      <c r="P42" s="10"/>
      <c r="Q42" s="10"/>
    </row>
    <row r="43" spans="1:17" x14ac:dyDescent="0.4">
      <c r="A43" s="10"/>
      <c r="B43" s="11">
        <f t="shared" si="4"/>
        <v>38</v>
      </c>
      <c r="C43" s="17">
        <f t="shared" si="5"/>
        <v>7126.8844118858406</v>
      </c>
      <c r="D43" s="12">
        <f t="shared" si="6"/>
        <v>92.013453842560708</v>
      </c>
      <c r="E43" s="12">
        <f t="shared" si="2"/>
        <v>80.135313156084308</v>
      </c>
      <c r="F43" s="12">
        <f t="shared" si="7"/>
        <v>11.878140686476401</v>
      </c>
      <c r="G43" s="12">
        <f t="shared" si="3"/>
        <v>7046.749098729756</v>
      </c>
      <c r="H43" s="10"/>
      <c r="K43" s="10"/>
      <c r="L43" s="10"/>
      <c r="M43" s="10"/>
      <c r="N43" s="10"/>
      <c r="O43" s="10"/>
      <c r="P43" s="10"/>
      <c r="Q43" s="10"/>
    </row>
    <row r="44" spans="1:17" x14ac:dyDescent="0.4">
      <c r="A44" s="10"/>
      <c r="B44" s="11">
        <f t="shared" si="4"/>
        <v>39</v>
      </c>
      <c r="C44" s="17">
        <f t="shared" si="5"/>
        <v>7046.749098729756</v>
      </c>
      <c r="D44" s="12">
        <f t="shared" si="6"/>
        <v>92.013453842560708</v>
      </c>
      <c r="E44" s="12">
        <f t="shared" si="2"/>
        <v>80.268872011344442</v>
      </c>
      <c r="F44" s="12">
        <f t="shared" si="7"/>
        <v>11.74458183121626</v>
      </c>
      <c r="G44" s="12">
        <f t="shared" si="3"/>
        <v>6966.4802267184114</v>
      </c>
      <c r="H44" s="10"/>
      <c r="I44" s="10"/>
      <c r="J44" s="10"/>
      <c r="K44" s="10"/>
      <c r="L44" s="10"/>
      <c r="M44" s="10"/>
      <c r="N44" s="10"/>
      <c r="O44" s="10"/>
      <c r="P44" s="10"/>
      <c r="Q44" s="10"/>
    </row>
    <row r="45" spans="1:17" x14ac:dyDescent="0.4">
      <c r="A45" s="10"/>
      <c r="B45" s="11">
        <f t="shared" si="4"/>
        <v>40</v>
      </c>
      <c r="C45" s="17">
        <f t="shared" si="5"/>
        <v>6966.4802267184114</v>
      </c>
      <c r="D45" s="12">
        <f t="shared" si="6"/>
        <v>92.013453842560708</v>
      </c>
      <c r="E45" s="12">
        <f t="shared" si="2"/>
        <v>80.402653464696684</v>
      </c>
      <c r="F45" s="12">
        <f t="shared" si="7"/>
        <v>11.610800377864019</v>
      </c>
      <c r="G45" s="12">
        <f t="shared" si="3"/>
        <v>6886.0775732537149</v>
      </c>
      <c r="H45" s="10"/>
      <c r="I45" s="10"/>
      <c r="J45" s="10"/>
      <c r="K45" s="10"/>
      <c r="L45" s="10"/>
      <c r="M45" s="10"/>
      <c r="N45" s="10"/>
      <c r="O45" s="10"/>
      <c r="P45" s="10"/>
      <c r="Q45" s="10"/>
    </row>
    <row r="46" spans="1:17" x14ac:dyDescent="0.4">
      <c r="A46" s="10"/>
      <c r="B46" s="11">
        <f t="shared" si="4"/>
        <v>41</v>
      </c>
      <c r="C46" s="17">
        <f t="shared" si="5"/>
        <v>6886.0775732537149</v>
      </c>
      <c r="D46" s="12">
        <f t="shared" si="6"/>
        <v>92.013453842560708</v>
      </c>
      <c r="E46" s="12">
        <f t="shared" si="2"/>
        <v>80.536657887137849</v>
      </c>
      <c r="F46" s="12">
        <f t="shared" si="7"/>
        <v>11.476795955422858</v>
      </c>
      <c r="G46" s="12">
        <f t="shared" si="3"/>
        <v>6805.5409153665769</v>
      </c>
      <c r="H46" s="10"/>
      <c r="I46" s="10"/>
      <c r="J46" s="10"/>
      <c r="K46" s="10"/>
      <c r="L46" s="10"/>
      <c r="M46" s="10"/>
      <c r="N46" s="10"/>
      <c r="O46" s="10"/>
      <c r="P46" s="10"/>
      <c r="Q46" s="10"/>
    </row>
    <row r="47" spans="1:17" x14ac:dyDescent="0.4">
      <c r="A47" s="10"/>
      <c r="B47" s="11">
        <f t="shared" si="4"/>
        <v>42</v>
      </c>
      <c r="C47" s="17">
        <f t="shared" si="5"/>
        <v>6805.5409153665769</v>
      </c>
      <c r="D47" s="12">
        <f t="shared" si="6"/>
        <v>92.013453842560708</v>
      </c>
      <c r="E47" s="12">
        <f t="shared" si="2"/>
        <v>80.670885650283083</v>
      </c>
      <c r="F47" s="12">
        <f t="shared" si="7"/>
        <v>11.342568192277627</v>
      </c>
      <c r="G47" s="12">
        <f t="shared" si="3"/>
        <v>6724.8700297162941</v>
      </c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 spans="1:17" x14ac:dyDescent="0.4">
      <c r="A48" s="10"/>
      <c r="B48" s="11">
        <f t="shared" si="4"/>
        <v>43</v>
      </c>
      <c r="C48" s="17">
        <f t="shared" si="5"/>
        <v>6724.8700297162941</v>
      </c>
      <c r="D48" s="12">
        <f t="shared" si="6"/>
        <v>92.013453842560708</v>
      </c>
      <c r="E48" s="12">
        <f t="shared" si="2"/>
        <v>80.805337126366879</v>
      </c>
      <c r="F48" s="12">
        <f t="shared" si="7"/>
        <v>11.208116716193823</v>
      </c>
      <c r="G48" s="12">
        <f t="shared" si="3"/>
        <v>6644.0646925899273</v>
      </c>
      <c r="H48" s="10"/>
      <c r="I48" s="10"/>
      <c r="J48" s="10"/>
      <c r="K48" s="10"/>
      <c r="L48" s="10"/>
      <c r="M48" s="10"/>
      <c r="N48" s="10"/>
      <c r="O48" s="10"/>
      <c r="P48" s="10"/>
      <c r="Q48" s="10"/>
    </row>
    <row r="49" spans="1:17" x14ac:dyDescent="0.4">
      <c r="A49" s="10"/>
      <c r="B49" s="11">
        <f t="shared" si="4"/>
        <v>44</v>
      </c>
      <c r="C49" s="17">
        <f t="shared" si="5"/>
        <v>6644.0646925899273</v>
      </c>
      <c r="D49" s="12">
        <f t="shared" si="6"/>
        <v>92.013453842560708</v>
      </c>
      <c r="E49" s="12">
        <f t="shared" si="2"/>
        <v>80.940012688244167</v>
      </c>
      <c r="F49" s="12">
        <f t="shared" si="7"/>
        <v>11.073441154316546</v>
      </c>
      <c r="G49" s="12">
        <f t="shared" si="3"/>
        <v>6563.1246799016835</v>
      </c>
      <c r="H49" s="10"/>
      <c r="I49" s="10"/>
      <c r="J49" s="10"/>
      <c r="K49" s="10"/>
      <c r="L49" s="10"/>
      <c r="M49" s="10"/>
      <c r="N49" s="10"/>
      <c r="O49" s="10"/>
      <c r="P49" s="10"/>
      <c r="Q49" s="10"/>
    </row>
    <row r="50" spans="1:17" x14ac:dyDescent="0.4">
      <c r="A50" s="10"/>
      <c r="B50" s="11">
        <f t="shared" si="4"/>
        <v>45</v>
      </c>
      <c r="C50" s="17">
        <f t="shared" si="5"/>
        <v>6563.1246799016835</v>
      </c>
      <c r="D50" s="12">
        <f t="shared" si="6"/>
        <v>92.013453842560708</v>
      </c>
      <c r="E50" s="12">
        <f t="shared" si="2"/>
        <v>81.074912709391242</v>
      </c>
      <c r="F50" s="12">
        <f t="shared" si="7"/>
        <v>10.938541133169473</v>
      </c>
      <c r="G50" s="12">
        <f t="shared" si="3"/>
        <v>6482.0497671922922</v>
      </c>
      <c r="H50" s="10"/>
      <c r="I50" s="10"/>
      <c r="J50" s="10"/>
      <c r="K50" s="10"/>
      <c r="L50" s="10"/>
      <c r="M50" s="10"/>
      <c r="N50" s="10"/>
      <c r="O50" s="10"/>
      <c r="P50" s="10"/>
      <c r="Q50" s="10"/>
    </row>
    <row r="51" spans="1:17" x14ac:dyDescent="0.4">
      <c r="A51" s="10"/>
      <c r="B51" s="11">
        <f t="shared" si="4"/>
        <v>46</v>
      </c>
      <c r="C51" s="17">
        <f t="shared" si="5"/>
        <v>6482.0497671922922</v>
      </c>
      <c r="D51" s="12">
        <f t="shared" si="6"/>
        <v>92.013453842560708</v>
      </c>
      <c r="E51" s="12">
        <f t="shared" si="2"/>
        <v>81.210037563906894</v>
      </c>
      <c r="F51" s="12">
        <f t="shared" si="7"/>
        <v>10.80341627865382</v>
      </c>
      <c r="G51" s="12">
        <f t="shared" si="3"/>
        <v>6400.8397296283856</v>
      </c>
      <c r="H51" s="10"/>
      <c r="I51" s="10"/>
      <c r="J51" s="10"/>
      <c r="K51" s="10"/>
      <c r="L51" s="10"/>
      <c r="M51" s="10"/>
      <c r="N51" s="10"/>
      <c r="O51" s="10"/>
      <c r="P51" s="10"/>
      <c r="Q51" s="10"/>
    </row>
    <row r="52" spans="1:17" x14ac:dyDescent="0.4">
      <c r="A52" s="10"/>
      <c r="B52" s="11">
        <f t="shared" si="4"/>
        <v>47</v>
      </c>
      <c r="C52" s="17">
        <f t="shared" si="5"/>
        <v>6400.8397296283856</v>
      </c>
      <c r="D52" s="12">
        <f t="shared" si="6"/>
        <v>92.013453842560708</v>
      </c>
      <c r="E52" s="12">
        <f t="shared" si="2"/>
        <v>81.3453876265134</v>
      </c>
      <c r="F52" s="12">
        <f t="shared" si="7"/>
        <v>10.668066216047309</v>
      </c>
      <c r="G52" s="12">
        <f t="shared" si="3"/>
        <v>6319.4943420018726</v>
      </c>
      <c r="H52" s="10"/>
      <c r="I52" s="10"/>
      <c r="J52" s="10"/>
      <c r="K52" s="10"/>
      <c r="L52" s="10"/>
      <c r="M52" s="10"/>
      <c r="N52" s="10"/>
      <c r="O52" s="10"/>
      <c r="P52" s="10"/>
      <c r="Q52" s="10"/>
    </row>
    <row r="53" spans="1:17" x14ac:dyDescent="0.4">
      <c r="A53" s="10"/>
      <c r="B53" s="11">
        <f t="shared" si="4"/>
        <v>48</v>
      </c>
      <c r="C53" s="17">
        <f t="shared" si="5"/>
        <v>6319.4943420018726</v>
      </c>
      <c r="D53" s="12">
        <f t="shared" si="6"/>
        <v>92.013453842560708</v>
      </c>
      <c r="E53" s="12">
        <f t="shared" si="2"/>
        <v>81.480963272557588</v>
      </c>
      <c r="F53" s="12">
        <f t="shared" si="7"/>
        <v>10.532490570003121</v>
      </c>
      <c r="G53" s="12">
        <f t="shared" si="3"/>
        <v>6238.0133787293153</v>
      </c>
      <c r="H53" s="10"/>
      <c r="I53" s="10"/>
      <c r="J53" s="10"/>
      <c r="K53" s="10"/>
      <c r="L53" s="10"/>
      <c r="M53" s="10"/>
      <c r="N53" s="10"/>
      <c r="O53" s="10"/>
      <c r="P53" s="10"/>
      <c r="Q53" s="10"/>
    </row>
    <row r="54" spans="1:17" x14ac:dyDescent="0.4">
      <c r="A54" s="10"/>
      <c r="B54" s="11">
        <f t="shared" si="4"/>
        <v>49</v>
      </c>
      <c r="C54" s="17">
        <f t="shared" si="5"/>
        <v>6238.0133787293153</v>
      </c>
      <c r="D54" s="12">
        <f t="shared" si="6"/>
        <v>92.013453842560708</v>
      </c>
      <c r="E54" s="12">
        <f t="shared" si="2"/>
        <v>81.61676487801185</v>
      </c>
      <c r="F54" s="12">
        <f t="shared" si="7"/>
        <v>10.39668896454886</v>
      </c>
      <c r="G54" s="12">
        <f t="shared" si="3"/>
        <v>6156.3966138513033</v>
      </c>
      <c r="H54" s="10"/>
      <c r="I54" s="21"/>
      <c r="J54" s="21"/>
      <c r="K54" s="10"/>
      <c r="L54" s="10"/>
      <c r="M54" s="10"/>
      <c r="N54" s="10"/>
      <c r="O54" s="10"/>
      <c r="P54" s="10"/>
      <c r="Q54" s="10"/>
    </row>
    <row r="55" spans="1:17" x14ac:dyDescent="0.4">
      <c r="A55" s="10"/>
      <c r="B55" s="11">
        <f t="shared" si="4"/>
        <v>50</v>
      </c>
      <c r="C55" s="17">
        <f t="shared" si="5"/>
        <v>6156.3966138513033</v>
      </c>
      <c r="D55" s="12">
        <f t="shared" si="6"/>
        <v>92.013453842560708</v>
      </c>
      <c r="E55" s="12">
        <f t="shared" si="2"/>
        <v>81.752792819475204</v>
      </c>
      <c r="F55" s="12">
        <f t="shared" si="7"/>
        <v>10.260661023085506</v>
      </c>
      <c r="G55" s="12">
        <f t="shared" si="3"/>
        <v>6074.6438210318283</v>
      </c>
      <c r="H55" s="10"/>
      <c r="I55" s="21"/>
      <c r="J55" s="21"/>
      <c r="K55" s="10"/>
      <c r="L55" s="10"/>
      <c r="M55" s="10"/>
      <c r="N55" s="10"/>
      <c r="O55" s="10"/>
      <c r="P55" s="10"/>
      <c r="Q55" s="10"/>
    </row>
    <row r="56" spans="1:17" x14ac:dyDescent="0.4">
      <c r="A56" s="10"/>
      <c r="B56" s="11">
        <f t="shared" si="4"/>
        <v>51</v>
      </c>
      <c r="C56" s="17">
        <f t="shared" si="5"/>
        <v>6074.6438210318283</v>
      </c>
      <c r="D56" s="12">
        <f t="shared" si="6"/>
        <v>92.013453842560708</v>
      </c>
      <c r="E56" s="12">
        <f t="shared" si="2"/>
        <v>81.889047474174333</v>
      </c>
      <c r="F56" s="12">
        <f t="shared" si="7"/>
        <v>10.12440636838638</v>
      </c>
      <c r="G56" s="12">
        <f t="shared" si="3"/>
        <v>5992.7547735576536</v>
      </c>
      <c r="H56" s="10"/>
      <c r="I56" s="22"/>
      <c r="J56" s="22"/>
      <c r="K56" s="10"/>
      <c r="L56" s="10"/>
      <c r="M56" s="10"/>
      <c r="N56" s="10"/>
      <c r="O56" s="10"/>
      <c r="P56" s="10"/>
      <c r="Q56" s="10"/>
    </row>
    <row r="57" spans="1:17" x14ac:dyDescent="0.4">
      <c r="A57" s="10"/>
      <c r="B57" s="11">
        <f t="shared" si="4"/>
        <v>52</v>
      </c>
      <c r="C57" s="17">
        <f t="shared" si="5"/>
        <v>5992.7547735576536</v>
      </c>
      <c r="D57" s="12">
        <f t="shared" si="6"/>
        <v>92.013453842560708</v>
      </c>
      <c r="E57" s="12">
        <f t="shared" si="2"/>
        <v>82.025529219964625</v>
      </c>
      <c r="F57" s="12">
        <f t="shared" si="7"/>
        <v>9.9879246225960898</v>
      </c>
      <c r="G57" s="12">
        <f t="shared" si="3"/>
        <v>5910.7292443376891</v>
      </c>
      <c r="H57" s="22"/>
      <c r="I57" s="22"/>
      <c r="J57" s="22"/>
      <c r="K57" s="10"/>
      <c r="L57" s="10"/>
      <c r="M57" s="10"/>
      <c r="N57" s="10"/>
      <c r="O57" s="10"/>
      <c r="P57" s="10"/>
      <c r="Q57" s="10"/>
    </row>
    <row r="58" spans="1:17" x14ac:dyDescent="0.4">
      <c r="A58" s="10"/>
      <c r="B58" s="11">
        <f t="shared" si="4"/>
        <v>53</v>
      </c>
      <c r="C58" s="17">
        <f t="shared" si="5"/>
        <v>5910.7292443376891</v>
      </c>
      <c r="D58" s="12">
        <f t="shared" si="6"/>
        <v>92.013453842560708</v>
      </c>
      <c r="E58" s="12">
        <f t="shared" si="2"/>
        <v>82.162238435331233</v>
      </c>
      <c r="F58" s="12">
        <f t="shared" si="7"/>
        <v>9.851215407229482</v>
      </c>
      <c r="G58" s="12">
        <f t="shared" si="3"/>
        <v>5828.5670059023578</v>
      </c>
      <c r="H58" s="22"/>
      <c r="I58" s="21"/>
      <c r="J58" s="21"/>
      <c r="K58" s="10"/>
      <c r="L58" s="10"/>
      <c r="M58" s="10"/>
      <c r="N58" s="10"/>
      <c r="O58" s="10"/>
      <c r="P58" s="10"/>
      <c r="Q58" s="10"/>
    </row>
    <row r="59" spans="1:17" x14ac:dyDescent="0.4">
      <c r="A59" s="10" t="s">
        <v>2</v>
      </c>
      <c r="B59" s="11">
        <f t="shared" si="4"/>
        <v>54</v>
      </c>
      <c r="C59" s="17">
        <f t="shared" si="5"/>
        <v>5828.5670059023578</v>
      </c>
      <c r="D59" s="12">
        <f t="shared" si="6"/>
        <v>92.013453842560708</v>
      </c>
      <c r="E59" s="12">
        <f t="shared" si="2"/>
        <v>82.299175499390117</v>
      </c>
      <c r="F59" s="12">
        <f t="shared" si="7"/>
        <v>9.7142783431705961</v>
      </c>
      <c r="G59" s="12">
        <f t="shared" si="3"/>
        <v>5746.2678304029678</v>
      </c>
      <c r="H59" s="10"/>
      <c r="I59" s="10"/>
      <c r="J59" s="10"/>
      <c r="K59" s="10"/>
      <c r="L59" s="10"/>
      <c r="M59" s="10"/>
      <c r="N59" s="10"/>
      <c r="O59" s="10"/>
      <c r="P59" s="10"/>
      <c r="Q59" s="10"/>
    </row>
    <row r="60" spans="1:17" x14ac:dyDescent="0.4">
      <c r="A60" s="10"/>
      <c r="B60" s="11">
        <f t="shared" si="4"/>
        <v>55</v>
      </c>
      <c r="C60" s="17">
        <f t="shared" si="5"/>
        <v>5746.2678304029678</v>
      </c>
      <c r="D60" s="12">
        <f t="shared" si="6"/>
        <v>92.013453842560708</v>
      </c>
      <c r="E60" s="12">
        <f t="shared" si="2"/>
        <v>82.436340791889094</v>
      </c>
      <c r="F60" s="12">
        <f t="shared" si="7"/>
        <v>9.5771130506716133</v>
      </c>
      <c r="G60" s="12">
        <f t="shared" si="3"/>
        <v>5663.8314896110787</v>
      </c>
      <c r="I60" s="10"/>
      <c r="J60" s="10"/>
      <c r="K60" s="10"/>
      <c r="L60" s="10"/>
      <c r="M60" s="10"/>
      <c r="N60" s="10"/>
      <c r="O60" s="10"/>
      <c r="P60" s="10"/>
      <c r="Q60" s="10"/>
    </row>
    <row r="61" spans="1:17" x14ac:dyDescent="0.4">
      <c r="A61" s="10"/>
      <c r="B61" s="11">
        <f t="shared" si="4"/>
        <v>56</v>
      </c>
      <c r="C61" s="17">
        <f t="shared" si="5"/>
        <v>5663.8314896110787</v>
      </c>
      <c r="D61" s="12">
        <f t="shared" si="6"/>
        <v>92.013453842560708</v>
      </c>
      <c r="E61" s="12">
        <f t="shared" si="2"/>
        <v>82.573734693208905</v>
      </c>
      <c r="F61" s="12">
        <f t="shared" si="7"/>
        <v>9.4397191493517969</v>
      </c>
      <c r="G61" s="12">
        <f t="shared" si="3"/>
        <v>5581.2577549178695</v>
      </c>
      <c r="I61" s="10"/>
      <c r="J61" s="10"/>
      <c r="K61" s="10"/>
      <c r="L61" s="10"/>
      <c r="M61" s="10"/>
      <c r="N61" s="10"/>
      <c r="O61" s="10"/>
      <c r="P61" s="10"/>
      <c r="Q61" s="10"/>
    </row>
    <row r="62" spans="1:17" x14ac:dyDescent="0.4">
      <c r="A62" s="10"/>
      <c r="B62" s="11">
        <f t="shared" si="4"/>
        <v>57</v>
      </c>
      <c r="C62" s="17">
        <f t="shared" si="5"/>
        <v>5581.2577549178695</v>
      </c>
      <c r="D62" s="12">
        <f t="shared" si="6"/>
        <v>92.013453842560708</v>
      </c>
      <c r="E62" s="12">
        <f t="shared" si="2"/>
        <v>82.711357584364265</v>
      </c>
      <c r="F62" s="12">
        <f t="shared" si="7"/>
        <v>9.3020962581964497</v>
      </c>
      <c r="G62" s="12">
        <f t="shared" si="3"/>
        <v>5498.5463973335054</v>
      </c>
      <c r="H62" s="10"/>
      <c r="I62" s="10"/>
      <c r="J62" s="10"/>
    </row>
    <row r="63" spans="1:17" x14ac:dyDescent="0.4">
      <c r="A63" s="10"/>
      <c r="B63" s="11">
        <f t="shared" si="4"/>
        <v>58</v>
      </c>
      <c r="C63" s="17">
        <f t="shared" si="5"/>
        <v>5498.5463973335054</v>
      </c>
      <c r="D63" s="12">
        <f t="shared" si="6"/>
        <v>92.013453842560708</v>
      </c>
      <c r="E63" s="12">
        <f t="shared" si="2"/>
        <v>82.849209847004857</v>
      </c>
      <c r="F63" s="12">
        <f t="shared" si="7"/>
        <v>9.164243995555843</v>
      </c>
      <c r="G63" s="12">
        <f t="shared" si="3"/>
        <v>5415.6971874865003</v>
      </c>
      <c r="H63" s="10"/>
      <c r="I63" s="10"/>
      <c r="J63" s="10"/>
    </row>
    <row r="64" spans="1:17" x14ac:dyDescent="0.4">
      <c r="A64" s="10"/>
      <c r="B64" s="11">
        <f t="shared" si="4"/>
        <v>59</v>
      </c>
      <c r="C64" s="17">
        <f t="shared" si="5"/>
        <v>5415.6971874865003</v>
      </c>
      <c r="D64" s="12">
        <f t="shared" si="6"/>
        <v>92.013453842560708</v>
      </c>
      <c r="E64" s="12">
        <f t="shared" si="2"/>
        <v>82.987291863416544</v>
      </c>
      <c r="F64" s="12">
        <f t="shared" si="7"/>
        <v>9.0261619791441685</v>
      </c>
      <c r="G64" s="12">
        <f t="shared" si="3"/>
        <v>5332.7098956230839</v>
      </c>
      <c r="H64" s="10"/>
      <c r="I64" s="10"/>
      <c r="J64" s="10"/>
    </row>
    <row r="65" spans="1:10" x14ac:dyDescent="0.4">
      <c r="A65" s="10"/>
      <c r="B65" s="11">
        <f t="shared" si="4"/>
        <v>60</v>
      </c>
      <c r="C65" s="17">
        <f t="shared" si="5"/>
        <v>5332.7098956230839</v>
      </c>
      <c r="D65" s="12">
        <f t="shared" si="6"/>
        <v>92.013453842560708</v>
      </c>
      <c r="E65" s="12">
        <f t="shared" si="2"/>
        <v>83.125604016522232</v>
      </c>
      <c r="F65" s="12">
        <f t="shared" si="7"/>
        <v>8.8878498260384742</v>
      </c>
      <c r="G65" s="12">
        <f t="shared" si="3"/>
        <v>5249.5842916065612</v>
      </c>
      <c r="H65" s="10"/>
      <c r="I65" s="10"/>
      <c r="J65" s="10"/>
    </row>
    <row r="66" spans="1:10" x14ac:dyDescent="0.4">
      <c r="A66" s="10"/>
      <c r="B66" s="11">
        <f t="shared" si="4"/>
        <v>61</v>
      </c>
      <c r="C66" s="17">
        <f t="shared" si="5"/>
        <v>5249.5842916065612</v>
      </c>
      <c r="D66" s="12">
        <f t="shared" si="6"/>
        <v>92.013453842560708</v>
      </c>
      <c r="E66" s="12">
        <f t="shared" si="2"/>
        <v>83.264146689883106</v>
      </c>
      <c r="F66" s="12">
        <f t="shared" si="7"/>
        <v>8.7493071526776021</v>
      </c>
      <c r="G66" s="12">
        <f t="shared" si="3"/>
        <v>5166.3201449166781</v>
      </c>
      <c r="H66" s="10"/>
      <c r="I66" s="10"/>
      <c r="J66" s="10"/>
    </row>
    <row r="67" spans="1:10" x14ac:dyDescent="0.4">
      <c r="A67" s="10"/>
      <c r="B67" s="11">
        <f t="shared" si="4"/>
        <v>62</v>
      </c>
      <c r="C67" s="17">
        <f t="shared" si="5"/>
        <v>5166.3201449166781</v>
      </c>
      <c r="D67" s="12">
        <f t="shared" si="6"/>
        <v>92.013453842560708</v>
      </c>
      <c r="E67" s="12">
        <f t="shared" si="2"/>
        <v>83.402920267699571</v>
      </c>
      <c r="F67" s="12">
        <f t="shared" si="7"/>
        <v>8.6105335748611314</v>
      </c>
      <c r="G67" s="12">
        <f t="shared" si="3"/>
        <v>5082.9172246489788</v>
      </c>
      <c r="H67" s="10"/>
      <c r="I67" s="10"/>
      <c r="J67" s="10"/>
    </row>
    <row r="68" spans="1:10" x14ac:dyDescent="0.4">
      <c r="A68" s="10"/>
      <c r="B68" s="11">
        <f t="shared" si="4"/>
        <v>63</v>
      </c>
      <c r="C68" s="17">
        <f t="shared" si="5"/>
        <v>5082.9172246489788</v>
      </c>
      <c r="D68" s="12">
        <f t="shared" si="6"/>
        <v>92.013453842560708</v>
      </c>
      <c r="E68" s="12">
        <f t="shared" si="2"/>
        <v>83.541925134812402</v>
      </c>
      <c r="F68" s="12">
        <f t="shared" si="7"/>
        <v>8.4715287077482984</v>
      </c>
      <c r="G68" s="12">
        <f t="shared" si="3"/>
        <v>4999.3752995141667</v>
      </c>
      <c r="H68" s="10"/>
      <c r="I68" s="10"/>
      <c r="J68" s="10"/>
    </row>
    <row r="69" spans="1:10" x14ac:dyDescent="0.4">
      <c r="A69" s="10"/>
      <c r="B69" s="11">
        <f t="shared" si="4"/>
        <v>64</v>
      </c>
      <c r="C69" s="17">
        <f t="shared" si="5"/>
        <v>4999.3752995141667</v>
      </c>
      <c r="D69" s="12">
        <f t="shared" si="6"/>
        <v>92.013453842560708</v>
      </c>
      <c r="E69" s="12">
        <f t="shared" si="2"/>
        <v>83.681161676703766</v>
      </c>
      <c r="F69" s="12">
        <f t="shared" si="7"/>
        <v>8.3322921658569449</v>
      </c>
      <c r="G69" s="12">
        <f t="shared" si="3"/>
        <v>4915.6941378374631</v>
      </c>
      <c r="H69" s="10"/>
      <c r="I69" s="10"/>
      <c r="J69" s="10"/>
    </row>
    <row r="70" spans="1:10" x14ac:dyDescent="0.4">
      <c r="A70" s="10"/>
      <c r="B70" s="11">
        <f t="shared" si="4"/>
        <v>65</v>
      </c>
      <c r="C70" s="17">
        <f t="shared" si="5"/>
        <v>4915.6941378374631</v>
      </c>
      <c r="D70" s="12">
        <f t="shared" ref="D70:D101" si="8">IF($J$16&lt;C70+(C70*($J$7/$J$10)),$J$16,C70+(C70*($J$7/$J$10)))</f>
        <v>92.013453842560708</v>
      </c>
      <c r="E70" s="12">
        <f t="shared" si="2"/>
        <v>83.820630279498275</v>
      </c>
      <c r="F70" s="12">
        <f t="shared" ref="F70:F101" si="9">C70*$J$7/$J$10</f>
        <v>8.1928235630624382</v>
      </c>
      <c r="G70" s="12">
        <f t="shared" si="3"/>
        <v>4831.8735075579652</v>
      </c>
      <c r="H70" s="10"/>
      <c r="I70" s="10"/>
      <c r="J70" s="10"/>
    </row>
    <row r="71" spans="1:10" x14ac:dyDescent="0.4">
      <c r="A71" s="10"/>
      <c r="B71" s="11">
        <f t="shared" si="4"/>
        <v>66</v>
      </c>
      <c r="C71" s="17">
        <f t="shared" si="5"/>
        <v>4831.8735075579652</v>
      </c>
      <c r="D71" s="12">
        <f t="shared" si="8"/>
        <v>92.013453842560708</v>
      </c>
      <c r="E71" s="12">
        <f t="shared" ref="E71:E126" si="10">D71-F71</f>
        <v>83.960331329964106</v>
      </c>
      <c r="F71" s="12">
        <f t="shared" si="9"/>
        <v>8.0531225125966088</v>
      </c>
      <c r="G71" s="12">
        <f t="shared" ref="G71:G126" si="11">C71-E71</f>
        <v>4747.9131762280012</v>
      </c>
      <c r="H71" s="10"/>
      <c r="I71" s="10"/>
      <c r="J71" s="10"/>
    </row>
    <row r="72" spans="1:10" x14ac:dyDescent="0.4">
      <c r="A72" s="10"/>
      <c r="B72" s="11">
        <f t="shared" ref="B72:B126" si="12">+B71+1</f>
        <v>67</v>
      </c>
      <c r="C72" s="17">
        <f t="shared" ref="C72:C126" si="13">G71</f>
        <v>4747.9131762280012</v>
      </c>
      <c r="D72" s="12">
        <f t="shared" si="8"/>
        <v>92.013453842560708</v>
      </c>
      <c r="E72" s="12">
        <f t="shared" si="10"/>
        <v>84.100265215514042</v>
      </c>
      <c r="F72" s="12">
        <f t="shared" si="9"/>
        <v>7.9131886270466687</v>
      </c>
      <c r="G72" s="12">
        <f t="shared" si="11"/>
        <v>4663.8129110124873</v>
      </c>
      <c r="H72" s="10"/>
      <c r="I72" s="10"/>
      <c r="J72" s="10"/>
    </row>
    <row r="73" spans="1:10" x14ac:dyDescent="0.4">
      <c r="A73" s="10"/>
      <c r="B73" s="11">
        <f t="shared" si="12"/>
        <v>68</v>
      </c>
      <c r="C73" s="17">
        <f t="shared" si="13"/>
        <v>4663.8129110124873</v>
      </c>
      <c r="D73" s="12">
        <f t="shared" si="8"/>
        <v>92.013453842560708</v>
      </c>
      <c r="E73" s="12">
        <f t="shared" si="10"/>
        <v>84.240432324206566</v>
      </c>
      <c r="F73" s="12">
        <f t="shared" si="9"/>
        <v>7.7730215183541453</v>
      </c>
      <c r="G73" s="12">
        <f t="shared" si="11"/>
        <v>4579.5724786882811</v>
      </c>
      <c r="H73" s="10"/>
      <c r="I73" s="10"/>
      <c r="J73" s="10"/>
    </row>
    <row r="74" spans="1:10" x14ac:dyDescent="0.4">
      <c r="A74" s="10"/>
      <c r="B74" s="11">
        <f t="shared" si="12"/>
        <v>69</v>
      </c>
      <c r="C74" s="17">
        <f t="shared" si="13"/>
        <v>4579.5724786882811</v>
      </c>
      <c r="D74" s="12">
        <f t="shared" si="8"/>
        <v>92.013453842560708</v>
      </c>
      <c r="E74" s="12">
        <f t="shared" si="10"/>
        <v>84.380833044746907</v>
      </c>
      <c r="F74" s="12">
        <f t="shared" si="9"/>
        <v>7.6326207978138028</v>
      </c>
      <c r="G74" s="12">
        <f t="shared" si="11"/>
        <v>4495.1916456435338</v>
      </c>
      <c r="H74" s="10"/>
      <c r="I74" s="10"/>
      <c r="J74" s="10"/>
    </row>
    <row r="75" spans="1:10" x14ac:dyDescent="0.4">
      <c r="A75" s="10"/>
      <c r="B75" s="11">
        <f t="shared" si="12"/>
        <v>70</v>
      </c>
      <c r="C75" s="17">
        <f t="shared" si="13"/>
        <v>4495.1916456435338</v>
      </c>
      <c r="D75" s="12">
        <f t="shared" si="8"/>
        <v>92.013453842560708</v>
      </c>
      <c r="E75" s="12">
        <f t="shared" si="10"/>
        <v>84.521467766488144</v>
      </c>
      <c r="F75" s="12">
        <f t="shared" si="9"/>
        <v>7.491986076072557</v>
      </c>
      <c r="G75" s="12">
        <f t="shared" si="11"/>
        <v>4410.6701778770457</v>
      </c>
      <c r="H75" s="10"/>
      <c r="I75" s="10"/>
      <c r="J75" s="10"/>
    </row>
    <row r="76" spans="1:10" x14ac:dyDescent="0.4">
      <c r="A76" s="10"/>
      <c r="B76" s="11">
        <f t="shared" si="12"/>
        <v>71</v>
      </c>
      <c r="C76" s="17">
        <f t="shared" si="13"/>
        <v>4410.6701778770457</v>
      </c>
      <c r="D76" s="12">
        <f t="shared" si="8"/>
        <v>92.013453842560708</v>
      </c>
      <c r="E76" s="12">
        <f t="shared" si="10"/>
        <v>84.662336879432303</v>
      </c>
      <c r="F76" s="12">
        <f t="shared" si="9"/>
        <v>7.3511169631284092</v>
      </c>
      <c r="G76" s="12">
        <f t="shared" si="11"/>
        <v>4326.0078409976131</v>
      </c>
      <c r="H76" s="10"/>
      <c r="I76" s="10"/>
      <c r="J76" s="10"/>
    </row>
    <row r="77" spans="1:10" x14ac:dyDescent="0.4">
      <c r="A77" s="10"/>
      <c r="B77" s="11">
        <f t="shared" si="12"/>
        <v>72</v>
      </c>
      <c r="C77" s="17">
        <f t="shared" si="13"/>
        <v>4326.0078409976131</v>
      </c>
      <c r="D77" s="12">
        <f t="shared" si="8"/>
        <v>92.013453842560708</v>
      </c>
      <c r="E77" s="12">
        <f t="shared" si="10"/>
        <v>84.803440774231348</v>
      </c>
      <c r="F77" s="12">
        <f t="shared" si="9"/>
        <v>7.2100130683293555</v>
      </c>
      <c r="G77" s="12">
        <f t="shared" si="11"/>
        <v>4241.2044002233815</v>
      </c>
      <c r="H77" s="10"/>
      <c r="I77" s="10"/>
      <c r="J77" s="10"/>
    </row>
    <row r="78" spans="1:10" x14ac:dyDescent="0.4">
      <c r="A78" s="10"/>
      <c r="B78" s="11">
        <f t="shared" si="12"/>
        <v>73</v>
      </c>
      <c r="C78" s="17">
        <f t="shared" si="13"/>
        <v>4241.2044002233815</v>
      </c>
      <c r="D78" s="12">
        <f t="shared" si="8"/>
        <v>92.013453842560708</v>
      </c>
      <c r="E78" s="12">
        <f t="shared" si="10"/>
        <v>84.94477984218841</v>
      </c>
      <c r="F78" s="12">
        <f t="shared" si="9"/>
        <v>7.0686740003723019</v>
      </c>
      <c r="G78" s="12">
        <f t="shared" si="11"/>
        <v>4156.2596203811927</v>
      </c>
      <c r="H78" s="10"/>
      <c r="I78" s="10"/>
      <c r="J78" s="10"/>
    </row>
    <row r="79" spans="1:10" x14ac:dyDescent="0.4">
      <c r="A79" s="10"/>
      <c r="B79" s="11">
        <f t="shared" si="12"/>
        <v>74</v>
      </c>
      <c r="C79" s="17">
        <f t="shared" si="13"/>
        <v>4156.2596203811927</v>
      </c>
      <c r="D79" s="12">
        <f t="shared" si="8"/>
        <v>92.013453842560708</v>
      </c>
      <c r="E79" s="12">
        <f t="shared" si="10"/>
        <v>85.086354475258716</v>
      </c>
      <c r="F79" s="12">
        <f t="shared" si="9"/>
        <v>6.9270993673019881</v>
      </c>
      <c r="G79" s="12">
        <f t="shared" si="11"/>
        <v>4071.1732659059339</v>
      </c>
      <c r="H79" s="10"/>
      <c r="I79" s="10"/>
      <c r="J79" s="10"/>
    </row>
    <row r="80" spans="1:10" x14ac:dyDescent="0.4">
      <c r="A80" s="10"/>
      <c r="B80" s="11">
        <f t="shared" si="12"/>
        <v>75</v>
      </c>
      <c r="C80" s="17">
        <f t="shared" si="13"/>
        <v>4071.1732659059339</v>
      </c>
      <c r="D80" s="12">
        <f t="shared" si="8"/>
        <v>92.013453842560708</v>
      </c>
      <c r="E80" s="12">
        <f t="shared" si="10"/>
        <v>85.228165066050821</v>
      </c>
      <c r="F80" s="12">
        <f t="shared" si="9"/>
        <v>6.7852887765098906</v>
      </c>
      <c r="G80" s="12">
        <f t="shared" si="11"/>
        <v>3985.9451008398833</v>
      </c>
      <c r="H80" s="10"/>
      <c r="I80" s="10"/>
      <c r="J80" s="10"/>
    </row>
    <row r="81" spans="1:10" x14ac:dyDescent="0.4">
      <c r="A81" s="10"/>
      <c r="B81" s="11">
        <f t="shared" si="12"/>
        <v>76</v>
      </c>
      <c r="C81" s="17">
        <f t="shared" si="13"/>
        <v>3985.9451008398833</v>
      </c>
      <c r="D81" s="12">
        <f t="shared" si="8"/>
        <v>92.013453842560708</v>
      </c>
      <c r="E81" s="12">
        <f t="shared" si="10"/>
        <v>85.370212007827575</v>
      </c>
      <c r="F81" s="12">
        <f t="shared" si="9"/>
        <v>6.6432418347331392</v>
      </c>
      <c r="G81" s="12">
        <f t="shared" si="11"/>
        <v>3900.5748888320559</v>
      </c>
      <c r="H81" s="10"/>
      <c r="I81" s="10"/>
      <c r="J81" s="10"/>
    </row>
    <row r="82" spans="1:10" x14ac:dyDescent="0.4">
      <c r="A82" s="10"/>
      <c r="B82" s="11">
        <f t="shared" si="12"/>
        <v>77</v>
      </c>
      <c r="C82" s="17">
        <f t="shared" si="13"/>
        <v>3900.5748888320559</v>
      </c>
      <c r="D82" s="12">
        <f t="shared" si="8"/>
        <v>92.013453842560708</v>
      </c>
      <c r="E82" s="12">
        <f t="shared" si="10"/>
        <v>85.51249569450728</v>
      </c>
      <c r="F82" s="12">
        <f t="shared" si="9"/>
        <v>6.5009581480534271</v>
      </c>
      <c r="G82" s="12">
        <f t="shared" si="11"/>
        <v>3815.0623931375485</v>
      </c>
      <c r="H82" s="10"/>
      <c r="I82" s="10"/>
      <c r="J82" s="10"/>
    </row>
    <row r="83" spans="1:10" x14ac:dyDescent="0.4">
      <c r="A83" s="10"/>
      <c r="B83" s="11">
        <f t="shared" si="12"/>
        <v>78</v>
      </c>
      <c r="C83" s="17">
        <f t="shared" si="13"/>
        <v>3815.0623931375485</v>
      </c>
      <c r="D83" s="12">
        <f t="shared" si="8"/>
        <v>92.013453842560708</v>
      </c>
      <c r="E83" s="12">
        <f t="shared" si="10"/>
        <v>85.655016520664788</v>
      </c>
      <c r="F83" s="12">
        <f t="shared" si="9"/>
        <v>6.3584373218959138</v>
      </c>
      <c r="G83" s="12">
        <f t="shared" si="11"/>
        <v>3729.4073766168835</v>
      </c>
      <c r="H83" s="10"/>
      <c r="I83" s="10"/>
      <c r="J83" s="10"/>
    </row>
    <row r="84" spans="1:10" x14ac:dyDescent="0.4">
      <c r="A84" s="10"/>
      <c r="B84" s="11">
        <f t="shared" si="12"/>
        <v>79</v>
      </c>
      <c r="C84" s="17">
        <f t="shared" si="13"/>
        <v>3729.4073766168835</v>
      </c>
      <c r="D84" s="12">
        <f t="shared" si="8"/>
        <v>92.013453842560708</v>
      </c>
      <c r="E84" s="12">
        <f t="shared" si="10"/>
        <v>85.797774881532575</v>
      </c>
      <c r="F84" s="12">
        <f t="shared" si="9"/>
        <v>6.2156789610281393</v>
      </c>
      <c r="G84" s="12">
        <f t="shared" si="11"/>
        <v>3643.6096017353511</v>
      </c>
      <c r="H84" s="10"/>
      <c r="I84" s="10"/>
      <c r="J84" s="10"/>
    </row>
    <row r="85" spans="1:10" x14ac:dyDescent="0.4">
      <c r="A85" s="10"/>
      <c r="B85" s="11">
        <f t="shared" si="12"/>
        <v>80</v>
      </c>
      <c r="C85" s="17">
        <f t="shared" si="13"/>
        <v>3643.6096017353511</v>
      </c>
      <c r="D85" s="12">
        <f t="shared" si="8"/>
        <v>92.013453842560708</v>
      </c>
      <c r="E85" s="12">
        <f t="shared" si="10"/>
        <v>85.940771173001792</v>
      </c>
      <c r="F85" s="12">
        <f t="shared" si="9"/>
        <v>6.0726826695589189</v>
      </c>
      <c r="G85" s="12">
        <f t="shared" si="11"/>
        <v>3557.6688305623493</v>
      </c>
      <c r="H85" s="10"/>
      <c r="I85" s="10"/>
      <c r="J85" s="10"/>
    </row>
    <row r="86" spans="1:10" x14ac:dyDescent="0.4">
      <c r="A86" s="10"/>
      <c r="B86" s="11">
        <f t="shared" si="12"/>
        <v>81</v>
      </c>
      <c r="C86" s="17">
        <f t="shared" si="13"/>
        <v>3557.6688305623493</v>
      </c>
      <c r="D86" s="12">
        <f t="shared" si="8"/>
        <v>92.013453842560708</v>
      </c>
      <c r="E86" s="12">
        <f t="shared" si="10"/>
        <v>86.084005791623454</v>
      </c>
      <c r="F86" s="12">
        <f t="shared" si="9"/>
        <v>5.9294480509372489</v>
      </c>
      <c r="G86" s="12">
        <f t="shared" si="11"/>
        <v>3471.5848247707258</v>
      </c>
      <c r="H86" s="10"/>
      <c r="I86" s="10"/>
      <c r="J86" s="10"/>
    </row>
    <row r="87" spans="1:10" x14ac:dyDescent="0.4">
      <c r="A87" s="10"/>
      <c r="B87" s="11">
        <f t="shared" si="12"/>
        <v>82</v>
      </c>
      <c r="C87" s="17">
        <f t="shared" si="13"/>
        <v>3471.5848247707258</v>
      </c>
      <c r="D87" s="12">
        <f t="shared" si="8"/>
        <v>92.013453842560708</v>
      </c>
      <c r="E87" s="12">
        <f t="shared" si="10"/>
        <v>86.227479134609496</v>
      </c>
      <c r="F87" s="12">
        <f t="shared" si="9"/>
        <v>5.7859747079512092</v>
      </c>
      <c r="G87" s="12">
        <f t="shared" si="11"/>
        <v>3385.3573456361164</v>
      </c>
      <c r="H87" s="10"/>
      <c r="I87" s="10"/>
      <c r="J87" s="10"/>
    </row>
    <row r="88" spans="1:10" x14ac:dyDescent="0.4">
      <c r="A88" s="10"/>
      <c r="B88" s="11">
        <f t="shared" si="12"/>
        <v>83</v>
      </c>
      <c r="C88" s="17">
        <f t="shared" si="13"/>
        <v>3385.3573456361164</v>
      </c>
      <c r="D88" s="12">
        <f t="shared" si="8"/>
        <v>92.013453842560708</v>
      </c>
      <c r="E88" s="12">
        <f t="shared" si="10"/>
        <v>86.37119159983385</v>
      </c>
      <c r="F88" s="12">
        <f t="shared" si="9"/>
        <v>5.6422622427268605</v>
      </c>
      <c r="G88" s="12">
        <f t="shared" si="11"/>
        <v>3298.9861540362826</v>
      </c>
      <c r="H88" s="10"/>
      <c r="I88" s="10"/>
      <c r="J88" s="10"/>
    </row>
    <row r="89" spans="1:10" x14ac:dyDescent="0.4">
      <c r="A89" s="10"/>
      <c r="B89" s="11">
        <f t="shared" si="12"/>
        <v>84</v>
      </c>
      <c r="C89" s="17">
        <f t="shared" si="13"/>
        <v>3298.9861540362826</v>
      </c>
      <c r="D89" s="12">
        <f t="shared" si="8"/>
        <v>92.013453842560708</v>
      </c>
      <c r="E89" s="12">
        <f t="shared" si="10"/>
        <v>86.51514358583357</v>
      </c>
      <c r="F89" s="12">
        <f t="shared" si="9"/>
        <v>5.4983102567271374</v>
      </c>
      <c r="G89" s="12">
        <f t="shared" si="11"/>
        <v>3212.4710104504493</v>
      </c>
      <c r="H89" s="10"/>
      <c r="I89" s="10"/>
      <c r="J89" s="10"/>
    </row>
    <row r="90" spans="1:10" x14ac:dyDescent="0.4">
      <c r="A90" s="10"/>
      <c r="B90" s="11">
        <f t="shared" si="12"/>
        <v>85</v>
      </c>
      <c r="C90" s="17">
        <f t="shared" si="13"/>
        <v>3212.4710104504493</v>
      </c>
      <c r="D90" s="12">
        <f t="shared" si="8"/>
        <v>92.013453842560708</v>
      </c>
      <c r="E90" s="12">
        <f t="shared" si="10"/>
        <v>86.659335491809955</v>
      </c>
      <c r="F90" s="12">
        <f t="shared" si="9"/>
        <v>5.354118350750749</v>
      </c>
      <c r="G90" s="12">
        <f t="shared" si="11"/>
        <v>3125.8116749586393</v>
      </c>
      <c r="H90" s="10"/>
      <c r="I90" s="10"/>
      <c r="J90" s="10"/>
    </row>
    <row r="91" spans="1:10" x14ac:dyDescent="0.4">
      <c r="A91" s="10"/>
      <c r="B91" s="11">
        <f t="shared" si="12"/>
        <v>86</v>
      </c>
      <c r="C91" s="17">
        <f t="shared" si="13"/>
        <v>3125.8116749586393</v>
      </c>
      <c r="D91" s="12">
        <f t="shared" si="8"/>
        <v>92.013453842560708</v>
      </c>
      <c r="E91" s="12">
        <f t="shared" si="10"/>
        <v>86.80376771762964</v>
      </c>
      <c r="F91" s="12">
        <f t="shared" si="9"/>
        <v>5.2096861249310651</v>
      </c>
      <c r="G91" s="12">
        <f t="shared" si="11"/>
        <v>3039.0079072410094</v>
      </c>
      <c r="H91" s="10"/>
      <c r="I91" s="10"/>
      <c r="J91" s="10"/>
    </row>
    <row r="92" spans="1:10" x14ac:dyDescent="0.4">
      <c r="A92" s="10"/>
      <c r="B92" s="11">
        <f t="shared" si="12"/>
        <v>87</v>
      </c>
      <c r="C92" s="17">
        <f t="shared" si="13"/>
        <v>3039.0079072410094</v>
      </c>
      <c r="D92" s="12">
        <f t="shared" si="8"/>
        <v>92.013453842560708</v>
      </c>
      <c r="E92" s="12">
        <f t="shared" si="10"/>
        <v>86.948440663825693</v>
      </c>
      <c r="F92" s="12">
        <f t="shared" si="9"/>
        <v>5.0650131787350157</v>
      </c>
      <c r="G92" s="12">
        <f t="shared" si="11"/>
        <v>2952.0594665771837</v>
      </c>
      <c r="H92" s="10"/>
      <c r="I92" s="10"/>
      <c r="J92" s="10"/>
    </row>
    <row r="93" spans="1:10" x14ac:dyDescent="0.4">
      <c r="A93" s="10"/>
      <c r="B93" s="11">
        <f t="shared" si="12"/>
        <v>88</v>
      </c>
      <c r="C93" s="17">
        <f t="shared" si="13"/>
        <v>2952.0594665771837</v>
      </c>
      <c r="D93" s="12">
        <f t="shared" si="8"/>
        <v>92.013453842560708</v>
      </c>
      <c r="E93" s="12">
        <f t="shared" si="10"/>
        <v>87.093354731598737</v>
      </c>
      <c r="F93" s="12">
        <f t="shared" si="9"/>
        <v>4.9200991109619734</v>
      </c>
      <c r="G93" s="12">
        <f t="shared" si="11"/>
        <v>2864.9661118455851</v>
      </c>
      <c r="H93" s="10"/>
      <c r="I93" s="10"/>
      <c r="J93" s="10"/>
    </row>
    <row r="94" spans="1:10" x14ac:dyDescent="0.4">
      <c r="A94" s="10"/>
      <c r="B94" s="11">
        <f t="shared" si="12"/>
        <v>89</v>
      </c>
      <c r="C94" s="17">
        <f t="shared" si="13"/>
        <v>2864.9661118455851</v>
      </c>
      <c r="D94" s="12">
        <f t="shared" si="8"/>
        <v>92.013453842560708</v>
      </c>
      <c r="E94" s="12">
        <f t="shared" si="10"/>
        <v>87.238510322818058</v>
      </c>
      <c r="F94" s="12">
        <f t="shared" si="9"/>
        <v>4.7749435197426422</v>
      </c>
      <c r="G94" s="12">
        <f t="shared" si="11"/>
        <v>2777.7276015227671</v>
      </c>
      <c r="H94" s="10"/>
      <c r="I94" s="10"/>
      <c r="J94" s="10"/>
    </row>
    <row r="95" spans="1:10" x14ac:dyDescent="0.4">
      <c r="A95" s="10"/>
      <c r="B95" s="11">
        <f t="shared" si="12"/>
        <v>90</v>
      </c>
      <c r="C95" s="17">
        <f t="shared" si="13"/>
        <v>2777.7276015227671</v>
      </c>
      <c r="D95" s="12">
        <f t="shared" si="8"/>
        <v>92.013453842560708</v>
      </c>
      <c r="E95" s="12">
        <f t="shared" si="10"/>
        <v>87.383907840022758</v>
      </c>
      <c r="F95" s="12">
        <f t="shared" si="9"/>
        <v>4.6295460025379453</v>
      </c>
      <c r="G95" s="12">
        <f t="shared" si="11"/>
        <v>2690.3436936827443</v>
      </c>
      <c r="H95" s="10"/>
      <c r="I95" s="10"/>
      <c r="J95" s="10"/>
    </row>
    <row r="96" spans="1:10" x14ac:dyDescent="0.4">
      <c r="A96" s="10"/>
      <c r="B96" s="11">
        <f t="shared" si="12"/>
        <v>91</v>
      </c>
      <c r="C96" s="17">
        <f t="shared" si="13"/>
        <v>2690.3436936827443</v>
      </c>
      <c r="D96" s="12">
        <f t="shared" si="8"/>
        <v>92.013453842560708</v>
      </c>
      <c r="E96" s="12">
        <f t="shared" si="10"/>
        <v>87.529547686422802</v>
      </c>
      <c r="F96" s="12">
        <f t="shared" si="9"/>
        <v>4.4839061561379072</v>
      </c>
      <c r="G96" s="12">
        <f t="shared" si="11"/>
        <v>2602.8141459963217</v>
      </c>
      <c r="H96" s="10"/>
      <c r="I96" s="10"/>
      <c r="J96" s="10"/>
    </row>
    <row r="97" spans="1:17" x14ac:dyDescent="0.4">
      <c r="A97" s="10"/>
      <c r="B97" s="11">
        <f t="shared" si="12"/>
        <v>92</v>
      </c>
      <c r="C97" s="17">
        <f t="shared" si="13"/>
        <v>2602.8141459963217</v>
      </c>
      <c r="D97" s="12">
        <f t="shared" si="8"/>
        <v>92.013453842560708</v>
      </c>
      <c r="E97" s="12">
        <f t="shared" si="10"/>
        <v>87.675430265900175</v>
      </c>
      <c r="F97" s="12">
        <f t="shared" si="9"/>
        <v>4.3380235766605368</v>
      </c>
      <c r="G97" s="12">
        <f t="shared" si="11"/>
        <v>2515.1387157304216</v>
      </c>
      <c r="H97" s="10"/>
      <c r="I97" s="10"/>
      <c r="J97" s="10"/>
    </row>
    <row r="98" spans="1:17" x14ac:dyDescent="0.4">
      <c r="A98" s="10"/>
      <c r="B98" s="11">
        <f t="shared" si="12"/>
        <v>93</v>
      </c>
      <c r="C98" s="17">
        <f t="shared" si="13"/>
        <v>2515.1387157304216</v>
      </c>
      <c r="D98" s="12">
        <f t="shared" si="8"/>
        <v>92.013453842560708</v>
      </c>
      <c r="E98" s="12">
        <f t="shared" si="10"/>
        <v>87.821555983010001</v>
      </c>
      <c r="F98" s="12">
        <f t="shared" si="9"/>
        <v>4.1918978595507026</v>
      </c>
      <c r="G98" s="12">
        <f t="shared" si="11"/>
        <v>2427.3171597474116</v>
      </c>
      <c r="H98" s="10"/>
      <c r="I98" s="10"/>
      <c r="J98" s="10"/>
    </row>
    <row r="99" spans="1:17" x14ac:dyDescent="0.4">
      <c r="A99" s="10"/>
      <c r="B99" s="11">
        <f t="shared" si="12"/>
        <v>94</v>
      </c>
      <c r="C99" s="17">
        <f t="shared" si="13"/>
        <v>2427.3171597474116</v>
      </c>
      <c r="D99" s="12">
        <f t="shared" si="8"/>
        <v>92.013453842560708</v>
      </c>
      <c r="E99" s="12">
        <f t="shared" si="10"/>
        <v>87.967925242981693</v>
      </c>
      <c r="F99" s="12">
        <f t="shared" si="9"/>
        <v>4.0455285995790193</v>
      </c>
      <c r="G99" s="12">
        <f t="shared" si="11"/>
        <v>2339.3492345044297</v>
      </c>
      <c r="H99" s="10"/>
      <c r="I99" s="10"/>
      <c r="J99" s="10"/>
    </row>
    <row r="100" spans="1:17" x14ac:dyDescent="0.4">
      <c r="A100" s="10"/>
      <c r="B100" s="11">
        <f t="shared" si="12"/>
        <v>95</v>
      </c>
      <c r="C100" s="17">
        <f t="shared" si="13"/>
        <v>2339.3492345044297</v>
      </c>
      <c r="D100" s="12">
        <f t="shared" si="8"/>
        <v>92.013453842560708</v>
      </c>
      <c r="E100" s="12">
        <f t="shared" si="10"/>
        <v>88.114538451719994</v>
      </c>
      <c r="F100" s="12">
        <f t="shared" si="9"/>
        <v>3.8989153908407164</v>
      </c>
      <c r="G100" s="12">
        <f t="shared" si="11"/>
        <v>2251.2346960527098</v>
      </c>
      <c r="H100" s="10"/>
      <c r="I100" s="10"/>
      <c r="J100" s="10"/>
    </row>
    <row r="101" spans="1:17" x14ac:dyDescent="0.4">
      <c r="A101" s="10"/>
      <c r="B101" s="11">
        <f t="shared" si="12"/>
        <v>96</v>
      </c>
      <c r="C101" s="17">
        <f t="shared" si="13"/>
        <v>2251.2346960527098</v>
      </c>
      <c r="D101" s="12">
        <f t="shared" si="8"/>
        <v>92.013453842560708</v>
      </c>
      <c r="E101" s="12">
        <f t="shared" si="10"/>
        <v>88.261396015806184</v>
      </c>
      <c r="F101" s="12">
        <f t="shared" si="9"/>
        <v>3.7520578267545162</v>
      </c>
      <c r="G101" s="12">
        <f t="shared" si="11"/>
        <v>2162.9733000369038</v>
      </c>
      <c r="H101" s="10"/>
      <c r="I101" s="10"/>
      <c r="J101" s="10"/>
    </row>
    <row r="102" spans="1:17" x14ac:dyDescent="0.4">
      <c r="A102" s="10"/>
      <c r="B102" s="11">
        <f t="shared" si="12"/>
        <v>97</v>
      </c>
      <c r="C102" s="17">
        <f t="shared" si="13"/>
        <v>2162.9733000369038</v>
      </c>
      <c r="D102" s="12">
        <f t="shared" ref="D102:D126" si="14">IF($J$16&lt;C102+(C102*($J$7/$J$10)),$J$16,C102+(C102*($J$7/$J$10)))</f>
        <v>92.013453842560708</v>
      </c>
      <c r="E102" s="12">
        <f t="shared" si="10"/>
        <v>88.4084983424992</v>
      </c>
      <c r="F102" s="12">
        <f t="shared" ref="F102:F126" si="15">C102*$J$7/$J$10</f>
        <v>3.6049555000615068</v>
      </c>
      <c r="G102" s="12">
        <f t="shared" si="11"/>
        <v>2074.5648016944047</v>
      </c>
      <c r="H102" s="10"/>
      <c r="I102" s="10"/>
      <c r="J102" s="10"/>
    </row>
    <row r="103" spans="1:17" x14ac:dyDescent="0.4">
      <c r="A103" s="10"/>
      <c r="B103" s="11">
        <f t="shared" si="12"/>
        <v>98</v>
      </c>
      <c r="C103" s="17">
        <f t="shared" si="13"/>
        <v>2074.5648016944047</v>
      </c>
      <c r="D103" s="12">
        <f t="shared" si="14"/>
        <v>92.013453842560708</v>
      </c>
      <c r="E103" s="12">
        <f t="shared" si="10"/>
        <v>88.555845839736705</v>
      </c>
      <c r="F103" s="12">
        <f t="shared" si="15"/>
        <v>3.4576080028240077</v>
      </c>
      <c r="G103" s="12">
        <f t="shared" si="11"/>
        <v>1986.0089558546679</v>
      </c>
      <c r="H103" s="10"/>
      <c r="I103" s="10"/>
      <c r="J103" s="10"/>
    </row>
    <row r="104" spans="1:17" x14ac:dyDescent="0.4">
      <c r="A104" s="13"/>
      <c r="B104" s="11">
        <f t="shared" si="12"/>
        <v>99</v>
      </c>
      <c r="C104" s="17">
        <f t="shared" si="13"/>
        <v>1986.0089558546679</v>
      </c>
      <c r="D104" s="12">
        <f t="shared" si="14"/>
        <v>92.013453842560708</v>
      </c>
      <c r="E104" s="12">
        <f t="shared" si="10"/>
        <v>88.703438916136264</v>
      </c>
      <c r="F104" s="12">
        <f t="shared" si="15"/>
        <v>3.3100149264244467</v>
      </c>
      <c r="G104" s="12">
        <f t="shared" si="11"/>
        <v>1897.3055169385316</v>
      </c>
      <c r="H104" s="10"/>
      <c r="I104" s="10"/>
      <c r="J104" s="10"/>
    </row>
    <row r="105" spans="1:17" s="6" customFormat="1" x14ac:dyDescent="0.4">
      <c r="A105" s="13"/>
      <c r="B105" s="11">
        <f t="shared" si="12"/>
        <v>100</v>
      </c>
      <c r="C105" s="17">
        <f t="shared" si="13"/>
        <v>1897.3055169385316</v>
      </c>
      <c r="D105" s="12">
        <f t="shared" si="14"/>
        <v>92.013453842560708</v>
      </c>
      <c r="E105" s="12">
        <f t="shared" si="10"/>
        <v>88.851277980996485</v>
      </c>
      <c r="F105" s="12">
        <f t="shared" si="15"/>
        <v>3.162175861564219</v>
      </c>
      <c r="G105" s="12">
        <f t="shared" si="11"/>
        <v>1808.4542389575352</v>
      </c>
      <c r="H105" s="10"/>
      <c r="I105" s="13"/>
      <c r="J105" s="13"/>
    </row>
    <row r="106" spans="1:17" s="6" customFormat="1" x14ac:dyDescent="0.4">
      <c r="A106" s="13"/>
      <c r="B106" s="11">
        <f t="shared" si="12"/>
        <v>101</v>
      </c>
      <c r="C106" s="17">
        <f t="shared" si="13"/>
        <v>1808.4542389575352</v>
      </c>
      <c r="D106" s="12">
        <f t="shared" si="14"/>
        <v>92.013453842560708</v>
      </c>
      <c r="E106" s="12">
        <f t="shared" si="10"/>
        <v>88.999363444298154</v>
      </c>
      <c r="F106" s="12">
        <f t="shared" si="15"/>
        <v>3.0140903982625584</v>
      </c>
      <c r="G106" s="12">
        <f t="shared" si="11"/>
        <v>1719.4548755132371</v>
      </c>
      <c r="H106" s="13"/>
      <c r="I106" s="7"/>
      <c r="J106" s="7"/>
      <c r="K106" s="13"/>
      <c r="L106" s="13"/>
      <c r="M106" s="13"/>
      <c r="N106" s="13"/>
      <c r="O106" s="13"/>
      <c r="P106" s="13"/>
      <c r="Q106" s="13"/>
    </row>
    <row r="107" spans="1:17" s="6" customFormat="1" x14ac:dyDescent="0.4">
      <c r="A107" s="13"/>
      <c r="B107" s="11">
        <f t="shared" si="12"/>
        <v>102</v>
      </c>
      <c r="C107" s="17">
        <f t="shared" si="13"/>
        <v>1719.4548755132371</v>
      </c>
      <c r="D107" s="12">
        <f t="shared" si="14"/>
        <v>92.013453842560708</v>
      </c>
      <c r="E107" s="12">
        <f t="shared" si="10"/>
        <v>89.147695716705314</v>
      </c>
      <c r="F107" s="12">
        <f t="shared" si="15"/>
        <v>2.865758125855395</v>
      </c>
      <c r="G107" s="12">
        <f t="shared" si="11"/>
        <v>1630.3071797965317</v>
      </c>
      <c r="H107" s="7"/>
      <c r="I107" s="7"/>
      <c r="J107" s="7"/>
      <c r="K107" s="13"/>
      <c r="L107" s="13"/>
      <c r="M107" s="13"/>
      <c r="N107" s="13"/>
      <c r="O107" s="13"/>
      <c r="P107" s="13"/>
      <c r="Q107" s="13"/>
    </row>
    <row r="108" spans="1:17" s="6" customFormat="1" x14ac:dyDescent="0.4">
      <c r="A108" s="13"/>
      <c r="B108" s="11">
        <f t="shared" si="12"/>
        <v>103</v>
      </c>
      <c r="C108" s="17">
        <f t="shared" si="13"/>
        <v>1630.3071797965317</v>
      </c>
      <c r="D108" s="12">
        <f t="shared" si="14"/>
        <v>92.013453842560708</v>
      </c>
      <c r="E108" s="12">
        <f t="shared" si="10"/>
        <v>89.296275209566488</v>
      </c>
      <c r="F108" s="12">
        <f t="shared" si="15"/>
        <v>2.7171786329942194</v>
      </c>
      <c r="G108" s="12">
        <f t="shared" si="11"/>
        <v>1541.0109045869654</v>
      </c>
      <c r="H108" s="7"/>
      <c r="I108" s="7"/>
      <c r="J108" s="7"/>
      <c r="K108" s="13"/>
      <c r="L108" s="13"/>
      <c r="M108" s="13"/>
      <c r="N108" s="13"/>
      <c r="O108" s="13"/>
      <c r="P108" s="13"/>
      <c r="Q108" s="13"/>
    </row>
    <row r="109" spans="1:17" s="6" customFormat="1" x14ac:dyDescent="0.4">
      <c r="A109" s="13"/>
      <c r="B109" s="11">
        <f t="shared" si="12"/>
        <v>104</v>
      </c>
      <c r="C109" s="17">
        <f t="shared" si="13"/>
        <v>1541.0109045869654</v>
      </c>
      <c r="D109" s="12">
        <f t="shared" si="14"/>
        <v>92.013453842560708</v>
      </c>
      <c r="E109" s="12">
        <f t="shared" si="10"/>
        <v>89.445102334915759</v>
      </c>
      <c r="F109" s="12">
        <f t="shared" si="15"/>
        <v>2.5683515076449424</v>
      </c>
      <c r="G109" s="12">
        <f t="shared" si="11"/>
        <v>1451.5658022520497</v>
      </c>
      <c r="H109" s="7"/>
      <c r="I109" s="7"/>
      <c r="J109" s="7"/>
      <c r="K109" s="13"/>
      <c r="L109" s="13"/>
      <c r="M109" s="13"/>
      <c r="N109" s="13"/>
      <c r="O109" s="13"/>
      <c r="P109" s="13"/>
      <c r="Q109" s="13"/>
    </row>
    <row r="110" spans="1:17" s="6" customFormat="1" x14ac:dyDescent="0.4">
      <c r="A110" s="13"/>
      <c r="B110" s="11">
        <f t="shared" si="12"/>
        <v>105</v>
      </c>
      <c r="C110" s="17">
        <f t="shared" si="13"/>
        <v>1451.5658022520497</v>
      </c>
      <c r="D110" s="12">
        <f t="shared" si="14"/>
        <v>92.013453842560708</v>
      </c>
      <c r="E110" s="12">
        <f t="shared" si="10"/>
        <v>89.594177505473965</v>
      </c>
      <c r="F110" s="12">
        <f t="shared" si="15"/>
        <v>2.4192763370867496</v>
      </c>
      <c r="G110" s="12">
        <f t="shared" si="11"/>
        <v>1361.9716247465758</v>
      </c>
      <c r="H110" s="7"/>
      <c r="I110" s="7"/>
      <c r="J110" s="7"/>
      <c r="K110" s="13"/>
      <c r="L110" s="13"/>
      <c r="M110" s="13"/>
      <c r="N110" s="13"/>
      <c r="O110" s="13"/>
      <c r="P110" s="13"/>
      <c r="Q110" s="13"/>
    </row>
    <row r="111" spans="1:17" s="6" customFormat="1" x14ac:dyDescent="0.4">
      <c r="A111" s="10"/>
      <c r="B111" s="11">
        <f t="shared" si="12"/>
        <v>106</v>
      </c>
      <c r="C111" s="17">
        <f t="shared" si="13"/>
        <v>1361.9716247465758</v>
      </c>
      <c r="D111" s="12">
        <f t="shared" si="14"/>
        <v>92.013453842560708</v>
      </c>
      <c r="E111" s="12">
        <f t="shared" si="10"/>
        <v>89.743501134649748</v>
      </c>
      <c r="F111" s="12">
        <f t="shared" si="15"/>
        <v>2.2699527079109596</v>
      </c>
      <c r="G111" s="12">
        <f t="shared" si="11"/>
        <v>1272.2281236119261</v>
      </c>
      <c r="H111" s="7"/>
      <c r="I111" s="7"/>
      <c r="J111" s="7"/>
      <c r="K111" s="13"/>
      <c r="L111" s="13"/>
      <c r="M111" s="13"/>
      <c r="N111" s="13"/>
      <c r="O111" s="13"/>
      <c r="P111" s="13"/>
      <c r="Q111" s="13"/>
    </row>
    <row r="112" spans="1:17" x14ac:dyDescent="0.4">
      <c r="A112" s="10"/>
      <c r="B112" s="11">
        <f t="shared" si="12"/>
        <v>107</v>
      </c>
      <c r="C112" s="17">
        <f t="shared" si="13"/>
        <v>1272.2281236119261</v>
      </c>
      <c r="D112" s="12">
        <f t="shared" si="14"/>
        <v>92.013453842560708</v>
      </c>
      <c r="E112" s="12">
        <f t="shared" si="10"/>
        <v>89.893073636540834</v>
      </c>
      <c r="F112" s="12">
        <f t="shared" si="15"/>
        <v>2.1203802060198771</v>
      </c>
      <c r="G112" s="12">
        <f t="shared" si="11"/>
        <v>1182.3350499753853</v>
      </c>
      <c r="I112" s="23"/>
      <c r="K112" s="10"/>
      <c r="L112" s="10"/>
      <c r="M112" s="10"/>
      <c r="N112" s="10"/>
      <c r="O112" s="10"/>
      <c r="P112" s="10"/>
      <c r="Q112" s="10"/>
    </row>
    <row r="113" spans="1:17" x14ac:dyDescent="0.4">
      <c r="A113" s="10"/>
      <c r="B113" s="11">
        <f t="shared" si="12"/>
        <v>108</v>
      </c>
      <c r="C113" s="17">
        <f t="shared" si="13"/>
        <v>1182.3350499753853</v>
      </c>
      <c r="D113" s="12">
        <f t="shared" si="14"/>
        <v>92.013453842560708</v>
      </c>
      <c r="E113" s="12">
        <f t="shared" si="10"/>
        <v>90.042895425935072</v>
      </c>
      <c r="F113" s="12">
        <f t="shared" si="15"/>
        <v>1.9705584166256422</v>
      </c>
      <c r="G113" s="12">
        <f t="shared" si="11"/>
        <v>1092.2921545494503</v>
      </c>
      <c r="K113" s="10"/>
      <c r="L113" s="10"/>
      <c r="M113" s="10"/>
      <c r="N113" s="10"/>
      <c r="O113" s="10"/>
      <c r="P113" s="10"/>
      <c r="Q113" s="10"/>
    </row>
    <row r="114" spans="1:17" x14ac:dyDescent="0.4">
      <c r="A114" s="10"/>
      <c r="B114" s="11">
        <f t="shared" si="12"/>
        <v>109</v>
      </c>
      <c r="C114" s="17">
        <f t="shared" si="13"/>
        <v>1092.2921545494503</v>
      </c>
      <c r="D114" s="12">
        <f t="shared" si="14"/>
        <v>92.013453842560708</v>
      </c>
      <c r="E114" s="12">
        <f t="shared" si="10"/>
        <v>90.192966918311626</v>
      </c>
      <c r="F114" s="12">
        <f t="shared" si="15"/>
        <v>1.820486924249084</v>
      </c>
      <c r="G114" s="12">
        <f t="shared" si="11"/>
        <v>1002.0991876311386</v>
      </c>
      <c r="K114" s="10"/>
      <c r="L114" s="10"/>
      <c r="M114" s="10"/>
      <c r="N114" s="10"/>
      <c r="O114" s="10"/>
      <c r="P114" s="10"/>
      <c r="Q114" s="10"/>
    </row>
    <row r="115" spans="1:17" x14ac:dyDescent="0.4">
      <c r="A115" s="10"/>
      <c r="B115" s="11">
        <f t="shared" si="12"/>
        <v>110</v>
      </c>
      <c r="C115" s="17">
        <f t="shared" si="13"/>
        <v>1002.0991876311386</v>
      </c>
      <c r="D115" s="12">
        <f t="shared" si="14"/>
        <v>92.013453842560708</v>
      </c>
      <c r="E115" s="12">
        <f t="shared" si="10"/>
        <v>90.343288529842141</v>
      </c>
      <c r="F115" s="12">
        <f t="shared" si="15"/>
        <v>1.6701653127185645</v>
      </c>
      <c r="G115" s="12">
        <f t="shared" si="11"/>
        <v>911.75589910129656</v>
      </c>
      <c r="K115" s="10"/>
      <c r="L115" s="10"/>
      <c r="M115" s="10"/>
      <c r="N115" s="10"/>
      <c r="O115" s="10"/>
      <c r="P115" s="10"/>
      <c r="Q115" s="10"/>
    </row>
    <row r="116" spans="1:17" x14ac:dyDescent="0.4">
      <c r="A116" s="10"/>
      <c r="B116" s="11">
        <f t="shared" si="12"/>
        <v>111</v>
      </c>
      <c r="C116" s="17">
        <f t="shared" si="13"/>
        <v>911.75589910129656</v>
      </c>
      <c r="D116" s="12">
        <f t="shared" si="14"/>
        <v>92.013453842560708</v>
      </c>
      <c r="E116" s="12">
        <f t="shared" si="10"/>
        <v>90.493860677391879</v>
      </c>
      <c r="F116" s="12">
        <f t="shared" si="15"/>
        <v>1.5195931651688277</v>
      </c>
      <c r="G116" s="12">
        <f t="shared" si="11"/>
        <v>821.26203842390464</v>
      </c>
      <c r="K116" s="10"/>
      <c r="L116" s="10"/>
      <c r="M116" s="10"/>
      <c r="N116" s="10"/>
      <c r="O116" s="10"/>
      <c r="P116" s="10"/>
      <c r="Q116" s="10"/>
    </row>
    <row r="117" spans="1:17" x14ac:dyDescent="0.4">
      <c r="A117" s="10"/>
      <c r="B117" s="11">
        <f t="shared" si="12"/>
        <v>112</v>
      </c>
      <c r="C117" s="17">
        <f t="shared" si="13"/>
        <v>821.26203842390464</v>
      </c>
      <c r="D117" s="12">
        <f t="shared" si="14"/>
        <v>92.013453842560708</v>
      </c>
      <c r="E117" s="12">
        <f t="shared" si="10"/>
        <v>90.644683778520871</v>
      </c>
      <c r="F117" s="12">
        <f t="shared" si="15"/>
        <v>1.3687700640398412</v>
      </c>
      <c r="G117" s="12">
        <f t="shared" si="11"/>
        <v>730.61735464538378</v>
      </c>
      <c r="K117" s="10"/>
      <c r="L117" s="10"/>
      <c r="M117" s="10"/>
      <c r="N117" s="10"/>
      <c r="O117" s="10"/>
      <c r="P117" s="10"/>
      <c r="Q117" s="10"/>
    </row>
    <row r="118" spans="1:17" x14ac:dyDescent="0.4">
      <c r="A118" s="10"/>
      <c r="B118" s="11">
        <f t="shared" si="12"/>
        <v>113</v>
      </c>
      <c r="C118" s="17">
        <f t="shared" si="13"/>
        <v>730.61735464538378</v>
      </c>
      <c r="D118" s="12">
        <f t="shared" si="14"/>
        <v>92.013453842560708</v>
      </c>
      <c r="E118" s="12">
        <f t="shared" si="10"/>
        <v>90.795758251485069</v>
      </c>
      <c r="F118" s="12">
        <f t="shared" si="15"/>
        <v>1.2176955910756397</v>
      </c>
      <c r="G118" s="12">
        <f t="shared" si="11"/>
        <v>639.82159639389874</v>
      </c>
      <c r="K118" s="10"/>
      <c r="L118" s="10"/>
      <c r="M118" s="10"/>
      <c r="N118" s="10"/>
      <c r="O118" s="10"/>
      <c r="P118" s="10"/>
      <c r="Q118" s="10"/>
    </row>
    <row r="119" spans="1:17" x14ac:dyDescent="0.4">
      <c r="A119" s="10"/>
      <c r="B119" s="11">
        <f t="shared" si="12"/>
        <v>114</v>
      </c>
      <c r="C119" s="17">
        <f t="shared" si="13"/>
        <v>639.82159639389874</v>
      </c>
      <c r="D119" s="12">
        <f t="shared" si="14"/>
        <v>92.013453842560708</v>
      </c>
      <c r="E119" s="12">
        <f t="shared" si="10"/>
        <v>90.947084515237549</v>
      </c>
      <c r="F119" s="12">
        <f t="shared" si="15"/>
        <v>1.0663693273231647</v>
      </c>
      <c r="G119" s="12">
        <f t="shared" si="11"/>
        <v>548.87451187866122</v>
      </c>
      <c r="K119" s="10"/>
      <c r="L119" s="10"/>
      <c r="M119" s="10"/>
      <c r="N119" s="10"/>
      <c r="O119" s="10"/>
      <c r="P119" s="10"/>
      <c r="Q119" s="10"/>
    </row>
    <row r="120" spans="1:17" x14ac:dyDescent="0.4">
      <c r="A120" s="10"/>
      <c r="B120" s="11">
        <f t="shared" si="12"/>
        <v>115</v>
      </c>
      <c r="C120" s="17">
        <f t="shared" si="13"/>
        <v>548.87451187866122</v>
      </c>
      <c r="D120" s="12">
        <f t="shared" si="14"/>
        <v>92.013453842560708</v>
      </c>
      <c r="E120" s="12">
        <f t="shared" si="10"/>
        <v>91.098662989429599</v>
      </c>
      <c r="F120" s="12">
        <f t="shared" si="15"/>
        <v>0.91479085313110209</v>
      </c>
      <c r="G120" s="12">
        <f t="shared" si="11"/>
        <v>457.77584888923161</v>
      </c>
      <c r="K120" s="10"/>
      <c r="L120" s="10"/>
      <c r="M120" s="10"/>
      <c r="N120" s="10"/>
      <c r="O120" s="10"/>
      <c r="P120" s="10"/>
      <c r="Q120" s="10"/>
    </row>
    <row r="121" spans="1:17" x14ac:dyDescent="0.4">
      <c r="A121" s="10"/>
      <c r="B121" s="11">
        <f t="shared" si="12"/>
        <v>116</v>
      </c>
      <c r="C121" s="17">
        <f t="shared" si="13"/>
        <v>457.77584888923161</v>
      </c>
      <c r="D121" s="12">
        <f t="shared" si="14"/>
        <v>92.013453842560708</v>
      </c>
      <c r="E121" s="12">
        <f t="shared" si="10"/>
        <v>91.250494094411991</v>
      </c>
      <c r="F121" s="12">
        <f t="shared" si="15"/>
        <v>0.76295974814871936</v>
      </c>
      <c r="G121" s="12">
        <f t="shared" si="11"/>
        <v>366.52535479481963</v>
      </c>
      <c r="K121" s="10"/>
      <c r="L121" s="10"/>
      <c r="M121" s="10"/>
      <c r="N121" s="10"/>
      <c r="O121" s="10"/>
      <c r="P121" s="10"/>
      <c r="Q121" s="10"/>
    </row>
    <row r="122" spans="1:17" x14ac:dyDescent="0.4">
      <c r="A122" s="10"/>
      <c r="B122" s="11">
        <f t="shared" si="12"/>
        <v>117</v>
      </c>
      <c r="C122" s="17">
        <f t="shared" si="13"/>
        <v>366.52535479481963</v>
      </c>
      <c r="D122" s="12">
        <f t="shared" si="14"/>
        <v>92.013453842560708</v>
      </c>
      <c r="E122" s="12">
        <f t="shared" si="10"/>
        <v>91.402578251236008</v>
      </c>
      <c r="F122" s="12">
        <f t="shared" si="15"/>
        <v>0.61087559132469937</v>
      </c>
      <c r="G122" s="12">
        <f t="shared" si="11"/>
        <v>275.12277654358365</v>
      </c>
      <c r="K122" s="10"/>
      <c r="L122" s="10"/>
      <c r="M122" s="10"/>
      <c r="N122" s="10"/>
      <c r="O122" s="10"/>
      <c r="P122" s="10"/>
      <c r="Q122" s="10"/>
    </row>
    <row r="123" spans="1:17" x14ac:dyDescent="0.4">
      <c r="A123" s="10"/>
      <c r="B123" s="11">
        <f t="shared" si="12"/>
        <v>118</v>
      </c>
      <c r="C123" s="17">
        <f t="shared" si="13"/>
        <v>275.12277654358365</v>
      </c>
      <c r="D123" s="12">
        <f t="shared" si="14"/>
        <v>92.013453842560708</v>
      </c>
      <c r="E123" s="12">
        <f t="shared" si="10"/>
        <v>91.554915881654736</v>
      </c>
      <c r="F123" s="12">
        <f t="shared" si="15"/>
        <v>0.45853796090597276</v>
      </c>
      <c r="G123" s="12">
        <f t="shared" si="11"/>
        <v>183.56786066192893</v>
      </c>
      <c r="K123" s="10"/>
      <c r="L123" s="10"/>
      <c r="M123" s="10"/>
      <c r="N123" s="10"/>
      <c r="O123" s="10"/>
      <c r="P123" s="10"/>
      <c r="Q123" s="10"/>
    </row>
    <row r="124" spans="1:17" x14ac:dyDescent="0.4">
      <c r="A124" s="10"/>
      <c r="B124" s="11">
        <f t="shared" si="12"/>
        <v>119</v>
      </c>
      <c r="C124" s="17">
        <f t="shared" si="13"/>
        <v>183.56786066192893</v>
      </c>
      <c r="D124" s="12">
        <f t="shared" si="14"/>
        <v>92.013453842560708</v>
      </c>
      <c r="E124" s="12">
        <f t="shared" si="10"/>
        <v>91.707507408124158</v>
      </c>
      <c r="F124" s="12">
        <f t="shared" si="15"/>
        <v>0.30594643443654823</v>
      </c>
      <c r="G124" s="12">
        <f t="shared" si="11"/>
        <v>91.860353253804774</v>
      </c>
      <c r="K124" s="10"/>
      <c r="L124" s="10"/>
      <c r="M124" s="10"/>
      <c r="N124" s="10"/>
      <c r="O124" s="10"/>
      <c r="P124" s="10"/>
      <c r="Q124" s="10"/>
    </row>
    <row r="125" spans="1:17" x14ac:dyDescent="0.4">
      <c r="A125" s="10"/>
      <c r="B125" s="11">
        <f t="shared" si="12"/>
        <v>120</v>
      </c>
      <c r="C125" s="17">
        <f t="shared" si="13"/>
        <v>91.860353253804774</v>
      </c>
      <c r="D125" s="12">
        <f t="shared" si="14"/>
        <v>92.013453842560708</v>
      </c>
      <c r="E125" s="12">
        <f t="shared" si="10"/>
        <v>91.860353253804362</v>
      </c>
      <c r="F125" s="12">
        <f t="shared" si="15"/>
        <v>0.15310058875634128</v>
      </c>
      <c r="G125" s="12">
        <f t="shared" si="11"/>
        <v>4.1211478674085811E-13</v>
      </c>
      <c r="K125" s="10"/>
      <c r="L125" s="10"/>
      <c r="M125" s="10"/>
      <c r="N125" s="10"/>
      <c r="O125" s="10"/>
      <c r="P125" s="10"/>
      <c r="Q125" s="10"/>
    </row>
    <row r="126" spans="1:17" x14ac:dyDescent="0.4">
      <c r="A126" s="10"/>
      <c r="B126" s="24">
        <f t="shared" si="12"/>
        <v>121</v>
      </c>
      <c r="C126" s="25">
        <f t="shared" si="13"/>
        <v>4.1211478674085811E-13</v>
      </c>
      <c r="D126" s="26">
        <f t="shared" si="14"/>
        <v>4.1280164471875952E-13</v>
      </c>
      <c r="E126" s="26">
        <f t="shared" si="10"/>
        <v>4.1211478674085811E-13</v>
      </c>
      <c r="F126" s="26">
        <f t="shared" si="15"/>
        <v>6.8685797790143017E-16</v>
      </c>
      <c r="G126" s="26">
        <f t="shared" si="11"/>
        <v>0</v>
      </c>
      <c r="K126" s="10"/>
      <c r="L126" s="10"/>
      <c r="M126" s="10"/>
      <c r="N126" s="10"/>
      <c r="O126" s="10"/>
      <c r="P126" s="10"/>
      <c r="Q126" s="10"/>
    </row>
    <row r="127" spans="1:17" x14ac:dyDescent="0.4">
      <c r="A127" s="10"/>
      <c r="B127" s="27"/>
      <c r="K127" s="10"/>
      <c r="L127" s="10"/>
      <c r="M127" s="10"/>
      <c r="N127" s="10"/>
      <c r="O127" s="10"/>
      <c r="P127" s="10"/>
      <c r="Q127" s="10"/>
    </row>
    <row r="128" spans="1:17" x14ac:dyDescent="0.4">
      <c r="A128" s="10"/>
      <c r="B128" s="27"/>
      <c r="K128" s="10"/>
      <c r="L128" s="10"/>
      <c r="M128" s="10"/>
      <c r="N128" s="10"/>
      <c r="O128" s="10"/>
      <c r="P128" s="10"/>
      <c r="Q128" s="10"/>
    </row>
    <row r="129" spans="1:17" x14ac:dyDescent="0.4">
      <c r="A129" s="10"/>
      <c r="B129" s="27"/>
      <c r="K129" s="10"/>
      <c r="L129" s="10"/>
      <c r="M129" s="10"/>
      <c r="N129" s="10"/>
      <c r="O129" s="10"/>
      <c r="P129" s="10"/>
      <c r="Q129" s="10"/>
    </row>
    <row r="130" spans="1:17" x14ac:dyDescent="0.4">
      <c r="A130" s="10"/>
      <c r="B130" s="27"/>
      <c r="K130" s="10"/>
      <c r="L130" s="10"/>
      <c r="M130" s="10"/>
      <c r="N130" s="10"/>
      <c r="O130" s="10"/>
      <c r="P130" s="10"/>
      <c r="Q130" s="10"/>
    </row>
    <row r="131" spans="1:17" x14ac:dyDescent="0.4">
      <c r="A131" s="10"/>
      <c r="B131" s="27"/>
      <c r="K131" s="10"/>
      <c r="L131" s="10"/>
      <c r="M131" s="10"/>
      <c r="N131" s="10"/>
      <c r="O131" s="10"/>
      <c r="P131" s="10"/>
      <c r="Q131" s="10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8F4E0-DED0-467C-BA9A-7BA81848B1B2}">
  <sheetPr>
    <pageSetUpPr autoPageBreaks="0"/>
  </sheetPr>
  <dimension ref="A1:M131"/>
  <sheetViews>
    <sheetView showGridLines="0" zoomScaleNormal="100" workbookViewId="0">
      <pane ySplit="1" topLeftCell="A2" activePane="bottomLeft" state="frozen"/>
      <selection pane="bottomLeft" activeCell="A2" sqref="A2"/>
    </sheetView>
  </sheetViews>
  <sheetFormatPr defaultColWidth="9.1796875" defaultRowHeight="14.5" x14ac:dyDescent="0.4"/>
  <cols>
    <col min="1" max="1" width="3.7265625" style="7" customWidth="1"/>
    <col min="2" max="2" width="40.81640625" style="7" bestFit="1" customWidth="1"/>
    <col min="3" max="3" width="16.453125" style="7" bestFit="1" customWidth="1"/>
    <col min="4" max="6" width="12.6328125" style="7" bestFit="1" customWidth="1"/>
    <col min="7" max="7" width="13.90625" style="7" customWidth="1"/>
    <col min="8" max="8" width="4.08984375" style="7" customWidth="1"/>
    <col min="9" max="9" width="26.54296875" style="7" bestFit="1" customWidth="1"/>
    <col min="10" max="10" width="15.1796875" style="7" customWidth="1"/>
    <col min="11" max="11" width="6.08984375" style="7" customWidth="1"/>
    <col min="12" max="16384" width="9.1796875" style="7"/>
  </cols>
  <sheetData>
    <row r="1" spans="1:13" customFormat="1" ht="55" customHeight="1" x14ac:dyDescent="0.5">
      <c r="B1" s="37"/>
      <c r="C1" s="38"/>
      <c r="D1" s="38"/>
      <c r="E1" s="39"/>
      <c r="F1" s="39"/>
      <c r="G1" s="39"/>
      <c r="H1" s="39"/>
      <c r="I1" s="39"/>
      <c r="J1" s="39"/>
    </row>
    <row r="2" spans="1:13" customFormat="1" x14ac:dyDescent="0.35"/>
    <row r="3" spans="1:13" s="2" customFormat="1" ht="24" customHeight="1" x14ac:dyDescent="0.35">
      <c r="A3"/>
      <c r="B3" s="35" t="s">
        <v>25</v>
      </c>
      <c r="C3" s="35"/>
      <c r="D3" s="35"/>
      <c r="E3" s="35"/>
      <c r="F3" s="35"/>
      <c r="G3" s="35"/>
      <c r="H3" s="35"/>
      <c r="I3" s="35"/>
      <c r="J3" s="35"/>
    </row>
    <row r="4" spans="1:13" ht="15" customHeight="1" x14ac:dyDescent="0.4">
      <c r="A4" s="3"/>
      <c r="B4" s="4"/>
      <c r="C4" s="5"/>
      <c r="D4" s="5"/>
      <c r="E4" s="5"/>
      <c r="F4" s="6"/>
      <c r="G4" s="6"/>
      <c r="H4" s="6"/>
      <c r="I4" s="6"/>
      <c r="J4" s="6"/>
    </row>
    <row r="5" spans="1:13" ht="15" thickBot="1" x14ac:dyDescent="0.45">
      <c r="A5" s="3"/>
      <c r="B5" s="8" t="s">
        <v>11</v>
      </c>
      <c r="C5" s="9" t="s">
        <v>3</v>
      </c>
      <c r="D5" s="9" t="s">
        <v>4</v>
      </c>
      <c r="E5" s="9" t="s">
        <v>5</v>
      </c>
      <c r="F5" s="9" t="s">
        <v>6</v>
      </c>
      <c r="G5" s="9" t="s">
        <v>3</v>
      </c>
      <c r="H5" s="6"/>
      <c r="I5" s="32" t="s">
        <v>29</v>
      </c>
      <c r="J5" s="33"/>
    </row>
    <row r="6" spans="1:13" x14ac:dyDescent="0.4">
      <c r="A6" s="10"/>
      <c r="B6" s="36">
        <v>1</v>
      </c>
      <c r="C6" s="12">
        <f>J6</f>
        <v>10000</v>
      </c>
      <c r="D6" s="12">
        <f t="shared" ref="D6:D37" si="0">IF(ROUND(C6,3)&gt;0,-PMT($J$7/$J$10,$J$11,$J$6),0)</f>
        <v>92.013453842560708</v>
      </c>
      <c r="E6" s="12">
        <f t="shared" ref="E6:E37" si="1">IFERROR(-PPMT($J$7/$J$10,B6,$J$11,$J$6),0)</f>
        <v>75.346787175894036</v>
      </c>
      <c r="F6" s="12">
        <f t="shared" ref="F6:F37" si="2">IFERROR(-IPMT($J$7/$J$10,B6,$J$11,$J$6),0)</f>
        <v>16.666666666666668</v>
      </c>
      <c r="G6" s="12">
        <f>C6-E6</f>
        <v>9924.6532128241051</v>
      </c>
      <c r="H6" s="13"/>
      <c r="I6" s="6" t="s">
        <v>27</v>
      </c>
      <c r="J6" s="31">
        <v>10000</v>
      </c>
      <c r="M6" s="10"/>
    </row>
    <row r="7" spans="1:13" x14ac:dyDescent="0.4">
      <c r="A7" s="10"/>
      <c r="B7" s="11">
        <f>+B6+1</f>
        <v>2</v>
      </c>
      <c r="C7" s="12">
        <f>G6</f>
        <v>9924.6532128241051</v>
      </c>
      <c r="D7" s="12">
        <f t="shared" si="0"/>
        <v>92.013453842560708</v>
      </c>
      <c r="E7" s="12">
        <f t="shared" si="1"/>
        <v>75.472365154520531</v>
      </c>
      <c r="F7" s="12">
        <f t="shared" si="2"/>
        <v>16.541088688040176</v>
      </c>
      <c r="G7" s="12">
        <f t="shared" ref="G7:G70" si="3">C7-E7</f>
        <v>9849.1808476695842</v>
      </c>
      <c r="H7" s="13"/>
      <c r="I7" s="6" t="s">
        <v>7</v>
      </c>
      <c r="J7" s="28">
        <v>0.02</v>
      </c>
      <c r="M7" s="10"/>
    </row>
    <row r="8" spans="1:13" x14ac:dyDescent="0.4">
      <c r="A8" s="10"/>
      <c r="B8" s="11">
        <f t="shared" ref="B8:B71" si="4">+B7+1</f>
        <v>3</v>
      </c>
      <c r="C8" s="12">
        <f t="shared" ref="C8:C71" si="5">G7</f>
        <v>9849.1808476695842</v>
      </c>
      <c r="D8" s="12">
        <f t="shared" si="0"/>
        <v>92.013453842560708</v>
      </c>
      <c r="E8" s="12">
        <f t="shared" si="1"/>
        <v>75.598152429778068</v>
      </c>
      <c r="F8" s="12">
        <f t="shared" si="2"/>
        <v>16.415301412782643</v>
      </c>
      <c r="G8" s="12">
        <f t="shared" si="3"/>
        <v>9773.5826952398056</v>
      </c>
      <c r="H8" s="13"/>
      <c r="M8" s="10"/>
    </row>
    <row r="9" spans="1:13" x14ac:dyDescent="0.4">
      <c r="A9" s="10"/>
      <c r="B9" s="11">
        <f t="shared" si="4"/>
        <v>4</v>
      </c>
      <c r="C9" s="12">
        <f t="shared" si="5"/>
        <v>9773.5826952398056</v>
      </c>
      <c r="D9" s="12">
        <f t="shared" si="0"/>
        <v>92.013453842560708</v>
      </c>
      <c r="E9" s="12">
        <f t="shared" si="1"/>
        <v>75.724149350494358</v>
      </c>
      <c r="F9" s="12">
        <f t="shared" si="2"/>
        <v>16.28930449206635</v>
      </c>
      <c r="G9" s="12">
        <f t="shared" si="3"/>
        <v>9697.8585458893122</v>
      </c>
      <c r="H9" s="10"/>
      <c r="I9" s="7" t="s">
        <v>13</v>
      </c>
      <c r="J9" s="14">
        <v>10</v>
      </c>
      <c r="M9" s="10"/>
    </row>
    <row r="10" spans="1:13" x14ac:dyDescent="0.4">
      <c r="A10" s="10"/>
      <c r="B10" s="11">
        <f t="shared" si="4"/>
        <v>5</v>
      </c>
      <c r="C10" s="12">
        <f t="shared" si="5"/>
        <v>9697.8585458893122</v>
      </c>
      <c r="D10" s="12">
        <f t="shared" si="0"/>
        <v>92.013453842560708</v>
      </c>
      <c r="E10" s="12">
        <f t="shared" si="1"/>
        <v>75.850356266078521</v>
      </c>
      <c r="F10" s="12">
        <f t="shared" si="2"/>
        <v>16.163097576482187</v>
      </c>
      <c r="G10" s="12">
        <f t="shared" si="3"/>
        <v>9622.0081896232332</v>
      </c>
      <c r="H10" s="10"/>
      <c r="I10" s="7" t="s">
        <v>8</v>
      </c>
      <c r="J10" s="14">
        <v>12</v>
      </c>
      <c r="M10" s="10"/>
    </row>
    <row r="11" spans="1:13" s="6" customFormat="1" x14ac:dyDescent="0.4">
      <c r="A11" s="13"/>
      <c r="B11" s="11">
        <f t="shared" si="4"/>
        <v>6</v>
      </c>
      <c r="C11" s="12">
        <f t="shared" si="5"/>
        <v>9622.0081896232332</v>
      </c>
      <c r="D11" s="12">
        <f t="shared" si="0"/>
        <v>92.013453842560708</v>
      </c>
      <c r="E11" s="12">
        <f t="shared" si="1"/>
        <v>75.976773526521981</v>
      </c>
      <c r="F11" s="12">
        <f t="shared" si="2"/>
        <v>16.036680316038723</v>
      </c>
      <c r="G11" s="12">
        <f t="shared" si="3"/>
        <v>9546.0314160967118</v>
      </c>
      <c r="H11" s="13"/>
      <c r="I11" s="7" t="s">
        <v>10</v>
      </c>
      <c r="J11" s="29">
        <f>J9*J10</f>
        <v>120</v>
      </c>
      <c r="M11" s="13"/>
    </row>
    <row r="12" spans="1:13" x14ac:dyDescent="0.4">
      <c r="A12" s="10"/>
      <c r="B12" s="11">
        <f t="shared" si="4"/>
        <v>7</v>
      </c>
      <c r="C12" s="12">
        <f t="shared" si="5"/>
        <v>9546.0314160967118</v>
      </c>
      <c r="D12" s="12">
        <f t="shared" si="0"/>
        <v>92.013453842560708</v>
      </c>
      <c r="E12" s="12">
        <f t="shared" si="1"/>
        <v>76.103401482399519</v>
      </c>
      <c r="F12" s="12">
        <f t="shared" si="2"/>
        <v>15.910052360161188</v>
      </c>
      <c r="G12" s="12">
        <f t="shared" si="3"/>
        <v>9469.9280146143119</v>
      </c>
      <c r="H12" s="10"/>
      <c r="J12" s="16"/>
      <c r="M12" s="10"/>
    </row>
    <row r="13" spans="1:13" x14ac:dyDescent="0.4">
      <c r="A13" s="10"/>
      <c r="B13" s="11">
        <f t="shared" si="4"/>
        <v>8</v>
      </c>
      <c r="C13" s="12">
        <f t="shared" si="5"/>
        <v>9469.9280146143119</v>
      </c>
      <c r="D13" s="12">
        <f t="shared" si="0"/>
        <v>92.013453842560708</v>
      </c>
      <c r="E13" s="12">
        <f t="shared" si="1"/>
        <v>76.23024048487018</v>
      </c>
      <c r="F13" s="12">
        <f t="shared" si="2"/>
        <v>15.783213357690524</v>
      </c>
      <c r="G13" s="12">
        <f t="shared" si="3"/>
        <v>9393.6977741294413</v>
      </c>
      <c r="H13" s="10"/>
      <c r="J13" s="16"/>
      <c r="M13" s="10"/>
    </row>
    <row r="14" spans="1:13" x14ac:dyDescent="0.4">
      <c r="A14" s="10"/>
      <c r="B14" s="11">
        <f t="shared" si="4"/>
        <v>9</v>
      </c>
      <c r="C14" s="12">
        <f t="shared" si="5"/>
        <v>9393.6977741294413</v>
      </c>
      <c r="D14" s="12">
        <f t="shared" si="0"/>
        <v>92.013453842560708</v>
      </c>
      <c r="E14" s="12">
        <f t="shared" si="1"/>
        <v>76.357290885678296</v>
      </c>
      <c r="F14" s="12">
        <f t="shared" si="2"/>
        <v>15.656162956882406</v>
      </c>
      <c r="G14" s="12">
        <f t="shared" si="3"/>
        <v>9317.3404832437627</v>
      </c>
      <c r="H14" s="10"/>
      <c r="J14" s="30"/>
      <c r="M14" s="10"/>
    </row>
    <row r="15" spans="1:13" ht="15" thickBot="1" x14ac:dyDescent="0.45">
      <c r="A15" s="10"/>
      <c r="B15" s="11">
        <f t="shared" si="4"/>
        <v>10</v>
      </c>
      <c r="C15" s="17">
        <f t="shared" si="5"/>
        <v>9317.3404832437627</v>
      </c>
      <c r="D15" s="12">
        <f t="shared" si="0"/>
        <v>92.013453842560708</v>
      </c>
      <c r="E15" s="18">
        <f t="shared" si="1"/>
        <v>76.484553037154427</v>
      </c>
      <c r="F15" s="17">
        <f t="shared" si="2"/>
        <v>15.528900805406275</v>
      </c>
      <c r="G15" s="17">
        <f t="shared" si="3"/>
        <v>9240.8559302066078</v>
      </c>
      <c r="H15" s="10"/>
      <c r="I15" s="32" t="s">
        <v>9</v>
      </c>
      <c r="J15" s="33"/>
      <c r="K15" s="10"/>
      <c r="L15" s="10"/>
      <c r="M15" s="10"/>
    </row>
    <row r="16" spans="1:13" x14ac:dyDescent="0.4">
      <c r="A16" s="10"/>
      <c r="B16" s="11">
        <f t="shared" si="4"/>
        <v>11</v>
      </c>
      <c r="C16" s="17">
        <f t="shared" si="5"/>
        <v>9240.8559302066078</v>
      </c>
      <c r="D16" s="12">
        <f t="shared" si="0"/>
        <v>92.013453842560708</v>
      </c>
      <c r="E16" s="12">
        <f t="shared" si="1"/>
        <v>76.612027292216368</v>
      </c>
      <c r="F16" s="12">
        <f t="shared" si="2"/>
        <v>15.401426550344354</v>
      </c>
      <c r="G16" s="12">
        <f t="shared" si="3"/>
        <v>9164.2439029143916</v>
      </c>
      <c r="H16" s="10"/>
      <c r="I16" s="7" t="s">
        <v>32</v>
      </c>
      <c r="J16" s="34">
        <f>-PMT(J7/J10,J11,J6,0,0)</f>
        <v>92.013453842560708</v>
      </c>
      <c r="K16" s="10"/>
      <c r="L16" s="10"/>
      <c r="M16" s="10"/>
    </row>
    <row r="17" spans="1:13" x14ac:dyDescent="0.4">
      <c r="A17" s="10"/>
      <c r="B17" s="11">
        <f t="shared" si="4"/>
        <v>12</v>
      </c>
      <c r="C17" s="17">
        <f t="shared" si="5"/>
        <v>9164.2439029143916</v>
      </c>
      <c r="D17" s="12">
        <f t="shared" si="0"/>
        <v>92.013453842560708</v>
      </c>
      <c r="E17" s="12">
        <f t="shared" si="1"/>
        <v>76.739714004370057</v>
      </c>
      <c r="F17" s="12">
        <f t="shared" si="2"/>
        <v>15.273739838190657</v>
      </c>
      <c r="G17" s="12">
        <f t="shared" si="3"/>
        <v>9087.5041889100212</v>
      </c>
      <c r="H17" s="10"/>
      <c r="I17" s="7" t="s">
        <v>14</v>
      </c>
      <c r="J17" s="34">
        <f>-CUMIPMT($J$7/$J$10,$J$11,$J$6,1,J11,0)</f>
        <v>1041.6144611072832</v>
      </c>
      <c r="K17" s="10"/>
      <c r="L17" s="10"/>
      <c r="M17" s="10"/>
    </row>
    <row r="18" spans="1:13" x14ac:dyDescent="0.4">
      <c r="A18" s="10"/>
      <c r="B18" s="11">
        <f t="shared" si="4"/>
        <v>13</v>
      </c>
      <c r="C18" s="17">
        <f t="shared" si="5"/>
        <v>9087.5041889100212</v>
      </c>
      <c r="D18" s="12">
        <f t="shared" si="0"/>
        <v>92.013453842560708</v>
      </c>
      <c r="E18" s="12">
        <f t="shared" si="1"/>
        <v>76.86761352771066</v>
      </c>
      <c r="F18" s="12">
        <f t="shared" si="2"/>
        <v>15.145840314850043</v>
      </c>
      <c r="G18" s="12">
        <f t="shared" si="3"/>
        <v>9010.6365753823102</v>
      </c>
      <c r="H18" s="10"/>
      <c r="I18" s="19" t="s">
        <v>15</v>
      </c>
      <c r="J18" s="34">
        <f>J16*J11</f>
        <v>11041.614461107285</v>
      </c>
      <c r="K18" s="10"/>
      <c r="L18" s="10"/>
      <c r="M18" s="10"/>
    </row>
    <row r="19" spans="1:13" x14ac:dyDescent="0.4">
      <c r="A19" s="10"/>
      <c r="B19" s="11">
        <f t="shared" si="4"/>
        <v>14</v>
      </c>
      <c r="C19" s="17">
        <f t="shared" si="5"/>
        <v>9010.6365753823102</v>
      </c>
      <c r="D19" s="12">
        <f t="shared" si="0"/>
        <v>92.013453842560708</v>
      </c>
      <c r="E19" s="12">
        <f t="shared" si="1"/>
        <v>76.995726216923515</v>
      </c>
      <c r="F19" s="12">
        <f t="shared" si="2"/>
        <v>15.017727625637191</v>
      </c>
      <c r="G19" s="12">
        <f t="shared" si="3"/>
        <v>8933.6408491653874</v>
      </c>
      <c r="H19" s="10"/>
      <c r="I19" s="10"/>
      <c r="J19" s="10"/>
      <c r="K19" s="10"/>
      <c r="L19" s="10"/>
      <c r="M19" s="10"/>
    </row>
    <row r="20" spans="1:13" x14ac:dyDescent="0.4">
      <c r="A20" s="10"/>
      <c r="B20" s="11">
        <f t="shared" si="4"/>
        <v>15</v>
      </c>
      <c r="C20" s="17">
        <f t="shared" si="5"/>
        <v>8933.6408491653874</v>
      </c>
      <c r="D20" s="12">
        <f t="shared" si="0"/>
        <v>92.013453842560708</v>
      </c>
      <c r="E20" s="12">
        <f t="shared" si="1"/>
        <v>77.124052427285051</v>
      </c>
      <c r="F20" s="12">
        <f t="shared" si="2"/>
        <v>14.88940141527565</v>
      </c>
      <c r="G20" s="12">
        <f t="shared" si="3"/>
        <v>8856.5167967381021</v>
      </c>
      <c r="H20" s="10"/>
      <c r="I20" s="67"/>
      <c r="J20" s="20"/>
      <c r="K20" s="10"/>
      <c r="L20" s="10"/>
      <c r="M20" s="10"/>
    </row>
    <row r="21" spans="1:13" ht="13" customHeight="1" x14ac:dyDescent="0.4">
      <c r="A21" s="10"/>
      <c r="B21" s="11">
        <f t="shared" si="4"/>
        <v>16</v>
      </c>
      <c r="C21" s="17">
        <f t="shared" si="5"/>
        <v>8856.5167967381021</v>
      </c>
      <c r="D21" s="12">
        <f t="shared" si="0"/>
        <v>92.013453842560708</v>
      </c>
      <c r="E21" s="12">
        <f t="shared" si="1"/>
        <v>77.25259251466386</v>
      </c>
      <c r="F21" s="12">
        <f t="shared" si="2"/>
        <v>14.760861327896844</v>
      </c>
      <c r="G21" s="12">
        <f t="shared" si="3"/>
        <v>8779.2642042234384</v>
      </c>
      <c r="H21" s="10"/>
      <c r="I21" s="10"/>
      <c r="J21" s="10"/>
      <c r="K21" s="10"/>
      <c r="L21" s="10"/>
      <c r="M21" s="10"/>
    </row>
    <row r="22" spans="1:13" ht="16.5" customHeight="1" x14ac:dyDescent="0.4">
      <c r="A22" s="10"/>
      <c r="B22" s="11">
        <f t="shared" si="4"/>
        <v>17</v>
      </c>
      <c r="C22" s="17">
        <f t="shared" si="5"/>
        <v>8779.2642042234384</v>
      </c>
      <c r="D22" s="12">
        <f t="shared" si="0"/>
        <v>92.013453842560708</v>
      </c>
      <c r="E22" s="12">
        <f t="shared" si="1"/>
        <v>77.38134683552164</v>
      </c>
      <c r="F22" s="12">
        <f t="shared" si="2"/>
        <v>14.632107007039071</v>
      </c>
      <c r="G22" s="12">
        <f t="shared" si="3"/>
        <v>8701.8828573879164</v>
      </c>
      <c r="I22" s="10"/>
      <c r="J22" s="10"/>
      <c r="K22" s="10"/>
      <c r="L22" s="10"/>
      <c r="M22" s="10"/>
    </row>
    <row r="23" spans="1:13" ht="15.5" customHeight="1" x14ac:dyDescent="0.4">
      <c r="A23" s="10"/>
      <c r="B23" s="11">
        <f t="shared" si="4"/>
        <v>18</v>
      </c>
      <c r="C23" s="17">
        <f t="shared" si="5"/>
        <v>8701.8828573879164</v>
      </c>
      <c r="D23" s="12">
        <f t="shared" si="0"/>
        <v>92.013453842560708</v>
      </c>
      <c r="E23" s="12">
        <f t="shared" si="1"/>
        <v>77.510315746914173</v>
      </c>
      <c r="F23" s="12">
        <f t="shared" si="2"/>
        <v>14.503138095646534</v>
      </c>
      <c r="G23" s="12">
        <f t="shared" si="3"/>
        <v>8624.3725416410016</v>
      </c>
      <c r="K23" s="10"/>
      <c r="L23" s="10"/>
      <c r="M23" s="10"/>
    </row>
    <row r="24" spans="1:13" x14ac:dyDescent="0.4">
      <c r="A24" s="10"/>
      <c r="B24" s="11">
        <f t="shared" si="4"/>
        <v>19</v>
      </c>
      <c r="C24" s="17">
        <f t="shared" si="5"/>
        <v>8624.3725416410016</v>
      </c>
      <c r="D24" s="12">
        <f t="shared" si="0"/>
        <v>92.013453842560708</v>
      </c>
      <c r="E24" s="12">
        <f t="shared" si="1"/>
        <v>77.639499606492365</v>
      </c>
      <c r="F24" s="12">
        <f t="shared" si="2"/>
        <v>14.373954236068347</v>
      </c>
      <c r="G24" s="12">
        <f t="shared" si="3"/>
        <v>8546.7330420345097</v>
      </c>
      <c r="K24" s="10"/>
      <c r="L24" s="10"/>
      <c r="M24" s="10"/>
    </row>
    <row r="25" spans="1:13" x14ac:dyDescent="0.4">
      <c r="A25" s="10"/>
      <c r="B25" s="11">
        <f t="shared" si="4"/>
        <v>20</v>
      </c>
      <c r="C25" s="17">
        <f t="shared" si="5"/>
        <v>8546.7330420345097</v>
      </c>
      <c r="D25" s="12">
        <f t="shared" si="0"/>
        <v>92.013453842560708</v>
      </c>
      <c r="E25" s="12">
        <f t="shared" si="1"/>
        <v>77.768898772503192</v>
      </c>
      <c r="F25" s="12">
        <f t="shared" si="2"/>
        <v>14.244555070057523</v>
      </c>
      <c r="G25" s="12">
        <f t="shared" si="3"/>
        <v>8468.9641432620065</v>
      </c>
      <c r="K25" s="10"/>
      <c r="L25" s="10"/>
      <c r="M25" s="10"/>
    </row>
    <row r="26" spans="1:13" x14ac:dyDescent="0.4">
      <c r="A26" s="10"/>
      <c r="B26" s="11">
        <f t="shared" si="4"/>
        <v>21</v>
      </c>
      <c r="C26" s="17">
        <f t="shared" si="5"/>
        <v>8468.9641432620065</v>
      </c>
      <c r="D26" s="12">
        <f t="shared" si="0"/>
        <v>92.013453842560708</v>
      </c>
      <c r="E26" s="12">
        <f t="shared" si="1"/>
        <v>77.898513603790704</v>
      </c>
      <c r="F26" s="12">
        <f t="shared" si="2"/>
        <v>14.114940238770018</v>
      </c>
      <c r="G26" s="12">
        <f t="shared" si="3"/>
        <v>8391.0656296582165</v>
      </c>
      <c r="K26" s="10"/>
      <c r="L26" s="10"/>
      <c r="M26" s="10"/>
    </row>
    <row r="27" spans="1:13" x14ac:dyDescent="0.4">
      <c r="A27" s="10"/>
      <c r="B27" s="11">
        <f t="shared" si="4"/>
        <v>22</v>
      </c>
      <c r="C27" s="17">
        <f t="shared" si="5"/>
        <v>8391.0656296582165</v>
      </c>
      <c r="D27" s="12">
        <f t="shared" si="0"/>
        <v>92.013453842560708</v>
      </c>
      <c r="E27" s="12">
        <f t="shared" si="1"/>
        <v>78.028344459797012</v>
      </c>
      <c r="F27" s="12">
        <f t="shared" si="2"/>
        <v>13.985109382763698</v>
      </c>
      <c r="G27" s="12">
        <f t="shared" si="3"/>
        <v>8313.0372851984193</v>
      </c>
      <c r="K27" s="10"/>
      <c r="L27" s="10"/>
      <c r="M27" s="10"/>
    </row>
    <row r="28" spans="1:13" x14ac:dyDescent="0.4">
      <c r="A28" s="10"/>
      <c r="B28" s="11">
        <f t="shared" si="4"/>
        <v>23</v>
      </c>
      <c r="C28" s="17">
        <f t="shared" si="5"/>
        <v>8313.0372851984193</v>
      </c>
      <c r="D28" s="12">
        <f t="shared" si="0"/>
        <v>92.013453842560708</v>
      </c>
      <c r="E28" s="12">
        <f t="shared" si="1"/>
        <v>78.158391700563342</v>
      </c>
      <c r="F28" s="12">
        <f t="shared" si="2"/>
        <v>13.855062141997369</v>
      </c>
      <c r="G28" s="12">
        <f t="shared" si="3"/>
        <v>8234.8788934978566</v>
      </c>
      <c r="K28" s="10"/>
      <c r="L28" s="10"/>
      <c r="M28" s="10"/>
    </row>
    <row r="29" spans="1:13" x14ac:dyDescent="0.4">
      <c r="A29" s="10"/>
      <c r="B29" s="11">
        <f t="shared" si="4"/>
        <v>24</v>
      </c>
      <c r="C29" s="17">
        <f t="shared" si="5"/>
        <v>8234.8788934978566</v>
      </c>
      <c r="D29" s="12">
        <f t="shared" si="0"/>
        <v>92.013453842560708</v>
      </c>
      <c r="E29" s="12">
        <f t="shared" si="1"/>
        <v>78.288655686730948</v>
      </c>
      <c r="F29" s="12">
        <f t="shared" si="2"/>
        <v>13.724798155829765</v>
      </c>
      <c r="G29" s="12">
        <f t="shared" si="3"/>
        <v>8156.5902378111259</v>
      </c>
      <c r="K29" s="10"/>
      <c r="L29" s="10"/>
      <c r="M29" s="10"/>
    </row>
    <row r="30" spans="1:13" x14ac:dyDescent="0.4">
      <c r="A30" s="10"/>
      <c r="B30" s="11">
        <f t="shared" si="4"/>
        <v>25</v>
      </c>
      <c r="C30" s="17">
        <f t="shared" si="5"/>
        <v>8156.5902378111259</v>
      </c>
      <c r="D30" s="12">
        <f t="shared" si="0"/>
        <v>92.013453842560708</v>
      </c>
      <c r="E30" s="12">
        <f t="shared" si="1"/>
        <v>78.419136779542157</v>
      </c>
      <c r="F30" s="12">
        <f t="shared" si="2"/>
        <v>13.594317063018547</v>
      </c>
      <c r="G30" s="12">
        <f t="shared" si="3"/>
        <v>8078.1711010315839</v>
      </c>
      <c r="K30" s="10"/>
      <c r="L30" s="10"/>
      <c r="M30" s="10"/>
    </row>
    <row r="31" spans="1:13" x14ac:dyDescent="0.4">
      <c r="A31" s="10"/>
      <c r="B31" s="11">
        <f t="shared" si="4"/>
        <v>26</v>
      </c>
      <c r="C31" s="17">
        <f t="shared" si="5"/>
        <v>8078.1711010315839</v>
      </c>
      <c r="D31" s="12">
        <f t="shared" si="0"/>
        <v>92.013453842560708</v>
      </c>
      <c r="E31" s="12">
        <f t="shared" si="1"/>
        <v>78.549835340841398</v>
      </c>
      <c r="F31" s="12">
        <f t="shared" si="2"/>
        <v>13.46361850171931</v>
      </c>
      <c r="G31" s="12">
        <f t="shared" si="3"/>
        <v>7999.6212656907428</v>
      </c>
      <c r="K31" s="10"/>
      <c r="L31" s="10"/>
      <c r="M31" s="10"/>
    </row>
    <row r="32" spans="1:13" x14ac:dyDescent="0.4">
      <c r="A32" s="10"/>
      <c r="B32" s="11">
        <f t="shared" si="4"/>
        <v>27</v>
      </c>
      <c r="C32" s="17">
        <f t="shared" si="5"/>
        <v>7999.6212656907428</v>
      </c>
      <c r="D32" s="12">
        <f t="shared" si="0"/>
        <v>92.013453842560708</v>
      </c>
      <c r="E32" s="12">
        <f t="shared" si="1"/>
        <v>78.680751733076136</v>
      </c>
      <c r="F32" s="12">
        <f t="shared" si="2"/>
        <v>13.332702109484575</v>
      </c>
      <c r="G32" s="12">
        <f t="shared" si="3"/>
        <v>7920.9405139576666</v>
      </c>
      <c r="K32" s="10"/>
      <c r="L32" s="10"/>
      <c r="M32" s="10"/>
    </row>
    <row r="33" spans="1:13" x14ac:dyDescent="0.4">
      <c r="A33" s="10"/>
      <c r="B33" s="11">
        <f t="shared" si="4"/>
        <v>28</v>
      </c>
      <c r="C33" s="17">
        <f t="shared" si="5"/>
        <v>7920.9405139576666</v>
      </c>
      <c r="D33" s="12">
        <f t="shared" si="0"/>
        <v>92.013453842560708</v>
      </c>
      <c r="E33" s="12">
        <f t="shared" si="1"/>
        <v>78.811886319297926</v>
      </c>
      <c r="F33" s="12">
        <f t="shared" si="2"/>
        <v>13.20156752326278</v>
      </c>
      <c r="G33" s="12">
        <f t="shared" si="3"/>
        <v>7842.1286276383689</v>
      </c>
      <c r="K33" s="10"/>
      <c r="L33" s="10"/>
      <c r="M33" s="10"/>
    </row>
    <row r="34" spans="1:13" x14ac:dyDescent="0.4">
      <c r="A34" s="10"/>
      <c r="B34" s="11">
        <f t="shared" si="4"/>
        <v>29</v>
      </c>
      <c r="C34" s="17">
        <f t="shared" si="5"/>
        <v>7842.1286276383689</v>
      </c>
      <c r="D34" s="12">
        <f t="shared" si="0"/>
        <v>92.013453842560708</v>
      </c>
      <c r="E34" s="12">
        <f t="shared" si="1"/>
        <v>78.943239463163422</v>
      </c>
      <c r="F34" s="12">
        <f t="shared" si="2"/>
        <v>13.070214379397285</v>
      </c>
      <c r="G34" s="12">
        <f t="shared" si="3"/>
        <v>7763.1853881752058</v>
      </c>
      <c r="K34" s="10"/>
      <c r="L34" s="10"/>
      <c r="M34" s="10"/>
    </row>
    <row r="35" spans="1:13" ht="14" customHeight="1" x14ac:dyDescent="0.4">
      <c r="A35" s="10"/>
      <c r="B35" s="11">
        <f t="shared" si="4"/>
        <v>30</v>
      </c>
      <c r="C35" s="17">
        <f t="shared" si="5"/>
        <v>7763.1853881752058</v>
      </c>
      <c r="D35" s="12">
        <f t="shared" si="0"/>
        <v>92.013453842560708</v>
      </c>
      <c r="E35" s="12">
        <f t="shared" si="1"/>
        <v>79.074811528935356</v>
      </c>
      <c r="F35" s="12">
        <f t="shared" si="2"/>
        <v>12.938642313625346</v>
      </c>
      <c r="G35" s="12">
        <f t="shared" si="3"/>
        <v>7684.1105766462706</v>
      </c>
      <c r="K35" s="10"/>
      <c r="L35" s="10"/>
      <c r="M35" s="10"/>
    </row>
    <row r="36" spans="1:13" x14ac:dyDescent="0.4">
      <c r="A36" s="10"/>
      <c r="B36" s="11">
        <f t="shared" si="4"/>
        <v>31</v>
      </c>
      <c r="C36" s="17">
        <f t="shared" si="5"/>
        <v>7684.1105766462706</v>
      </c>
      <c r="D36" s="12">
        <f t="shared" si="0"/>
        <v>92.013453842560708</v>
      </c>
      <c r="E36" s="12">
        <f t="shared" si="1"/>
        <v>79.20660288148359</v>
      </c>
      <c r="F36" s="12">
        <f t="shared" si="2"/>
        <v>12.806850961077119</v>
      </c>
      <c r="G36" s="12">
        <f t="shared" si="3"/>
        <v>7604.9039737647872</v>
      </c>
      <c r="K36" s="10"/>
      <c r="L36" s="10"/>
      <c r="M36" s="10"/>
    </row>
    <row r="37" spans="1:13" x14ac:dyDescent="0.4">
      <c r="A37" s="10"/>
      <c r="B37" s="11">
        <f t="shared" si="4"/>
        <v>32</v>
      </c>
      <c r="C37" s="17">
        <f t="shared" si="5"/>
        <v>7604.9039737647872</v>
      </c>
      <c r="D37" s="12">
        <f t="shared" si="0"/>
        <v>92.013453842560708</v>
      </c>
      <c r="E37" s="12">
        <f t="shared" si="1"/>
        <v>79.338613886286069</v>
      </c>
      <c r="F37" s="12">
        <f t="shared" si="2"/>
        <v>12.674839956274646</v>
      </c>
      <c r="G37" s="12">
        <f t="shared" si="3"/>
        <v>7525.5653598785011</v>
      </c>
      <c r="K37" s="10"/>
      <c r="L37" s="10"/>
      <c r="M37" s="10"/>
    </row>
    <row r="38" spans="1:13" x14ac:dyDescent="0.4">
      <c r="A38" s="10"/>
      <c r="B38" s="11">
        <f t="shared" si="4"/>
        <v>33</v>
      </c>
      <c r="C38" s="17">
        <f t="shared" si="5"/>
        <v>7525.5653598785011</v>
      </c>
      <c r="D38" s="12">
        <f t="shared" ref="D38:D69" si="6">IF(ROUND(C38,3)&gt;0,-PMT($J$7/$J$10,$J$11,$J$6),0)</f>
        <v>92.013453842560708</v>
      </c>
      <c r="E38" s="12">
        <f t="shared" ref="E38:E69" si="7">IFERROR(-PPMT($J$7/$J$10,B38,$J$11,$J$6),0)</f>
        <v>79.470844909429857</v>
      </c>
      <c r="F38" s="12">
        <f t="shared" ref="F38:F69" si="8">IFERROR(-IPMT($J$7/$J$10,B38,$J$11,$J$6),0)</f>
        <v>12.542608933130834</v>
      </c>
      <c r="G38" s="12">
        <f t="shared" si="3"/>
        <v>7446.0945149690715</v>
      </c>
      <c r="K38" s="10"/>
      <c r="L38" s="10"/>
      <c r="M38" s="10"/>
    </row>
    <row r="39" spans="1:13" x14ac:dyDescent="0.4">
      <c r="A39" s="10"/>
      <c r="B39" s="11">
        <f t="shared" si="4"/>
        <v>34</v>
      </c>
      <c r="C39" s="17">
        <f t="shared" si="5"/>
        <v>7446.0945149690715</v>
      </c>
      <c r="D39" s="12">
        <f t="shared" si="6"/>
        <v>92.013453842560708</v>
      </c>
      <c r="E39" s="12">
        <f t="shared" si="7"/>
        <v>79.603296317612248</v>
      </c>
      <c r="F39" s="12">
        <f t="shared" si="8"/>
        <v>12.410157524948453</v>
      </c>
      <c r="G39" s="12">
        <f t="shared" si="3"/>
        <v>7366.4912186514593</v>
      </c>
      <c r="K39" s="10"/>
      <c r="L39" s="10"/>
      <c r="M39" s="10"/>
    </row>
    <row r="40" spans="1:13" x14ac:dyDescent="0.4">
      <c r="A40" s="10"/>
      <c r="B40" s="11">
        <f t="shared" si="4"/>
        <v>35</v>
      </c>
      <c r="C40" s="17">
        <f t="shared" si="5"/>
        <v>7366.4912186514593</v>
      </c>
      <c r="D40" s="12">
        <f t="shared" si="6"/>
        <v>92.013453842560708</v>
      </c>
      <c r="E40" s="12">
        <f t="shared" si="7"/>
        <v>79.735968478141601</v>
      </c>
      <c r="F40" s="12">
        <f t="shared" si="8"/>
        <v>12.2774853644191</v>
      </c>
      <c r="G40" s="12">
        <f t="shared" si="3"/>
        <v>7286.755250173318</v>
      </c>
      <c r="K40" s="10"/>
      <c r="L40" s="10"/>
      <c r="M40" s="10"/>
    </row>
    <row r="41" spans="1:13" x14ac:dyDescent="0.4">
      <c r="A41" s="10"/>
      <c r="B41" s="11">
        <f t="shared" si="4"/>
        <v>36</v>
      </c>
      <c r="C41" s="17">
        <f t="shared" si="5"/>
        <v>7286.755250173318</v>
      </c>
      <c r="D41" s="12">
        <f t="shared" si="6"/>
        <v>92.013453842560708</v>
      </c>
      <c r="E41" s="12">
        <f t="shared" si="7"/>
        <v>79.868861758938522</v>
      </c>
      <c r="F41" s="12">
        <f t="shared" si="8"/>
        <v>12.144592083622198</v>
      </c>
      <c r="G41" s="12">
        <f t="shared" si="3"/>
        <v>7206.8863884143793</v>
      </c>
      <c r="K41" s="10"/>
      <c r="L41" s="10"/>
      <c r="M41" s="10"/>
    </row>
    <row r="42" spans="1:13" x14ac:dyDescent="0.4">
      <c r="A42" s="10"/>
      <c r="B42" s="11">
        <f t="shared" si="4"/>
        <v>37</v>
      </c>
      <c r="C42" s="17">
        <f t="shared" si="5"/>
        <v>7206.8863884143793</v>
      </c>
      <c r="D42" s="12">
        <f t="shared" si="6"/>
        <v>92.013453842560708</v>
      </c>
      <c r="E42" s="12">
        <f t="shared" si="7"/>
        <v>80.001976528536744</v>
      </c>
      <c r="F42" s="12">
        <f t="shared" si="8"/>
        <v>12.011477314023967</v>
      </c>
      <c r="G42" s="12">
        <f t="shared" si="3"/>
        <v>7126.8844118858424</v>
      </c>
      <c r="K42" s="10"/>
      <c r="L42" s="10"/>
      <c r="M42" s="10"/>
    </row>
    <row r="43" spans="1:13" x14ac:dyDescent="0.4">
      <c r="A43" s="10"/>
      <c r="B43" s="11">
        <f t="shared" si="4"/>
        <v>38</v>
      </c>
      <c r="C43" s="17">
        <f t="shared" si="5"/>
        <v>7126.8844118858424</v>
      </c>
      <c r="D43" s="12">
        <f t="shared" si="6"/>
        <v>92.013453842560708</v>
      </c>
      <c r="E43" s="12">
        <f t="shared" si="7"/>
        <v>80.135313156084308</v>
      </c>
      <c r="F43" s="12">
        <f t="shared" si="8"/>
        <v>11.878140686476407</v>
      </c>
      <c r="G43" s="12">
        <f t="shared" si="3"/>
        <v>7046.7490987297579</v>
      </c>
      <c r="H43" s="10"/>
      <c r="K43" s="10"/>
      <c r="L43" s="10"/>
      <c r="M43" s="10"/>
    </row>
    <row r="44" spans="1:13" x14ac:dyDescent="0.4">
      <c r="A44" s="10"/>
      <c r="B44" s="11">
        <f t="shared" si="4"/>
        <v>39</v>
      </c>
      <c r="C44" s="17">
        <f t="shared" si="5"/>
        <v>7046.7490987297579</v>
      </c>
      <c r="D44" s="12">
        <f t="shared" si="6"/>
        <v>92.013453842560708</v>
      </c>
      <c r="E44" s="12">
        <f t="shared" si="7"/>
        <v>80.268872011344442</v>
      </c>
      <c r="F44" s="12">
        <f t="shared" si="8"/>
        <v>11.744581831216264</v>
      </c>
      <c r="G44" s="12">
        <f t="shared" si="3"/>
        <v>6966.4802267184132</v>
      </c>
      <c r="H44" s="10"/>
      <c r="I44" s="10"/>
      <c r="J44" s="10"/>
      <c r="K44" s="10"/>
      <c r="L44" s="10"/>
      <c r="M44" s="10"/>
    </row>
    <row r="45" spans="1:13" x14ac:dyDescent="0.4">
      <c r="A45" s="10"/>
      <c r="B45" s="11">
        <f t="shared" si="4"/>
        <v>40</v>
      </c>
      <c r="C45" s="17">
        <f t="shared" si="5"/>
        <v>6966.4802267184132</v>
      </c>
      <c r="D45" s="12">
        <f t="shared" si="6"/>
        <v>92.013453842560708</v>
      </c>
      <c r="E45" s="12">
        <f t="shared" si="7"/>
        <v>80.402653464696684</v>
      </c>
      <c r="F45" s="12">
        <f t="shared" si="8"/>
        <v>11.610800377864022</v>
      </c>
      <c r="G45" s="12">
        <f t="shared" si="3"/>
        <v>6886.0775732537168</v>
      </c>
      <c r="H45" s="10"/>
      <c r="I45" s="10"/>
      <c r="J45" s="10"/>
      <c r="K45" s="10"/>
      <c r="L45" s="10"/>
      <c r="M45" s="10"/>
    </row>
    <row r="46" spans="1:13" x14ac:dyDescent="0.4">
      <c r="A46" s="10"/>
      <c r="B46" s="11">
        <f t="shared" si="4"/>
        <v>41</v>
      </c>
      <c r="C46" s="17">
        <f t="shared" si="5"/>
        <v>6886.0775732537168</v>
      </c>
      <c r="D46" s="12">
        <f t="shared" si="6"/>
        <v>92.013453842560708</v>
      </c>
      <c r="E46" s="12">
        <f t="shared" si="7"/>
        <v>80.536657887137849</v>
      </c>
      <c r="F46" s="12">
        <f t="shared" si="8"/>
        <v>11.47679595542286</v>
      </c>
      <c r="G46" s="12">
        <f t="shared" si="3"/>
        <v>6805.5409153665787</v>
      </c>
      <c r="H46" s="10"/>
      <c r="I46" s="10"/>
      <c r="J46" s="10"/>
      <c r="K46" s="10"/>
      <c r="L46" s="10"/>
      <c r="M46" s="10"/>
    </row>
    <row r="47" spans="1:13" x14ac:dyDescent="0.4">
      <c r="A47" s="10"/>
      <c r="B47" s="11">
        <f t="shared" si="4"/>
        <v>42</v>
      </c>
      <c r="C47" s="17">
        <f t="shared" si="5"/>
        <v>6805.5409153665787</v>
      </c>
      <c r="D47" s="12">
        <f t="shared" si="6"/>
        <v>92.013453842560708</v>
      </c>
      <c r="E47" s="12">
        <f t="shared" si="7"/>
        <v>80.670885650283068</v>
      </c>
      <c r="F47" s="12">
        <f t="shared" si="8"/>
        <v>11.342568192277632</v>
      </c>
      <c r="G47" s="12">
        <f t="shared" si="3"/>
        <v>6724.8700297162959</v>
      </c>
      <c r="H47" s="10"/>
      <c r="I47" s="10"/>
      <c r="J47" s="10"/>
      <c r="K47" s="10"/>
      <c r="L47" s="10"/>
      <c r="M47" s="10"/>
    </row>
    <row r="48" spans="1:13" x14ac:dyDescent="0.4">
      <c r="A48" s="10"/>
      <c r="B48" s="11">
        <f t="shared" si="4"/>
        <v>43</v>
      </c>
      <c r="C48" s="17">
        <f t="shared" si="5"/>
        <v>6724.8700297162959</v>
      </c>
      <c r="D48" s="12">
        <f t="shared" si="6"/>
        <v>92.013453842560708</v>
      </c>
      <c r="E48" s="12">
        <f t="shared" si="7"/>
        <v>80.805337126366879</v>
      </c>
      <c r="F48" s="12">
        <f t="shared" si="8"/>
        <v>11.208116716193828</v>
      </c>
      <c r="G48" s="12">
        <f t="shared" si="3"/>
        <v>6644.0646925899291</v>
      </c>
      <c r="H48" s="10"/>
      <c r="I48" s="10"/>
      <c r="J48" s="10"/>
      <c r="K48" s="10"/>
      <c r="L48" s="10"/>
      <c r="M48" s="10"/>
    </row>
    <row r="49" spans="1:13" x14ac:dyDescent="0.4">
      <c r="A49" s="10"/>
      <c r="B49" s="11">
        <f t="shared" si="4"/>
        <v>44</v>
      </c>
      <c r="C49" s="17">
        <f t="shared" si="5"/>
        <v>6644.0646925899291</v>
      </c>
      <c r="D49" s="12">
        <f t="shared" si="6"/>
        <v>92.013453842560708</v>
      </c>
      <c r="E49" s="12">
        <f t="shared" si="7"/>
        <v>80.940012688244153</v>
      </c>
      <c r="F49" s="12">
        <f t="shared" si="8"/>
        <v>11.07344115431655</v>
      </c>
      <c r="G49" s="12">
        <f t="shared" si="3"/>
        <v>6563.1246799016853</v>
      </c>
      <c r="H49" s="10"/>
      <c r="I49" s="10"/>
      <c r="J49" s="10"/>
      <c r="K49" s="10"/>
      <c r="L49" s="10"/>
      <c r="M49" s="10"/>
    </row>
    <row r="50" spans="1:13" x14ac:dyDescent="0.4">
      <c r="A50" s="10"/>
      <c r="B50" s="11">
        <f t="shared" si="4"/>
        <v>45</v>
      </c>
      <c r="C50" s="17">
        <f t="shared" si="5"/>
        <v>6563.1246799016853</v>
      </c>
      <c r="D50" s="12">
        <f t="shared" si="6"/>
        <v>92.013453842560708</v>
      </c>
      <c r="E50" s="12">
        <f t="shared" si="7"/>
        <v>81.074912709391228</v>
      </c>
      <c r="F50" s="12">
        <f t="shared" si="8"/>
        <v>10.938541133169476</v>
      </c>
      <c r="G50" s="12">
        <f t="shared" si="3"/>
        <v>6482.049767192294</v>
      </c>
      <c r="H50" s="10"/>
      <c r="I50" s="10"/>
      <c r="J50" s="10"/>
      <c r="K50" s="10"/>
      <c r="L50" s="10"/>
      <c r="M50" s="10"/>
    </row>
    <row r="51" spans="1:13" x14ac:dyDescent="0.4">
      <c r="A51" s="10"/>
      <c r="B51" s="11">
        <f t="shared" si="4"/>
        <v>46</v>
      </c>
      <c r="C51" s="17">
        <f t="shared" si="5"/>
        <v>6482.049767192294</v>
      </c>
      <c r="D51" s="12">
        <f t="shared" si="6"/>
        <v>92.013453842560708</v>
      </c>
      <c r="E51" s="12">
        <f t="shared" si="7"/>
        <v>81.21003756390688</v>
      </c>
      <c r="F51" s="12">
        <f t="shared" si="8"/>
        <v>10.803416278653824</v>
      </c>
      <c r="G51" s="12">
        <f t="shared" si="3"/>
        <v>6400.8397296283874</v>
      </c>
      <c r="H51" s="10"/>
      <c r="I51" s="10"/>
      <c r="J51" s="10"/>
      <c r="K51" s="10"/>
      <c r="L51" s="10"/>
      <c r="M51" s="10"/>
    </row>
    <row r="52" spans="1:13" x14ac:dyDescent="0.4">
      <c r="A52" s="10"/>
      <c r="B52" s="11">
        <f t="shared" si="4"/>
        <v>47</v>
      </c>
      <c r="C52" s="17">
        <f t="shared" si="5"/>
        <v>6400.8397296283874</v>
      </c>
      <c r="D52" s="12">
        <f t="shared" si="6"/>
        <v>92.013453842560708</v>
      </c>
      <c r="E52" s="12">
        <f t="shared" si="7"/>
        <v>81.3453876265134</v>
      </c>
      <c r="F52" s="12">
        <f t="shared" si="8"/>
        <v>10.668066216047313</v>
      </c>
      <c r="G52" s="12">
        <f t="shared" si="3"/>
        <v>6319.4943420018744</v>
      </c>
      <c r="H52" s="10"/>
      <c r="I52" s="10"/>
      <c r="J52" s="10"/>
      <c r="K52" s="10"/>
      <c r="L52" s="10"/>
      <c r="M52" s="10"/>
    </row>
    <row r="53" spans="1:13" x14ac:dyDescent="0.4">
      <c r="A53" s="10"/>
      <c r="B53" s="11">
        <f t="shared" si="4"/>
        <v>48</v>
      </c>
      <c r="C53" s="17">
        <f t="shared" si="5"/>
        <v>6319.4943420018744</v>
      </c>
      <c r="D53" s="12">
        <f t="shared" si="6"/>
        <v>92.013453842560708</v>
      </c>
      <c r="E53" s="12">
        <f t="shared" si="7"/>
        <v>81.480963272557588</v>
      </c>
      <c r="F53" s="12">
        <f t="shared" si="8"/>
        <v>10.532490570003123</v>
      </c>
      <c r="G53" s="12">
        <f t="shared" si="3"/>
        <v>6238.0133787293171</v>
      </c>
      <c r="H53" s="10"/>
      <c r="I53" s="10"/>
      <c r="J53" s="10"/>
      <c r="K53" s="10"/>
      <c r="L53" s="10"/>
      <c r="M53" s="10"/>
    </row>
    <row r="54" spans="1:13" x14ac:dyDescent="0.4">
      <c r="A54" s="10"/>
      <c r="B54" s="11">
        <f t="shared" si="4"/>
        <v>49</v>
      </c>
      <c r="C54" s="17">
        <f t="shared" si="5"/>
        <v>6238.0133787293171</v>
      </c>
      <c r="D54" s="12">
        <f t="shared" si="6"/>
        <v>92.013453842560708</v>
      </c>
      <c r="E54" s="12">
        <f t="shared" si="7"/>
        <v>81.61676487801185</v>
      </c>
      <c r="F54" s="12">
        <f t="shared" si="8"/>
        <v>10.396688964548861</v>
      </c>
      <c r="G54" s="12">
        <f t="shared" si="3"/>
        <v>6156.3966138513051</v>
      </c>
      <c r="H54" s="10"/>
      <c r="I54" s="21"/>
      <c r="J54" s="21"/>
      <c r="K54" s="10"/>
      <c r="L54" s="10"/>
      <c r="M54" s="10"/>
    </row>
    <row r="55" spans="1:13" x14ac:dyDescent="0.4">
      <c r="A55" s="10"/>
      <c r="B55" s="11">
        <f t="shared" si="4"/>
        <v>50</v>
      </c>
      <c r="C55" s="17">
        <f t="shared" si="5"/>
        <v>6156.3966138513051</v>
      </c>
      <c r="D55" s="12">
        <f t="shared" si="6"/>
        <v>92.013453842560708</v>
      </c>
      <c r="E55" s="12">
        <f t="shared" si="7"/>
        <v>81.752792819475204</v>
      </c>
      <c r="F55" s="12">
        <f t="shared" si="8"/>
        <v>10.260661023085506</v>
      </c>
      <c r="G55" s="12">
        <f t="shared" si="3"/>
        <v>6074.6438210318302</v>
      </c>
      <c r="H55" s="10"/>
      <c r="I55" s="21"/>
      <c r="J55" s="21"/>
      <c r="K55" s="10"/>
      <c r="L55" s="10"/>
      <c r="M55" s="10"/>
    </row>
    <row r="56" spans="1:13" x14ac:dyDescent="0.4">
      <c r="A56" s="10"/>
      <c r="B56" s="11">
        <f t="shared" si="4"/>
        <v>51</v>
      </c>
      <c r="C56" s="17">
        <f t="shared" si="5"/>
        <v>6074.6438210318302</v>
      </c>
      <c r="D56" s="12">
        <f t="shared" si="6"/>
        <v>92.013453842560708</v>
      </c>
      <c r="E56" s="12">
        <f t="shared" si="7"/>
        <v>81.889047474174319</v>
      </c>
      <c r="F56" s="12">
        <f t="shared" si="8"/>
        <v>10.124406368386383</v>
      </c>
      <c r="G56" s="12">
        <f t="shared" si="3"/>
        <v>5992.7547735576554</v>
      </c>
      <c r="H56" s="10"/>
      <c r="I56" s="22"/>
      <c r="J56" s="22"/>
      <c r="K56" s="10"/>
      <c r="L56" s="10"/>
      <c r="M56" s="10"/>
    </row>
    <row r="57" spans="1:13" x14ac:dyDescent="0.4">
      <c r="A57" s="10"/>
      <c r="B57" s="11">
        <f t="shared" si="4"/>
        <v>52</v>
      </c>
      <c r="C57" s="17">
        <f t="shared" si="5"/>
        <v>5992.7547735576554</v>
      </c>
      <c r="D57" s="12">
        <f t="shared" si="6"/>
        <v>92.013453842560708</v>
      </c>
      <c r="E57" s="12">
        <f t="shared" si="7"/>
        <v>82.025529219964625</v>
      </c>
      <c r="F57" s="12">
        <f t="shared" si="8"/>
        <v>9.9879246225960934</v>
      </c>
      <c r="G57" s="12">
        <f t="shared" si="3"/>
        <v>5910.7292443376909</v>
      </c>
      <c r="H57" s="22"/>
      <c r="I57" s="22"/>
      <c r="J57" s="22"/>
      <c r="K57" s="10"/>
      <c r="L57" s="10"/>
      <c r="M57" s="10"/>
    </row>
    <row r="58" spans="1:13" x14ac:dyDescent="0.4">
      <c r="A58" s="10"/>
      <c r="B58" s="11">
        <f t="shared" si="4"/>
        <v>53</v>
      </c>
      <c r="C58" s="17">
        <f t="shared" si="5"/>
        <v>5910.7292443376909</v>
      </c>
      <c r="D58" s="12">
        <f t="shared" si="6"/>
        <v>92.013453842560708</v>
      </c>
      <c r="E58" s="12">
        <f t="shared" si="7"/>
        <v>82.162238435331233</v>
      </c>
      <c r="F58" s="12">
        <f t="shared" si="8"/>
        <v>9.8512154072294837</v>
      </c>
      <c r="G58" s="12">
        <f t="shared" si="3"/>
        <v>5828.5670059023596</v>
      </c>
      <c r="H58" s="22"/>
      <c r="I58" s="21"/>
      <c r="J58" s="21"/>
      <c r="K58" s="10"/>
      <c r="L58" s="10"/>
      <c r="M58" s="10"/>
    </row>
    <row r="59" spans="1:13" x14ac:dyDescent="0.4">
      <c r="A59" s="10" t="s">
        <v>2</v>
      </c>
      <c r="B59" s="11">
        <f t="shared" si="4"/>
        <v>54</v>
      </c>
      <c r="C59" s="17">
        <f t="shared" si="5"/>
        <v>5828.5670059023596</v>
      </c>
      <c r="D59" s="12">
        <f t="shared" si="6"/>
        <v>92.013453842560708</v>
      </c>
      <c r="E59" s="12">
        <f t="shared" si="7"/>
        <v>82.299175499390117</v>
      </c>
      <c r="F59" s="12">
        <f t="shared" si="8"/>
        <v>9.7142783431705979</v>
      </c>
      <c r="G59" s="12">
        <f t="shared" si="3"/>
        <v>5746.2678304029696</v>
      </c>
      <c r="H59" s="10"/>
      <c r="I59" s="10"/>
      <c r="J59" s="10"/>
      <c r="K59" s="10"/>
      <c r="L59" s="10"/>
      <c r="M59" s="10"/>
    </row>
    <row r="60" spans="1:13" x14ac:dyDescent="0.4">
      <c r="A60" s="10"/>
      <c r="B60" s="11">
        <f t="shared" si="4"/>
        <v>55</v>
      </c>
      <c r="C60" s="17">
        <f t="shared" si="5"/>
        <v>5746.2678304029696</v>
      </c>
      <c r="D60" s="12">
        <f t="shared" si="6"/>
        <v>92.013453842560708</v>
      </c>
      <c r="E60" s="12">
        <f t="shared" si="7"/>
        <v>82.436340791889094</v>
      </c>
      <c r="F60" s="12">
        <f t="shared" si="8"/>
        <v>9.5771130506716169</v>
      </c>
      <c r="G60" s="12">
        <f t="shared" si="3"/>
        <v>5663.8314896110805</v>
      </c>
      <c r="I60" s="10"/>
      <c r="J60" s="10"/>
      <c r="K60" s="10"/>
      <c r="L60" s="10"/>
      <c r="M60" s="10"/>
    </row>
    <row r="61" spans="1:13" x14ac:dyDescent="0.4">
      <c r="A61" s="10"/>
      <c r="B61" s="11">
        <f t="shared" si="4"/>
        <v>56</v>
      </c>
      <c r="C61" s="17">
        <f t="shared" si="5"/>
        <v>5663.8314896110805</v>
      </c>
      <c r="D61" s="12">
        <f t="shared" si="6"/>
        <v>92.013453842560708</v>
      </c>
      <c r="E61" s="12">
        <f t="shared" si="7"/>
        <v>82.57373469320892</v>
      </c>
      <c r="F61" s="12">
        <f t="shared" si="8"/>
        <v>9.4397191493518005</v>
      </c>
      <c r="G61" s="12">
        <f t="shared" si="3"/>
        <v>5581.2577549178714</v>
      </c>
      <c r="I61" s="10"/>
      <c r="J61" s="10"/>
      <c r="K61" s="10"/>
      <c r="L61" s="10"/>
      <c r="M61" s="10"/>
    </row>
    <row r="62" spans="1:13" x14ac:dyDescent="0.4">
      <c r="A62" s="10"/>
      <c r="B62" s="11">
        <f t="shared" si="4"/>
        <v>57</v>
      </c>
      <c r="C62" s="17">
        <f t="shared" si="5"/>
        <v>5581.2577549178714</v>
      </c>
      <c r="D62" s="12">
        <f t="shared" si="6"/>
        <v>92.013453842560708</v>
      </c>
      <c r="E62" s="12">
        <f t="shared" si="7"/>
        <v>82.711357584364265</v>
      </c>
      <c r="F62" s="12">
        <f t="shared" si="8"/>
        <v>9.3020962581964515</v>
      </c>
      <c r="G62" s="12">
        <f t="shared" si="3"/>
        <v>5498.5463973335072</v>
      </c>
      <c r="H62" s="10"/>
      <c r="I62" s="10"/>
      <c r="J62" s="10"/>
    </row>
    <row r="63" spans="1:13" x14ac:dyDescent="0.4">
      <c r="A63" s="10"/>
      <c r="B63" s="11">
        <f t="shared" si="4"/>
        <v>58</v>
      </c>
      <c r="C63" s="17">
        <f t="shared" si="5"/>
        <v>5498.5463973335072</v>
      </c>
      <c r="D63" s="12">
        <f t="shared" si="6"/>
        <v>92.013453842560708</v>
      </c>
      <c r="E63" s="12">
        <f t="shared" si="7"/>
        <v>82.849209847004857</v>
      </c>
      <c r="F63" s="12">
        <f t="shared" si="8"/>
        <v>9.1642439955558448</v>
      </c>
      <c r="G63" s="12">
        <f t="shared" si="3"/>
        <v>5415.6971874865021</v>
      </c>
      <c r="H63" s="10"/>
      <c r="I63" s="10"/>
      <c r="J63" s="10"/>
    </row>
    <row r="64" spans="1:13" x14ac:dyDescent="0.4">
      <c r="A64" s="10"/>
      <c r="B64" s="11">
        <f t="shared" si="4"/>
        <v>59</v>
      </c>
      <c r="C64" s="17">
        <f t="shared" si="5"/>
        <v>5415.6971874865021</v>
      </c>
      <c r="D64" s="12">
        <f t="shared" si="6"/>
        <v>92.013453842560708</v>
      </c>
      <c r="E64" s="12">
        <f t="shared" si="7"/>
        <v>82.987291863416544</v>
      </c>
      <c r="F64" s="12">
        <f t="shared" si="8"/>
        <v>9.0261619791441685</v>
      </c>
      <c r="G64" s="12">
        <f t="shared" si="3"/>
        <v>5332.7098956230857</v>
      </c>
      <c r="H64" s="10"/>
      <c r="I64" s="10"/>
      <c r="J64" s="10"/>
    </row>
    <row r="65" spans="1:10" x14ac:dyDescent="0.4">
      <c r="A65" s="10"/>
      <c r="B65" s="11">
        <f t="shared" si="4"/>
        <v>60</v>
      </c>
      <c r="C65" s="17">
        <f t="shared" si="5"/>
        <v>5332.7098956230857</v>
      </c>
      <c r="D65" s="12">
        <f t="shared" si="6"/>
        <v>92.013453842560708</v>
      </c>
      <c r="E65" s="12">
        <f t="shared" si="7"/>
        <v>83.125604016522217</v>
      </c>
      <c r="F65" s="12">
        <f t="shared" si="8"/>
        <v>8.887849826038476</v>
      </c>
      <c r="G65" s="12">
        <f t="shared" si="3"/>
        <v>5249.5842916065631</v>
      </c>
      <c r="H65" s="10"/>
      <c r="I65" s="10"/>
      <c r="J65" s="10"/>
    </row>
    <row r="66" spans="1:10" x14ac:dyDescent="0.4">
      <c r="A66" s="10"/>
      <c r="B66" s="11">
        <f t="shared" si="4"/>
        <v>61</v>
      </c>
      <c r="C66" s="17">
        <f t="shared" si="5"/>
        <v>5249.5842916065631</v>
      </c>
      <c r="D66" s="12">
        <f t="shared" si="6"/>
        <v>92.013453842560708</v>
      </c>
      <c r="E66" s="12">
        <f t="shared" si="7"/>
        <v>83.264146689883106</v>
      </c>
      <c r="F66" s="12">
        <f t="shared" si="8"/>
        <v>8.7493071526776056</v>
      </c>
      <c r="G66" s="12">
        <f t="shared" si="3"/>
        <v>5166.32014491668</v>
      </c>
      <c r="H66" s="10"/>
      <c r="I66" s="10"/>
      <c r="J66" s="10"/>
    </row>
    <row r="67" spans="1:10" x14ac:dyDescent="0.4">
      <c r="A67" s="10"/>
      <c r="B67" s="11">
        <f t="shared" si="4"/>
        <v>62</v>
      </c>
      <c r="C67" s="17">
        <f t="shared" si="5"/>
        <v>5166.32014491668</v>
      </c>
      <c r="D67" s="12">
        <f t="shared" si="6"/>
        <v>92.013453842560708</v>
      </c>
      <c r="E67" s="12">
        <f t="shared" si="7"/>
        <v>83.402920267699571</v>
      </c>
      <c r="F67" s="12">
        <f t="shared" si="8"/>
        <v>8.6105335748611331</v>
      </c>
      <c r="G67" s="12">
        <f t="shared" si="3"/>
        <v>5082.9172246489807</v>
      </c>
      <c r="H67" s="10"/>
      <c r="I67" s="10"/>
      <c r="J67" s="10"/>
    </row>
    <row r="68" spans="1:10" x14ac:dyDescent="0.4">
      <c r="A68" s="10"/>
      <c r="B68" s="11">
        <f t="shared" si="4"/>
        <v>63</v>
      </c>
      <c r="C68" s="17">
        <f t="shared" si="5"/>
        <v>5082.9172246489807</v>
      </c>
      <c r="D68" s="12">
        <f t="shared" si="6"/>
        <v>92.013453842560708</v>
      </c>
      <c r="E68" s="12">
        <f t="shared" si="7"/>
        <v>83.541925134812416</v>
      </c>
      <c r="F68" s="12">
        <f t="shared" si="8"/>
        <v>8.4715287077483019</v>
      </c>
      <c r="G68" s="12">
        <f t="shared" si="3"/>
        <v>4999.3752995141685</v>
      </c>
      <c r="H68" s="10"/>
      <c r="I68" s="10"/>
      <c r="J68" s="10"/>
    </row>
    <row r="69" spans="1:10" x14ac:dyDescent="0.4">
      <c r="A69" s="10"/>
      <c r="B69" s="11">
        <f t="shared" si="4"/>
        <v>64</v>
      </c>
      <c r="C69" s="17">
        <f t="shared" si="5"/>
        <v>4999.3752995141685</v>
      </c>
      <c r="D69" s="12">
        <f t="shared" si="6"/>
        <v>92.013453842560708</v>
      </c>
      <c r="E69" s="12">
        <f t="shared" si="7"/>
        <v>83.681161676703752</v>
      </c>
      <c r="F69" s="12">
        <f t="shared" si="8"/>
        <v>8.3322921658569484</v>
      </c>
      <c r="G69" s="12">
        <f t="shared" si="3"/>
        <v>4915.694137837465</v>
      </c>
      <c r="H69" s="10"/>
      <c r="I69" s="10"/>
      <c r="J69" s="10"/>
    </row>
    <row r="70" spans="1:10" x14ac:dyDescent="0.4">
      <c r="A70" s="10"/>
      <c r="B70" s="11">
        <f t="shared" si="4"/>
        <v>65</v>
      </c>
      <c r="C70" s="17">
        <f t="shared" si="5"/>
        <v>4915.694137837465</v>
      </c>
      <c r="D70" s="12">
        <f t="shared" ref="D70:D101" si="9">IF(ROUND(C70,3)&gt;0,-PMT($J$7/$J$10,$J$11,$J$6),0)</f>
        <v>92.013453842560708</v>
      </c>
      <c r="E70" s="12">
        <f t="shared" ref="E70:E101" si="10">IFERROR(-PPMT($J$7/$J$10,B70,$J$11,$J$6),0)</f>
        <v>83.820630279498275</v>
      </c>
      <c r="F70" s="12">
        <f t="shared" ref="F70:F101" si="11">IFERROR(-IPMT($J$7/$J$10,B70,$J$11,$J$6),0)</f>
        <v>8.19282356306244</v>
      </c>
      <c r="G70" s="12">
        <f t="shared" si="3"/>
        <v>4831.8735075579671</v>
      </c>
      <c r="H70" s="10"/>
      <c r="I70" s="10"/>
      <c r="J70" s="10"/>
    </row>
    <row r="71" spans="1:10" x14ac:dyDescent="0.4">
      <c r="A71" s="10"/>
      <c r="B71" s="11">
        <f t="shared" si="4"/>
        <v>66</v>
      </c>
      <c r="C71" s="17">
        <f t="shared" si="5"/>
        <v>4831.8735075579671</v>
      </c>
      <c r="D71" s="12">
        <f t="shared" si="9"/>
        <v>92.013453842560708</v>
      </c>
      <c r="E71" s="12">
        <f t="shared" si="10"/>
        <v>83.960331329964092</v>
      </c>
      <c r="F71" s="12">
        <f t="shared" si="11"/>
        <v>8.0531225125966106</v>
      </c>
      <c r="G71" s="12">
        <f t="shared" ref="G71:G126" si="12">C71-E71</f>
        <v>4747.9131762280031</v>
      </c>
      <c r="H71" s="10"/>
      <c r="I71" s="10"/>
      <c r="J71" s="10"/>
    </row>
    <row r="72" spans="1:10" x14ac:dyDescent="0.4">
      <c r="A72" s="10"/>
      <c r="B72" s="11">
        <f t="shared" ref="B72:B126" si="13">+B71+1</f>
        <v>67</v>
      </c>
      <c r="C72" s="17">
        <f t="shared" ref="C72:C126" si="14">G71</f>
        <v>4747.9131762280031</v>
      </c>
      <c r="D72" s="12">
        <f t="shared" si="9"/>
        <v>92.013453842560708</v>
      </c>
      <c r="E72" s="12">
        <f t="shared" si="10"/>
        <v>84.100265215514042</v>
      </c>
      <c r="F72" s="12">
        <f t="shared" si="11"/>
        <v>7.9131886270466696</v>
      </c>
      <c r="G72" s="12">
        <f t="shared" si="12"/>
        <v>4663.8129110124892</v>
      </c>
      <c r="H72" s="10"/>
      <c r="I72" s="10"/>
      <c r="J72" s="10"/>
    </row>
    <row r="73" spans="1:10" x14ac:dyDescent="0.4">
      <c r="A73" s="10"/>
      <c r="B73" s="11">
        <f t="shared" si="13"/>
        <v>68</v>
      </c>
      <c r="C73" s="17">
        <f t="shared" si="14"/>
        <v>4663.8129110124892</v>
      </c>
      <c r="D73" s="12">
        <f t="shared" si="9"/>
        <v>92.013453842560708</v>
      </c>
      <c r="E73" s="12">
        <f t="shared" si="10"/>
        <v>84.240432324206566</v>
      </c>
      <c r="F73" s="12">
        <f t="shared" si="11"/>
        <v>7.7730215183541462</v>
      </c>
      <c r="G73" s="12">
        <f t="shared" si="12"/>
        <v>4579.5724786882829</v>
      </c>
      <c r="H73" s="10"/>
      <c r="I73" s="10"/>
      <c r="J73" s="10"/>
    </row>
    <row r="74" spans="1:10" x14ac:dyDescent="0.4">
      <c r="A74" s="10"/>
      <c r="B74" s="11">
        <f t="shared" si="13"/>
        <v>69</v>
      </c>
      <c r="C74" s="17">
        <f t="shared" si="14"/>
        <v>4579.5724786882829</v>
      </c>
      <c r="D74" s="12">
        <f t="shared" si="9"/>
        <v>92.013453842560708</v>
      </c>
      <c r="E74" s="12">
        <f t="shared" si="10"/>
        <v>84.380833044746893</v>
      </c>
      <c r="F74" s="12">
        <f t="shared" si="11"/>
        <v>7.6326207978138019</v>
      </c>
      <c r="G74" s="12">
        <f t="shared" si="12"/>
        <v>4495.1916456435356</v>
      </c>
      <c r="H74" s="10"/>
      <c r="I74" s="10"/>
      <c r="J74" s="10"/>
    </row>
    <row r="75" spans="1:10" x14ac:dyDescent="0.4">
      <c r="A75" s="10"/>
      <c r="B75" s="11">
        <f t="shared" si="13"/>
        <v>70</v>
      </c>
      <c r="C75" s="17">
        <f t="shared" si="14"/>
        <v>4495.1916456435356</v>
      </c>
      <c r="D75" s="12">
        <f t="shared" si="9"/>
        <v>92.013453842560708</v>
      </c>
      <c r="E75" s="12">
        <f t="shared" si="10"/>
        <v>84.521467766488144</v>
      </c>
      <c r="F75" s="12">
        <f t="shared" si="11"/>
        <v>7.491986076072557</v>
      </c>
      <c r="G75" s="12">
        <f t="shared" si="12"/>
        <v>4410.6701778770475</v>
      </c>
      <c r="H75" s="10"/>
      <c r="I75" s="10"/>
      <c r="J75" s="10"/>
    </row>
    <row r="76" spans="1:10" x14ac:dyDescent="0.4">
      <c r="A76" s="10"/>
      <c r="B76" s="11">
        <f t="shared" si="13"/>
        <v>71</v>
      </c>
      <c r="C76" s="17">
        <f t="shared" si="14"/>
        <v>4410.6701778770475</v>
      </c>
      <c r="D76" s="12">
        <f t="shared" si="9"/>
        <v>92.013453842560708</v>
      </c>
      <c r="E76" s="12">
        <f t="shared" si="10"/>
        <v>84.662336879432303</v>
      </c>
      <c r="F76" s="12">
        <f t="shared" si="11"/>
        <v>7.3511169631284101</v>
      </c>
      <c r="G76" s="12">
        <f t="shared" si="12"/>
        <v>4326.0078409976149</v>
      </c>
      <c r="H76" s="10"/>
      <c r="I76" s="10"/>
      <c r="J76" s="10"/>
    </row>
    <row r="77" spans="1:10" x14ac:dyDescent="0.4">
      <c r="A77" s="10"/>
      <c r="B77" s="11">
        <f t="shared" si="13"/>
        <v>72</v>
      </c>
      <c r="C77" s="17">
        <f t="shared" si="14"/>
        <v>4326.0078409976149</v>
      </c>
      <c r="D77" s="12">
        <f t="shared" si="9"/>
        <v>92.013453842560708</v>
      </c>
      <c r="E77" s="12">
        <f t="shared" si="10"/>
        <v>84.803440774231348</v>
      </c>
      <c r="F77" s="12">
        <f t="shared" si="11"/>
        <v>7.2100130683293555</v>
      </c>
      <c r="G77" s="12">
        <f t="shared" si="12"/>
        <v>4241.2044002233833</v>
      </c>
      <c r="H77" s="10"/>
      <c r="I77" s="10"/>
      <c r="J77" s="10"/>
    </row>
    <row r="78" spans="1:10" x14ac:dyDescent="0.4">
      <c r="A78" s="10"/>
      <c r="B78" s="11">
        <f t="shared" si="13"/>
        <v>73</v>
      </c>
      <c r="C78" s="17">
        <f t="shared" si="14"/>
        <v>4241.2044002233833</v>
      </c>
      <c r="D78" s="12">
        <f t="shared" si="9"/>
        <v>92.013453842560708</v>
      </c>
      <c r="E78" s="12">
        <f t="shared" si="10"/>
        <v>84.94477984218841</v>
      </c>
      <c r="F78" s="12">
        <f t="shared" si="11"/>
        <v>7.0686740003723045</v>
      </c>
      <c r="G78" s="12">
        <f t="shared" si="12"/>
        <v>4156.2596203811945</v>
      </c>
      <c r="H78" s="10"/>
      <c r="I78" s="10"/>
      <c r="J78" s="10"/>
    </row>
    <row r="79" spans="1:10" x14ac:dyDescent="0.4">
      <c r="A79" s="10"/>
      <c r="B79" s="11">
        <f t="shared" si="13"/>
        <v>74</v>
      </c>
      <c r="C79" s="17">
        <f t="shared" si="14"/>
        <v>4156.2596203811945</v>
      </c>
      <c r="D79" s="12">
        <f t="shared" si="9"/>
        <v>92.013453842560708</v>
      </c>
      <c r="E79" s="12">
        <f t="shared" si="10"/>
        <v>85.086354475258716</v>
      </c>
      <c r="F79" s="12">
        <f t="shared" si="11"/>
        <v>6.9270993673019898</v>
      </c>
      <c r="G79" s="12">
        <f t="shared" si="12"/>
        <v>4071.1732659059358</v>
      </c>
      <c r="H79" s="10"/>
      <c r="I79" s="10"/>
      <c r="J79" s="10"/>
    </row>
    <row r="80" spans="1:10" x14ac:dyDescent="0.4">
      <c r="A80" s="10"/>
      <c r="B80" s="11">
        <f t="shared" si="13"/>
        <v>75</v>
      </c>
      <c r="C80" s="17">
        <f t="shared" si="14"/>
        <v>4071.1732659059358</v>
      </c>
      <c r="D80" s="12">
        <f t="shared" si="9"/>
        <v>92.013453842560708</v>
      </c>
      <c r="E80" s="12">
        <f t="shared" si="10"/>
        <v>85.228165066050821</v>
      </c>
      <c r="F80" s="12">
        <f t="shared" si="11"/>
        <v>6.7852887765098924</v>
      </c>
      <c r="G80" s="12">
        <f t="shared" si="12"/>
        <v>3985.9451008398851</v>
      </c>
      <c r="H80" s="10"/>
      <c r="I80" s="10"/>
      <c r="J80" s="10"/>
    </row>
    <row r="81" spans="1:10" x14ac:dyDescent="0.4">
      <c r="A81" s="10"/>
      <c r="B81" s="11">
        <f t="shared" si="13"/>
        <v>76</v>
      </c>
      <c r="C81" s="17">
        <f t="shared" si="14"/>
        <v>3985.9451008398851</v>
      </c>
      <c r="D81" s="12">
        <f t="shared" si="9"/>
        <v>92.013453842560708</v>
      </c>
      <c r="E81" s="12">
        <f t="shared" si="10"/>
        <v>85.370212007827575</v>
      </c>
      <c r="F81" s="12">
        <f t="shared" si="11"/>
        <v>6.643241834733141</v>
      </c>
      <c r="G81" s="12">
        <f t="shared" si="12"/>
        <v>3900.5748888320577</v>
      </c>
      <c r="H81" s="10"/>
      <c r="I81" s="10"/>
      <c r="J81" s="10"/>
    </row>
    <row r="82" spans="1:10" x14ac:dyDescent="0.4">
      <c r="A82" s="10"/>
      <c r="B82" s="11">
        <f t="shared" si="13"/>
        <v>77</v>
      </c>
      <c r="C82" s="17">
        <f t="shared" si="14"/>
        <v>3900.5748888320577</v>
      </c>
      <c r="D82" s="12">
        <f t="shared" si="9"/>
        <v>92.013453842560708</v>
      </c>
      <c r="E82" s="12">
        <f t="shared" si="10"/>
        <v>85.51249569450728</v>
      </c>
      <c r="F82" s="12">
        <f t="shared" si="11"/>
        <v>6.500958148053428</v>
      </c>
      <c r="G82" s="12">
        <f t="shared" si="12"/>
        <v>3815.0623931375503</v>
      </c>
      <c r="H82" s="10"/>
      <c r="I82" s="10"/>
      <c r="J82" s="10"/>
    </row>
    <row r="83" spans="1:10" x14ac:dyDescent="0.4">
      <c r="A83" s="10"/>
      <c r="B83" s="11">
        <f t="shared" si="13"/>
        <v>78</v>
      </c>
      <c r="C83" s="17">
        <f t="shared" si="14"/>
        <v>3815.0623931375503</v>
      </c>
      <c r="D83" s="12">
        <f t="shared" si="9"/>
        <v>92.013453842560708</v>
      </c>
      <c r="E83" s="12">
        <f t="shared" si="10"/>
        <v>85.655016520664788</v>
      </c>
      <c r="F83" s="12">
        <f t="shared" si="11"/>
        <v>6.3584373218959165</v>
      </c>
      <c r="G83" s="12">
        <f t="shared" si="12"/>
        <v>3729.4073766168854</v>
      </c>
      <c r="H83" s="10"/>
      <c r="I83" s="10"/>
      <c r="J83" s="10"/>
    </row>
    <row r="84" spans="1:10" x14ac:dyDescent="0.4">
      <c r="A84" s="10"/>
      <c r="B84" s="11">
        <f t="shared" si="13"/>
        <v>79</v>
      </c>
      <c r="C84" s="17">
        <f t="shared" si="14"/>
        <v>3729.4073766168854</v>
      </c>
      <c r="D84" s="12">
        <f t="shared" si="9"/>
        <v>92.013453842560708</v>
      </c>
      <c r="E84" s="12">
        <f t="shared" si="10"/>
        <v>85.797774881532561</v>
      </c>
      <c r="F84" s="12">
        <f t="shared" si="11"/>
        <v>6.2156789610281411</v>
      </c>
      <c r="G84" s="12">
        <f t="shared" si="12"/>
        <v>3643.609601735353</v>
      </c>
      <c r="H84" s="10"/>
      <c r="I84" s="10"/>
      <c r="J84" s="10"/>
    </row>
    <row r="85" spans="1:10" x14ac:dyDescent="0.4">
      <c r="A85" s="10"/>
      <c r="B85" s="11">
        <f t="shared" si="13"/>
        <v>80</v>
      </c>
      <c r="C85" s="17">
        <f t="shared" si="14"/>
        <v>3643.609601735353</v>
      </c>
      <c r="D85" s="12">
        <f t="shared" si="9"/>
        <v>92.013453842560708</v>
      </c>
      <c r="E85" s="12">
        <f t="shared" si="10"/>
        <v>85.940771173001778</v>
      </c>
      <c r="F85" s="12">
        <f t="shared" si="11"/>
        <v>6.0726826695589198</v>
      </c>
      <c r="G85" s="12">
        <f t="shared" si="12"/>
        <v>3557.6688305623511</v>
      </c>
      <c r="H85" s="10"/>
      <c r="I85" s="10"/>
      <c r="J85" s="10"/>
    </row>
    <row r="86" spans="1:10" x14ac:dyDescent="0.4">
      <c r="A86" s="10"/>
      <c r="B86" s="11">
        <f t="shared" si="13"/>
        <v>81</v>
      </c>
      <c r="C86" s="17">
        <f t="shared" si="14"/>
        <v>3557.6688305623511</v>
      </c>
      <c r="D86" s="12">
        <f t="shared" si="9"/>
        <v>92.013453842560708</v>
      </c>
      <c r="E86" s="12">
        <f t="shared" si="10"/>
        <v>86.084005791623468</v>
      </c>
      <c r="F86" s="12">
        <f t="shared" si="11"/>
        <v>5.9294480509372507</v>
      </c>
      <c r="G86" s="12">
        <f t="shared" si="12"/>
        <v>3471.5848247707277</v>
      </c>
      <c r="H86" s="10"/>
      <c r="I86" s="10"/>
      <c r="J86" s="10"/>
    </row>
    <row r="87" spans="1:10" x14ac:dyDescent="0.4">
      <c r="A87" s="10"/>
      <c r="B87" s="11">
        <f t="shared" si="13"/>
        <v>82</v>
      </c>
      <c r="C87" s="17">
        <f t="shared" si="14"/>
        <v>3471.5848247707277</v>
      </c>
      <c r="D87" s="12">
        <f t="shared" si="9"/>
        <v>92.013453842560708</v>
      </c>
      <c r="E87" s="12">
        <f t="shared" si="10"/>
        <v>86.227479134609496</v>
      </c>
      <c r="F87" s="12">
        <f t="shared" si="11"/>
        <v>5.7859747079512118</v>
      </c>
      <c r="G87" s="12">
        <f t="shared" si="12"/>
        <v>3385.3573456361182</v>
      </c>
      <c r="H87" s="10"/>
      <c r="I87" s="10"/>
      <c r="J87" s="10"/>
    </row>
    <row r="88" spans="1:10" x14ac:dyDescent="0.4">
      <c r="A88" s="10"/>
      <c r="B88" s="11">
        <f t="shared" si="13"/>
        <v>83</v>
      </c>
      <c r="C88" s="17">
        <f t="shared" si="14"/>
        <v>3385.3573456361182</v>
      </c>
      <c r="D88" s="12">
        <f t="shared" si="9"/>
        <v>92.013453842560708</v>
      </c>
      <c r="E88" s="12">
        <f t="shared" si="10"/>
        <v>86.37119159983385</v>
      </c>
      <c r="F88" s="12">
        <f t="shared" si="11"/>
        <v>5.6422622427268623</v>
      </c>
      <c r="G88" s="12">
        <f t="shared" si="12"/>
        <v>3298.9861540362845</v>
      </c>
      <c r="H88" s="10"/>
      <c r="I88" s="10"/>
      <c r="J88" s="10"/>
    </row>
    <row r="89" spans="1:10" x14ac:dyDescent="0.4">
      <c r="A89" s="10"/>
      <c r="B89" s="11">
        <f t="shared" si="13"/>
        <v>84</v>
      </c>
      <c r="C89" s="17">
        <f t="shared" si="14"/>
        <v>3298.9861540362845</v>
      </c>
      <c r="D89" s="12">
        <f t="shared" si="9"/>
        <v>92.013453842560708</v>
      </c>
      <c r="E89" s="12">
        <f t="shared" si="10"/>
        <v>86.51514358583357</v>
      </c>
      <c r="F89" s="12">
        <f t="shared" si="11"/>
        <v>5.49831025672714</v>
      </c>
      <c r="G89" s="12">
        <f t="shared" si="12"/>
        <v>3212.4710104504511</v>
      </c>
      <c r="H89" s="10"/>
      <c r="I89" s="10"/>
      <c r="J89" s="10"/>
    </row>
    <row r="90" spans="1:10" x14ac:dyDescent="0.4">
      <c r="A90" s="10"/>
      <c r="B90" s="11">
        <f t="shared" si="13"/>
        <v>85</v>
      </c>
      <c r="C90" s="17">
        <f t="shared" si="14"/>
        <v>3212.4710104504511</v>
      </c>
      <c r="D90" s="12">
        <f t="shared" si="9"/>
        <v>92.013453842560708</v>
      </c>
      <c r="E90" s="12">
        <f t="shared" si="10"/>
        <v>86.659335491809955</v>
      </c>
      <c r="F90" s="12">
        <f t="shared" si="11"/>
        <v>5.354118350750749</v>
      </c>
      <c r="G90" s="12">
        <f t="shared" si="12"/>
        <v>3125.8116749586411</v>
      </c>
      <c r="H90" s="10"/>
      <c r="I90" s="10"/>
      <c r="J90" s="10"/>
    </row>
    <row r="91" spans="1:10" x14ac:dyDescent="0.4">
      <c r="A91" s="10"/>
      <c r="B91" s="11">
        <f t="shared" si="13"/>
        <v>86</v>
      </c>
      <c r="C91" s="17">
        <f t="shared" si="14"/>
        <v>3125.8116749586411</v>
      </c>
      <c r="D91" s="12">
        <f t="shared" si="9"/>
        <v>92.013453842560708</v>
      </c>
      <c r="E91" s="12">
        <f t="shared" si="10"/>
        <v>86.803767717629654</v>
      </c>
      <c r="F91" s="12">
        <f t="shared" si="11"/>
        <v>5.2096861249310678</v>
      </c>
      <c r="G91" s="12">
        <f t="shared" si="12"/>
        <v>3039.0079072410113</v>
      </c>
      <c r="H91" s="10"/>
      <c r="I91" s="10"/>
      <c r="J91" s="10"/>
    </row>
    <row r="92" spans="1:10" x14ac:dyDescent="0.4">
      <c r="A92" s="10"/>
      <c r="B92" s="11">
        <f t="shared" si="13"/>
        <v>87</v>
      </c>
      <c r="C92" s="17">
        <f t="shared" si="14"/>
        <v>3039.0079072410113</v>
      </c>
      <c r="D92" s="12">
        <f t="shared" si="9"/>
        <v>92.013453842560708</v>
      </c>
      <c r="E92" s="12">
        <f t="shared" si="10"/>
        <v>86.948440663825693</v>
      </c>
      <c r="F92" s="12">
        <f t="shared" si="11"/>
        <v>5.0650131787350166</v>
      </c>
      <c r="G92" s="12">
        <f t="shared" si="12"/>
        <v>2952.0594665771855</v>
      </c>
      <c r="H92" s="10"/>
      <c r="I92" s="10"/>
      <c r="J92" s="10"/>
    </row>
    <row r="93" spans="1:10" x14ac:dyDescent="0.4">
      <c r="A93" s="10"/>
      <c r="B93" s="11">
        <f t="shared" si="13"/>
        <v>88</v>
      </c>
      <c r="C93" s="17">
        <f t="shared" si="14"/>
        <v>2952.0594665771855</v>
      </c>
      <c r="D93" s="12">
        <f t="shared" si="9"/>
        <v>92.013453842560708</v>
      </c>
      <c r="E93" s="12">
        <f t="shared" si="10"/>
        <v>87.093354731598737</v>
      </c>
      <c r="F93" s="12">
        <f t="shared" si="11"/>
        <v>4.9200991109619743</v>
      </c>
      <c r="G93" s="12">
        <f t="shared" si="12"/>
        <v>2864.966111845587</v>
      </c>
      <c r="H93" s="10"/>
      <c r="I93" s="10"/>
      <c r="J93" s="10"/>
    </row>
    <row r="94" spans="1:10" x14ac:dyDescent="0.4">
      <c r="A94" s="10"/>
      <c r="B94" s="11">
        <f t="shared" si="13"/>
        <v>89</v>
      </c>
      <c r="C94" s="17">
        <f t="shared" si="14"/>
        <v>2864.966111845587</v>
      </c>
      <c r="D94" s="12">
        <f t="shared" si="9"/>
        <v>92.013453842560708</v>
      </c>
      <c r="E94" s="12">
        <f t="shared" si="10"/>
        <v>87.238510322818072</v>
      </c>
      <c r="F94" s="12">
        <f t="shared" si="11"/>
        <v>4.774943519742644</v>
      </c>
      <c r="G94" s="12">
        <f t="shared" si="12"/>
        <v>2777.727601522769</v>
      </c>
      <c r="H94" s="10"/>
      <c r="I94" s="10"/>
      <c r="J94" s="10"/>
    </row>
    <row r="95" spans="1:10" x14ac:dyDescent="0.4">
      <c r="A95" s="10"/>
      <c r="B95" s="11">
        <f t="shared" si="13"/>
        <v>90</v>
      </c>
      <c r="C95" s="17">
        <f t="shared" si="14"/>
        <v>2777.727601522769</v>
      </c>
      <c r="D95" s="12">
        <f t="shared" si="9"/>
        <v>92.013453842560708</v>
      </c>
      <c r="E95" s="12">
        <f t="shared" si="10"/>
        <v>87.383907840022758</v>
      </c>
      <c r="F95" s="12">
        <f t="shared" si="11"/>
        <v>4.6295460025379462</v>
      </c>
      <c r="G95" s="12">
        <f t="shared" si="12"/>
        <v>2690.3436936827461</v>
      </c>
      <c r="H95" s="10"/>
      <c r="I95" s="10"/>
      <c r="J95" s="10"/>
    </row>
    <row r="96" spans="1:10" x14ac:dyDescent="0.4">
      <c r="A96" s="10"/>
      <c r="B96" s="11">
        <f t="shared" si="13"/>
        <v>91</v>
      </c>
      <c r="C96" s="17">
        <f t="shared" si="14"/>
        <v>2690.3436936827461</v>
      </c>
      <c r="D96" s="12">
        <f t="shared" si="9"/>
        <v>92.013453842560708</v>
      </c>
      <c r="E96" s="12">
        <f t="shared" si="10"/>
        <v>87.529547686422788</v>
      </c>
      <c r="F96" s="12">
        <f t="shared" si="11"/>
        <v>4.483906156137909</v>
      </c>
      <c r="G96" s="12">
        <f t="shared" si="12"/>
        <v>2602.8141459963235</v>
      </c>
      <c r="H96" s="10"/>
      <c r="I96" s="10"/>
      <c r="J96" s="10"/>
    </row>
    <row r="97" spans="1:13" x14ac:dyDescent="0.4">
      <c r="A97" s="10"/>
      <c r="B97" s="11">
        <f t="shared" si="13"/>
        <v>92</v>
      </c>
      <c r="C97" s="17">
        <f t="shared" si="14"/>
        <v>2602.8141459963235</v>
      </c>
      <c r="D97" s="12">
        <f t="shared" si="9"/>
        <v>92.013453842560708</v>
      </c>
      <c r="E97" s="12">
        <f t="shared" si="10"/>
        <v>87.675430265900175</v>
      </c>
      <c r="F97" s="12">
        <f t="shared" si="11"/>
        <v>4.3380235766605368</v>
      </c>
      <c r="G97" s="12">
        <f t="shared" si="12"/>
        <v>2515.1387157304234</v>
      </c>
      <c r="H97" s="10"/>
      <c r="I97" s="10"/>
      <c r="J97" s="10"/>
    </row>
    <row r="98" spans="1:13" x14ac:dyDescent="0.4">
      <c r="A98" s="10"/>
      <c r="B98" s="11">
        <f t="shared" si="13"/>
        <v>93</v>
      </c>
      <c r="C98" s="17">
        <f t="shared" si="14"/>
        <v>2515.1387157304234</v>
      </c>
      <c r="D98" s="12">
        <f t="shared" si="9"/>
        <v>92.013453842560708</v>
      </c>
      <c r="E98" s="12">
        <f t="shared" si="10"/>
        <v>87.821555983010015</v>
      </c>
      <c r="F98" s="12">
        <f t="shared" si="11"/>
        <v>4.1918978595507044</v>
      </c>
      <c r="G98" s="12">
        <f t="shared" si="12"/>
        <v>2427.3171597474134</v>
      </c>
      <c r="H98" s="10"/>
      <c r="I98" s="10"/>
      <c r="J98" s="10"/>
    </row>
    <row r="99" spans="1:13" x14ac:dyDescent="0.4">
      <c r="A99" s="10"/>
      <c r="B99" s="11">
        <f t="shared" si="13"/>
        <v>94</v>
      </c>
      <c r="C99" s="17">
        <f t="shared" si="14"/>
        <v>2427.3171597474134</v>
      </c>
      <c r="D99" s="12">
        <f t="shared" si="9"/>
        <v>92.013453842560708</v>
      </c>
      <c r="E99" s="12">
        <f t="shared" si="10"/>
        <v>87.967925242981693</v>
      </c>
      <c r="F99" s="12">
        <f t="shared" si="11"/>
        <v>4.0455285995790211</v>
      </c>
      <c r="G99" s="12">
        <f t="shared" si="12"/>
        <v>2339.3492345044315</v>
      </c>
      <c r="H99" s="10"/>
      <c r="I99" s="10"/>
      <c r="J99" s="10"/>
    </row>
    <row r="100" spans="1:13" x14ac:dyDescent="0.4">
      <c r="A100" s="10"/>
      <c r="B100" s="11">
        <f t="shared" si="13"/>
        <v>95</v>
      </c>
      <c r="C100" s="17">
        <f t="shared" si="14"/>
        <v>2339.3492345044315</v>
      </c>
      <c r="D100" s="12">
        <f t="shared" si="9"/>
        <v>92.013453842560708</v>
      </c>
      <c r="E100" s="12">
        <f t="shared" si="10"/>
        <v>88.114538451719994</v>
      </c>
      <c r="F100" s="12">
        <f t="shared" si="11"/>
        <v>3.8989153908407177</v>
      </c>
      <c r="G100" s="12">
        <f t="shared" si="12"/>
        <v>2251.2346960527116</v>
      </c>
      <c r="H100" s="10"/>
      <c r="I100" s="10"/>
      <c r="J100" s="10"/>
    </row>
    <row r="101" spans="1:13" x14ac:dyDescent="0.4">
      <c r="A101" s="10"/>
      <c r="B101" s="11">
        <f t="shared" si="13"/>
        <v>96</v>
      </c>
      <c r="C101" s="17">
        <f t="shared" si="14"/>
        <v>2251.2346960527116</v>
      </c>
      <c r="D101" s="12">
        <f t="shared" si="9"/>
        <v>92.013453842560708</v>
      </c>
      <c r="E101" s="12">
        <f t="shared" si="10"/>
        <v>88.261396015806184</v>
      </c>
      <c r="F101" s="12">
        <f t="shared" si="11"/>
        <v>3.752057826754517</v>
      </c>
      <c r="G101" s="12">
        <f t="shared" si="12"/>
        <v>2162.9733000369056</v>
      </c>
      <c r="H101" s="10"/>
      <c r="I101" s="10"/>
      <c r="J101" s="10"/>
    </row>
    <row r="102" spans="1:13" x14ac:dyDescent="0.4">
      <c r="A102" s="10"/>
      <c r="B102" s="11">
        <f t="shared" si="13"/>
        <v>97</v>
      </c>
      <c r="C102" s="17">
        <f t="shared" si="14"/>
        <v>2162.9733000369056</v>
      </c>
      <c r="D102" s="12">
        <f t="shared" ref="D102:D126" si="15">IF(ROUND(C102,3)&gt;0,-PMT($J$7/$J$10,$J$11,$J$6),0)</f>
        <v>92.013453842560708</v>
      </c>
      <c r="E102" s="12">
        <f t="shared" ref="E102:E126" si="16">IFERROR(-PPMT($J$7/$J$10,B102,$J$11,$J$6),0)</f>
        <v>88.4084983424992</v>
      </c>
      <c r="F102" s="12">
        <f t="shared" ref="F102:F126" si="17">IFERROR(-IPMT($J$7/$J$10,B102,$J$11,$J$6),0)</f>
        <v>3.6049555000615072</v>
      </c>
      <c r="G102" s="12">
        <f t="shared" si="12"/>
        <v>2074.5648016944065</v>
      </c>
      <c r="H102" s="10"/>
      <c r="I102" s="10"/>
      <c r="J102" s="10"/>
    </row>
    <row r="103" spans="1:13" x14ac:dyDescent="0.4">
      <c r="A103" s="10"/>
      <c r="B103" s="11">
        <f t="shared" si="13"/>
        <v>98</v>
      </c>
      <c r="C103" s="17">
        <f t="shared" si="14"/>
        <v>2074.5648016944065</v>
      </c>
      <c r="D103" s="12">
        <f t="shared" si="15"/>
        <v>92.013453842560708</v>
      </c>
      <c r="E103" s="12">
        <f t="shared" si="16"/>
        <v>88.555845839736705</v>
      </c>
      <c r="F103" s="12">
        <f t="shared" si="17"/>
        <v>3.4576080028240082</v>
      </c>
      <c r="G103" s="12">
        <f t="shared" si="12"/>
        <v>1986.0089558546697</v>
      </c>
      <c r="H103" s="10"/>
      <c r="I103" s="10"/>
      <c r="J103" s="10"/>
    </row>
    <row r="104" spans="1:13" x14ac:dyDescent="0.4">
      <c r="A104" s="13"/>
      <c r="B104" s="11">
        <f t="shared" si="13"/>
        <v>99</v>
      </c>
      <c r="C104" s="17">
        <f t="shared" si="14"/>
        <v>1986.0089558546697</v>
      </c>
      <c r="D104" s="12">
        <f t="shared" si="15"/>
        <v>92.013453842560708</v>
      </c>
      <c r="E104" s="12">
        <f t="shared" si="16"/>
        <v>88.703438916136264</v>
      </c>
      <c r="F104" s="12">
        <f t="shared" si="17"/>
        <v>3.3100149264244467</v>
      </c>
      <c r="G104" s="12">
        <f t="shared" si="12"/>
        <v>1897.3055169385334</v>
      </c>
      <c r="H104" s="10"/>
      <c r="I104" s="10"/>
      <c r="J104" s="10"/>
    </row>
    <row r="105" spans="1:13" s="6" customFormat="1" x14ac:dyDescent="0.4">
      <c r="A105" s="13"/>
      <c r="B105" s="11">
        <f t="shared" si="13"/>
        <v>100</v>
      </c>
      <c r="C105" s="17">
        <f t="shared" si="14"/>
        <v>1897.3055169385334</v>
      </c>
      <c r="D105" s="12">
        <f t="shared" si="15"/>
        <v>92.013453842560708</v>
      </c>
      <c r="E105" s="12">
        <f t="shared" si="16"/>
        <v>88.851277980996485</v>
      </c>
      <c r="F105" s="12">
        <f t="shared" si="17"/>
        <v>3.1621758615642204</v>
      </c>
      <c r="G105" s="12">
        <f t="shared" si="12"/>
        <v>1808.454238957537</v>
      </c>
      <c r="H105" s="10"/>
      <c r="I105" s="13"/>
      <c r="J105" s="13"/>
    </row>
    <row r="106" spans="1:13" s="6" customFormat="1" x14ac:dyDescent="0.4">
      <c r="A106" s="13"/>
      <c r="B106" s="11">
        <f t="shared" si="13"/>
        <v>101</v>
      </c>
      <c r="C106" s="17">
        <f t="shared" si="14"/>
        <v>1808.454238957537</v>
      </c>
      <c r="D106" s="12">
        <f t="shared" si="15"/>
        <v>92.013453842560708</v>
      </c>
      <c r="E106" s="12">
        <f t="shared" si="16"/>
        <v>88.999363444298154</v>
      </c>
      <c r="F106" s="12">
        <f t="shared" si="17"/>
        <v>3.0140903982625593</v>
      </c>
      <c r="G106" s="12">
        <f t="shared" si="12"/>
        <v>1719.4548755132389</v>
      </c>
      <c r="H106" s="13"/>
      <c r="I106" s="7"/>
      <c r="J106" s="7"/>
      <c r="K106" s="13"/>
      <c r="L106" s="13"/>
      <c r="M106" s="13"/>
    </row>
    <row r="107" spans="1:13" s="6" customFormat="1" x14ac:dyDescent="0.4">
      <c r="A107" s="13"/>
      <c r="B107" s="11">
        <f t="shared" si="13"/>
        <v>102</v>
      </c>
      <c r="C107" s="17">
        <f t="shared" si="14"/>
        <v>1719.4548755132389</v>
      </c>
      <c r="D107" s="12">
        <f t="shared" si="15"/>
        <v>92.013453842560708</v>
      </c>
      <c r="E107" s="12">
        <f t="shared" si="16"/>
        <v>89.1476957167053</v>
      </c>
      <c r="F107" s="12">
        <f t="shared" si="17"/>
        <v>2.8657581258553959</v>
      </c>
      <c r="G107" s="12">
        <f t="shared" si="12"/>
        <v>1630.3071797965335</v>
      </c>
      <c r="H107" s="7"/>
      <c r="I107" s="7"/>
      <c r="J107" s="7"/>
      <c r="K107" s="13"/>
      <c r="L107" s="13"/>
      <c r="M107" s="13"/>
    </row>
    <row r="108" spans="1:13" s="6" customFormat="1" x14ac:dyDescent="0.4">
      <c r="A108" s="13"/>
      <c r="B108" s="11">
        <f t="shared" si="13"/>
        <v>103</v>
      </c>
      <c r="C108" s="17">
        <f t="shared" si="14"/>
        <v>1630.3071797965335</v>
      </c>
      <c r="D108" s="12">
        <f t="shared" si="15"/>
        <v>92.013453842560708</v>
      </c>
      <c r="E108" s="12">
        <f t="shared" si="16"/>
        <v>89.296275209566488</v>
      </c>
      <c r="F108" s="12">
        <f t="shared" si="17"/>
        <v>2.7171786329942202</v>
      </c>
      <c r="G108" s="12">
        <f t="shared" si="12"/>
        <v>1541.0109045869672</v>
      </c>
      <c r="H108" s="7"/>
      <c r="I108" s="7"/>
      <c r="J108" s="7"/>
      <c r="K108" s="13"/>
      <c r="L108" s="13"/>
      <c r="M108" s="13"/>
    </row>
    <row r="109" spans="1:13" s="6" customFormat="1" x14ac:dyDescent="0.4">
      <c r="A109" s="13"/>
      <c r="B109" s="11">
        <f t="shared" si="13"/>
        <v>104</v>
      </c>
      <c r="C109" s="17">
        <f t="shared" si="14"/>
        <v>1541.0109045869672</v>
      </c>
      <c r="D109" s="12">
        <f t="shared" si="15"/>
        <v>92.013453842560708</v>
      </c>
      <c r="E109" s="12">
        <f t="shared" si="16"/>
        <v>89.445102334915774</v>
      </c>
      <c r="F109" s="12">
        <f t="shared" si="17"/>
        <v>2.5683515076449424</v>
      </c>
      <c r="G109" s="12">
        <f t="shared" si="12"/>
        <v>1451.5658022520513</v>
      </c>
      <c r="H109" s="7"/>
      <c r="I109" s="7"/>
      <c r="J109" s="7"/>
      <c r="K109" s="13"/>
      <c r="L109" s="13"/>
      <c r="M109" s="13"/>
    </row>
    <row r="110" spans="1:13" s="6" customFormat="1" x14ac:dyDescent="0.4">
      <c r="A110" s="13"/>
      <c r="B110" s="11">
        <f t="shared" si="13"/>
        <v>105</v>
      </c>
      <c r="C110" s="17">
        <f t="shared" si="14"/>
        <v>1451.5658022520513</v>
      </c>
      <c r="D110" s="12">
        <f t="shared" si="15"/>
        <v>92.013453842560708</v>
      </c>
      <c r="E110" s="12">
        <f t="shared" si="16"/>
        <v>89.594177505473951</v>
      </c>
      <c r="F110" s="12">
        <f t="shared" si="17"/>
        <v>2.4192763370867496</v>
      </c>
      <c r="G110" s="12">
        <f t="shared" si="12"/>
        <v>1361.9716247465774</v>
      </c>
      <c r="H110" s="7"/>
      <c r="I110" s="7"/>
      <c r="J110" s="7"/>
      <c r="K110" s="13"/>
      <c r="L110" s="13"/>
      <c r="M110" s="13"/>
    </row>
    <row r="111" spans="1:13" s="6" customFormat="1" x14ac:dyDescent="0.4">
      <c r="A111" s="10"/>
      <c r="B111" s="11">
        <f t="shared" si="13"/>
        <v>106</v>
      </c>
      <c r="C111" s="17">
        <f t="shared" si="14"/>
        <v>1361.9716247465774</v>
      </c>
      <c r="D111" s="12">
        <f t="shared" si="15"/>
        <v>92.013453842560708</v>
      </c>
      <c r="E111" s="12">
        <f t="shared" si="16"/>
        <v>89.743501134649748</v>
      </c>
      <c r="F111" s="12">
        <f t="shared" si="17"/>
        <v>2.2699527079109596</v>
      </c>
      <c r="G111" s="12">
        <f t="shared" si="12"/>
        <v>1272.2281236119277</v>
      </c>
      <c r="H111" s="7"/>
      <c r="I111" s="7"/>
      <c r="J111" s="7"/>
      <c r="K111" s="13"/>
      <c r="L111" s="13"/>
      <c r="M111" s="13"/>
    </row>
    <row r="112" spans="1:13" x14ac:dyDescent="0.4">
      <c r="A112" s="10"/>
      <c r="B112" s="11">
        <f t="shared" si="13"/>
        <v>107</v>
      </c>
      <c r="C112" s="17">
        <f t="shared" si="14"/>
        <v>1272.2281236119277</v>
      </c>
      <c r="D112" s="12">
        <f t="shared" si="15"/>
        <v>92.013453842560708</v>
      </c>
      <c r="E112" s="12">
        <f t="shared" si="16"/>
        <v>89.893073636540819</v>
      </c>
      <c r="F112" s="12">
        <f t="shared" si="17"/>
        <v>2.1203802060198771</v>
      </c>
      <c r="G112" s="12">
        <f t="shared" si="12"/>
        <v>1182.3350499753869</v>
      </c>
      <c r="I112" s="23"/>
      <c r="K112" s="10"/>
      <c r="L112" s="10"/>
      <c r="M112" s="10"/>
    </row>
    <row r="113" spans="1:13" x14ac:dyDescent="0.4">
      <c r="A113" s="10"/>
      <c r="B113" s="11">
        <f t="shared" si="13"/>
        <v>108</v>
      </c>
      <c r="C113" s="17">
        <f t="shared" si="14"/>
        <v>1182.3350499753869</v>
      </c>
      <c r="D113" s="12">
        <f t="shared" si="15"/>
        <v>92.013453842560708</v>
      </c>
      <c r="E113" s="12">
        <f t="shared" si="16"/>
        <v>90.042895425935058</v>
      </c>
      <c r="F113" s="12">
        <f t="shared" si="17"/>
        <v>1.970558416625642</v>
      </c>
      <c r="G113" s="12">
        <f t="shared" si="12"/>
        <v>1092.2921545494519</v>
      </c>
      <c r="K113" s="10"/>
      <c r="L113" s="10"/>
      <c r="M113" s="10"/>
    </row>
    <row r="114" spans="1:13" x14ac:dyDescent="0.4">
      <c r="A114" s="10"/>
      <c r="B114" s="11">
        <f t="shared" si="13"/>
        <v>109</v>
      </c>
      <c r="C114" s="17">
        <f t="shared" si="14"/>
        <v>1092.2921545494519</v>
      </c>
      <c r="D114" s="12">
        <f t="shared" si="15"/>
        <v>92.013453842560708</v>
      </c>
      <c r="E114" s="12">
        <f t="shared" si="16"/>
        <v>90.192966918311612</v>
      </c>
      <c r="F114" s="12">
        <f t="shared" si="17"/>
        <v>1.8204869242490835</v>
      </c>
      <c r="G114" s="12">
        <f t="shared" si="12"/>
        <v>1002.0991876311402</v>
      </c>
      <c r="K114" s="10"/>
      <c r="L114" s="10"/>
      <c r="M114" s="10"/>
    </row>
    <row r="115" spans="1:13" x14ac:dyDescent="0.4">
      <c r="A115" s="10"/>
      <c r="B115" s="11">
        <f t="shared" si="13"/>
        <v>110</v>
      </c>
      <c r="C115" s="17">
        <f t="shared" si="14"/>
        <v>1002.0991876311402</v>
      </c>
      <c r="D115" s="12">
        <f t="shared" si="15"/>
        <v>92.013453842560708</v>
      </c>
      <c r="E115" s="12">
        <f t="shared" si="16"/>
        <v>90.343288529842141</v>
      </c>
      <c r="F115" s="12">
        <f t="shared" si="17"/>
        <v>1.6701653127185638</v>
      </c>
      <c r="G115" s="12">
        <f t="shared" si="12"/>
        <v>911.75589910129816</v>
      </c>
      <c r="K115" s="10"/>
      <c r="L115" s="10"/>
      <c r="M115" s="10"/>
    </row>
    <row r="116" spans="1:13" x14ac:dyDescent="0.4">
      <c r="A116" s="10"/>
      <c r="B116" s="11">
        <f t="shared" si="13"/>
        <v>111</v>
      </c>
      <c r="C116" s="17">
        <f t="shared" si="14"/>
        <v>911.75589910129816</v>
      </c>
      <c r="D116" s="12">
        <f t="shared" si="15"/>
        <v>92.013453842560708</v>
      </c>
      <c r="E116" s="12">
        <f t="shared" si="16"/>
        <v>90.493860677391893</v>
      </c>
      <c r="F116" s="12">
        <f t="shared" si="17"/>
        <v>1.519593165168827</v>
      </c>
      <c r="G116" s="12">
        <f t="shared" si="12"/>
        <v>821.26203842390623</v>
      </c>
      <c r="K116" s="10"/>
      <c r="L116" s="10"/>
      <c r="M116" s="10"/>
    </row>
    <row r="117" spans="1:13" x14ac:dyDescent="0.4">
      <c r="A117" s="10"/>
      <c r="B117" s="11">
        <f t="shared" si="13"/>
        <v>112</v>
      </c>
      <c r="C117" s="17">
        <f t="shared" si="14"/>
        <v>821.26203842390623</v>
      </c>
      <c r="D117" s="12">
        <f t="shared" si="15"/>
        <v>92.013453842560708</v>
      </c>
      <c r="E117" s="12">
        <f t="shared" si="16"/>
        <v>90.644683778520871</v>
      </c>
      <c r="F117" s="12">
        <f t="shared" si="17"/>
        <v>1.3687700640398406</v>
      </c>
      <c r="G117" s="12">
        <f t="shared" si="12"/>
        <v>730.61735464538538</v>
      </c>
      <c r="K117" s="10"/>
      <c r="L117" s="10"/>
      <c r="M117" s="10"/>
    </row>
    <row r="118" spans="1:13" x14ac:dyDescent="0.4">
      <c r="A118" s="10"/>
      <c r="B118" s="11">
        <f t="shared" si="13"/>
        <v>113</v>
      </c>
      <c r="C118" s="17">
        <f t="shared" si="14"/>
        <v>730.61735464538538</v>
      </c>
      <c r="D118" s="12">
        <f t="shared" si="15"/>
        <v>92.013453842560708</v>
      </c>
      <c r="E118" s="12">
        <f t="shared" si="16"/>
        <v>90.795758251485069</v>
      </c>
      <c r="F118" s="12">
        <f t="shared" si="17"/>
        <v>1.2176955910756393</v>
      </c>
      <c r="G118" s="12">
        <f t="shared" si="12"/>
        <v>639.82159639390034</v>
      </c>
      <c r="K118" s="10"/>
      <c r="L118" s="10"/>
      <c r="M118" s="10"/>
    </row>
    <row r="119" spans="1:13" x14ac:dyDescent="0.4">
      <c r="A119" s="10"/>
      <c r="B119" s="11">
        <f t="shared" si="13"/>
        <v>114</v>
      </c>
      <c r="C119" s="17">
        <f t="shared" si="14"/>
        <v>639.82159639390034</v>
      </c>
      <c r="D119" s="12">
        <f t="shared" si="15"/>
        <v>92.013453842560708</v>
      </c>
      <c r="E119" s="12">
        <f t="shared" si="16"/>
        <v>90.947084515237535</v>
      </c>
      <c r="F119" s="12">
        <f t="shared" si="17"/>
        <v>1.066369327323164</v>
      </c>
      <c r="G119" s="12">
        <f t="shared" si="12"/>
        <v>548.87451187866282</v>
      </c>
      <c r="K119" s="10"/>
      <c r="L119" s="10"/>
      <c r="M119" s="10"/>
    </row>
    <row r="120" spans="1:13" x14ac:dyDescent="0.4">
      <c r="A120" s="10"/>
      <c r="B120" s="11">
        <f t="shared" si="13"/>
        <v>115</v>
      </c>
      <c r="C120" s="17">
        <f t="shared" si="14"/>
        <v>548.87451187866282</v>
      </c>
      <c r="D120" s="12">
        <f t="shared" si="15"/>
        <v>92.013453842560708</v>
      </c>
      <c r="E120" s="12">
        <f t="shared" si="16"/>
        <v>91.098662989429613</v>
      </c>
      <c r="F120" s="12">
        <f t="shared" si="17"/>
        <v>0.91479085313110176</v>
      </c>
      <c r="G120" s="12">
        <f t="shared" si="12"/>
        <v>457.7758488892332</v>
      </c>
      <c r="K120" s="10"/>
      <c r="L120" s="10"/>
      <c r="M120" s="10"/>
    </row>
    <row r="121" spans="1:13" x14ac:dyDescent="0.4">
      <c r="A121" s="10"/>
      <c r="B121" s="11">
        <f t="shared" si="13"/>
        <v>116</v>
      </c>
      <c r="C121" s="17">
        <f t="shared" si="14"/>
        <v>457.7758488892332</v>
      </c>
      <c r="D121" s="12">
        <f t="shared" si="15"/>
        <v>92.013453842560708</v>
      </c>
      <c r="E121" s="12">
        <f t="shared" si="16"/>
        <v>91.250494094411991</v>
      </c>
      <c r="F121" s="12">
        <f t="shared" si="17"/>
        <v>0.76295974814871881</v>
      </c>
      <c r="G121" s="12">
        <f t="shared" si="12"/>
        <v>366.52535479482123</v>
      </c>
      <c r="K121" s="10"/>
      <c r="L121" s="10"/>
      <c r="M121" s="10"/>
    </row>
    <row r="122" spans="1:13" x14ac:dyDescent="0.4">
      <c r="A122" s="10"/>
      <c r="B122" s="11">
        <f t="shared" si="13"/>
        <v>117</v>
      </c>
      <c r="C122" s="17">
        <f t="shared" si="14"/>
        <v>366.52535479482123</v>
      </c>
      <c r="D122" s="12">
        <f t="shared" si="15"/>
        <v>92.013453842560708</v>
      </c>
      <c r="E122" s="12">
        <f t="shared" si="16"/>
        <v>91.402578251236008</v>
      </c>
      <c r="F122" s="12">
        <f t="shared" si="17"/>
        <v>0.61087559132469882</v>
      </c>
      <c r="G122" s="12">
        <f t="shared" si="12"/>
        <v>275.12277654358525</v>
      </c>
      <c r="K122" s="10"/>
      <c r="L122" s="10"/>
      <c r="M122" s="10"/>
    </row>
    <row r="123" spans="1:13" x14ac:dyDescent="0.4">
      <c r="A123" s="10"/>
      <c r="B123" s="11">
        <f t="shared" si="13"/>
        <v>118</v>
      </c>
      <c r="C123" s="17">
        <f t="shared" si="14"/>
        <v>275.12277654358525</v>
      </c>
      <c r="D123" s="12">
        <f t="shared" si="15"/>
        <v>92.013453842560708</v>
      </c>
      <c r="E123" s="12">
        <f t="shared" si="16"/>
        <v>91.554915881654736</v>
      </c>
      <c r="F123" s="12">
        <f t="shared" si="17"/>
        <v>0.45853796090597221</v>
      </c>
      <c r="G123" s="12">
        <f t="shared" si="12"/>
        <v>183.56786066193052</v>
      </c>
      <c r="K123" s="10"/>
      <c r="L123" s="10"/>
      <c r="M123" s="10"/>
    </row>
    <row r="124" spans="1:13" x14ac:dyDescent="0.4">
      <c r="A124" s="10"/>
      <c r="B124" s="11">
        <f t="shared" si="13"/>
        <v>119</v>
      </c>
      <c r="C124" s="17">
        <f t="shared" si="14"/>
        <v>183.56786066193052</v>
      </c>
      <c r="D124" s="12">
        <f t="shared" si="15"/>
        <v>92.013453842560708</v>
      </c>
      <c r="E124" s="12">
        <f t="shared" si="16"/>
        <v>91.707507408124158</v>
      </c>
      <c r="F124" s="12">
        <f t="shared" si="17"/>
        <v>0.30594643443654757</v>
      </c>
      <c r="G124" s="12">
        <f t="shared" si="12"/>
        <v>91.860353253806366</v>
      </c>
      <c r="K124" s="10"/>
      <c r="L124" s="10"/>
      <c r="M124" s="10"/>
    </row>
    <row r="125" spans="1:13" x14ac:dyDescent="0.4">
      <c r="A125" s="10"/>
      <c r="B125" s="11">
        <f t="shared" si="13"/>
        <v>120</v>
      </c>
      <c r="C125" s="17">
        <f t="shared" si="14"/>
        <v>91.860353253806366</v>
      </c>
      <c r="D125" s="12">
        <f t="shared" si="15"/>
        <v>92.013453842560708</v>
      </c>
      <c r="E125" s="12">
        <f t="shared" si="16"/>
        <v>91.860353253804362</v>
      </c>
      <c r="F125" s="12">
        <f t="shared" si="17"/>
        <v>0.15310058875634064</v>
      </c>
      <c r="G125" s="12">
        <f t="shared" si="12"/>
        <v>2.0037305148434825E-12</v>
      </c>
      <c r="K125" s="10"/>
      <c r="L125" s="10"/>
      <c r="M125" s="10"/>
    </row>
    <row r="126" spans="1:13" x14ac:dyDescent="0.4">
      <c r="A126" s="10"/>
      <c r="B126" s="24">
        <f t="shared" si="13"/>
        <v>121</v>
      </c>
      <c r="C126" s="25">
        <f t="shared" si="14"/>
        <v>2.0037305148434825E-12</v>
      </c>
      <c r="D126" s="26">
        <f t="shared" si="15"/>
        <v>0</v>
      </c>
      <c r="E126" s="26">
        <f t="shared" si="16"/>
        <v>0</v>
      </c>
      <c r="F126" s="26">
        <f t="shared" si="17"/>
        <v>0</v>
      </c>
      <c r="G126" s="26">
        <f t="shared" si="12"/>
        <v>2.0037305148434825E-12</v>
      </c>
      <c r="K126" s="10"/>
      <c r="L126" s="10"/>
      <c r="M126" s="10"/>
    </row>
    <row r="127" spans="1:13" x14ac:dyDescent="0.4">
      <c r="A127" s="10"/>
      <c r="B127" s="27"/>
      <c r="K127" s="10"/>
      <c r="L127" s="10"/>
      <c r="M127" s="10"/>
    </row>
    <row r="128" spans="1:13" x14ac:dyDescent="0.4">
      <c r="A128" s="10"/>
      <c r="B128" s="27"/>
      <c r="K128" s="10"/>
      <c r="L128" s="10"/>
      <c r="M128" s="10"/>
    </row>
    <row r="129" spans="1:13" x14ac:dyDescent="0.4">
      <c r="A129" s="10"/>
      <c r="B129" s="27"/>
      <c r="K129" s="10"/>
      <c r="L129" s="10"/>
      <c r="M129" s="10"/>
    </row>
    <row r="130" spans="1:13" x14ac:dyDescent="0.4">
      <c r="A130" s="10"/>
      <c r="B130" s="27"/>
      <c r="K130" s="10"/>
      <c r="L130" s="10"/>
      <c r="M130" s="10"/>
    </row>
    <row r="131" spans="1:13" x14ac:dyDescent="0.4">
      <c r="A131" s="10"/>
      <c r="B131" s="27"/>
      <c r="K131" s="10"/>
      <c r="L131" s="10"/>
      <c r="M131" s="10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FE790-55B3-4596-BE11-587F28D7D7BB}">
  <sheetPr>
    <pageSetUpPr autoPageBreaks="0"/>
  </sheetPr>
  <dimension ref="A1:Q131"/>
  <sheetViews>
    <sheetView showGridLines="0" zoomScaleNormal="100" workbookViewId="0">
      <pane ySplit="1" topLeftCell="A2" activePane="bottomLeft" state="frozen"/>
      <selection pane="bottomLeft" activeCell="A2" sqref="A2"/>
    </sheetView>
  </sheetViews>
  <sheetFormatPr defaultColWidth="9.1796875" defaultRowHeight="14.5" x14ac:dyDescent="0.4"/>
  <cols>
    <col min="1" max="1" width="3.7265625" style="7" customWidth="1"/>
    <col min="2" max="2" width="40.81640625" style="7" bestFit="1" customWidth="1"/>
    <col min="3" max="3" width="16.453125" style="7" bestFit="1" customWidth="1"/>
    <col min="4" max="6" width="12.6328125" style="7" bestFit="1" customWidth="1"/>
    <col min="7" max="7" width="13.90625" style="7" customWidth="1"/>
    <col min="8" max="8" width="4.08984375" style="7" customWidth="1"/>
    <col min="9" max="9" width="26.54296875" style="7" bestFit="1" customWidth="1"/>
    <col min="10" max="10" width="15.1796875" style="7" customWidth="1"/>
    <col min="11" max="11" width="6.08984375" style="7" customWidth="1"/>
    <col min="12" max="12" width="9.1796875" style="7"/>
    <col min="13" max="13" width="11.81640625" style="7" bestFit="1" customWidth="1"/>
    <col min="14" max="16384" width="9.1796875" style="7"/>
  </cols>
  <sheetData>
    <row r="1" spans="1:17" customFormat="1" ht="55" customHeight="1" x14ac:dyDescent="0.5">
      <c r="B1" s="37"/>
      <c r="C1" s="38"/>
      <c r="D1" s="38"/>
      <c r="E1" s="39"/>
      <c r="F1" s="39"/>
      <c r="G1" s="39"/>
      <c r="H1" s="39"/>
      <c r="I1" s="39"/>
      <c r="J1" s="39"/>
    </row>
    <row r="2" spans="1:17" customFormat="1" x14ac:dyDescent="0.35"/>
    <row r="3" spans="1:17" s="2" customFormat="1" ht="24" customHeight="1" x14ac:dyDescent="0.35">
      <c r="A3"/>
      <c r="B3" s="35" t="s">
        <v>37</v>
      </c>
      <c r="C3" s="35"/>
      <c r="D3" s="35"/>
      <c r="E3" s="35"/>
      <c r="F3" s="35"/>
      <c r="G3" s="35"/>
      <c r="H3" s="35"/>
      <c r="I3" s="35"/>
      <c r="J3" s="35"/>
    </row>
    <row r="4" spans="1:17" ht="15" customHeight="1" x14ac:dyDescent="0.4">
      <c r="A4" s="3"/>
      <c r="B4" s="4"/>
      <c r="C4" s="5"/>
      <c r="D4" s="5"/>
      <c r="E4" s="5"/>
      <c r="F4" s="6"/>
      <c r="G4" s="6"/>
      <c r="H4" s="6"/>
      <c r="I4" s="6"/>
      <c r="J4" s="6"/>
    </row>
    <row r="5" spans="1:17" ht="15" thickBot="1" x14ac:dyDescent="0.45">
      <c r="A5" s="3"/>
      <c r="B5" s="8" t="s">
        <v>11</v>
      </c>
      <c r="C5" s="9" t="s">
        <v>3</v>
      </c>
      <c r="D5" s="9" t="s">
        <v>4</v>
      </c>
      <c r="E5" s="9" t="s">
        <v>5</v>
      </c>
      <c r="F5" s="9" t="s">
        <v>6</v>
      </c>
      <c r="G5" s="9" t="s">
        <v>3</v>
      </c>
      <c r="H5" s="6"/>
      <c r="I5" s="32" t="s">
        <v>29</v>
      </c>
      <c r="J5" s="33"/>
      <c r="M5" s="70"/>
    </row>
    <row r="6" spans="1:17" x14ac:dyDescent="0.4">
      <c r="A6" s="10"/>
      <c r="B6" s="36">
        <v>1</v>
      </c>
      <c r="C6" s="12">
        <f>J6</f>
        <v>10000</v>
      </c>
      <c r="D6" s="12">
        <f t="shared" ref="D6:D69" si="0">IF($J$16&lt;C6+(C6*($J$7/$J$9)),$J$16,C6+(C6*($J$7/$J$9)))</f>
        <v>94.522360333691012</v>
      </c>
      <c r="E6" s="12">
        <f>D6-F6</f>
        <v>77.85569366702434</v>
      </c>
      <c r="F6" s="12">
        <f>C6*_xlfn.XLOOKUP(ROUNDUP(B6/$J$10,0),$I$21:$I$30,$J$21:$J$30)/$J$10</f>
        <v>16.666666666666668</v>
      </c>
      <c r="G6" s="12">
        <f>C6-E6</f>
        <v>9922.1443063329752</v>
      </c>
      <c r="H6" s="13"/>
      <c r="I6" s="6" t="s">
        <v>27</v>
      </c>
      <c r="J6" s="31">
        <v>10000</v>
      </c>
      <c r="N6" s="68"/>
      <c r="O6" s="69"/>
    </row>
    <row r="7" spans="1:17" x14ac:dyDescent="0.4">
      <c r="A7" s="10"/>
      <c r="B7" s="11">
        <f>+B6+1</f>
        <v>2</v>
      </c>
      <c r="C7" s="12">
        <f>G6</f>
        <v>9922.1443063329752</v>
      </c>
      <c r="D7" s="12">
        <f t="shared" si="0"/>
        <v>94.522360333691012</v>
      </c>
      <c r="E7" s="12">
        <f t="shared" ref="E7:E70" si="1">D7-F7</f>
        <v>77.98545315646939</v>
      </c>
      <c r="F7" s="12">
        <f t="shared" ref="F7:F70" si="2">C7*_xlfn.XLOOKUP(ROUNDUP(B7/$J$10,0),$I$21:$I$30,$J$21:$J$30)/$J$10</f>
        <v>16.536907177221625</v>
      </c>
      <c r="G7" s="12">
        <f t="shared" ref="G7:G70" si="3">C7-E7</f>
        <v>9844.1588531765065</v>
      </c>
      <c r="H7" s="13"/>
      <c r="I7" s="6" t="s">
        <v>31</v>
      </c>
      <c r="J7" s="71">
        <f>GEOMEAN(J21:J30)</f>
        <v>2.5554714885024088E-2</v>
      </c>
      <c r="M7" s="68"/>
      <c r="N7" s="68"/>
      <c r="O7" s="69"/>
      <c r="P7" s="10"/>
      <c r="Q7" s="10"/>
    </row>
    <row r="8" spans="1:17" x14ac:dyDescent="0.4">
      <c r="A8" s="10"/>
      <c r="B8" s="11">
        <f t="shared" ref="B8:B71" si="4">+B7+1</f>
        <v>3</v>
      </c>
      <c r="C8" s="12">
        <f t="shared" ref="C8:C71" si="5">G7</f>
        <v>9844.1588531765065</v>
      </c>
      <c r="D8" s="12">
        <f t="shared" si="0"/>
        <v>94.522360333691012</v>
      </c>
      <c r="E8" s="12">
        <f t="shared" si="1"/>
        <v>78.115428911730163</v>
      </c>
      <c r="F8" s="12">
        <f t="shared" si="2"/>
        <v>16.406931421960845</v>
      </c>
      <c r="G8" s="12">
        <f t="shared" si="3"/>
        <v>9766.0434242647771</v>
      </c>
      <c r="H8" s="13"/>
      <c r="I8" s="7" t="s">
        <v>28</v>
      </c>
      <c r="J8" s="14">
        <v>10</v>
      </c>
      <c r="L8" s="76"/>
      <c r="M8" s="76"/>
      <c r="N8" s="76"/>
      <c r="O8" s="76"/>
      <c r="P8" s="10"/>
      <c r="Q8" s="10"/>
    </row>
    <row r="9" spans="1:17" x14ac:dyDescent="0.4">
      <c r="A9" s="10"/>
      <c r="B9" s="11">
        <f t="shared" si="4"/>
        <v>4</v>
      </c>
      <c r="C9" s="12">
        <f t="shared" si="5"/>
        <v>9766.0434242647771</v>
      </c>
      <c r="D9" s="12">
        <f t="shared" si="0"/>
        <v>94.522360333691012</v>
      </c>
      <c r="E9" s="12">
        <f t="shared" si="1"/>
        <v>78.245621293249712</v>
      </c>
      <c r="F9" s="12">
        <f t="shared" si="2"/>
        <v>16.276739040441296</v>
      </c>
      <c r="G9" s="12">
        <f t="shared" si="3"/>
        <v>9687.7978029715268</v>
      </c>
      <c r="H9" s="10"/>
      <c r="I9" s="7" t="s">
        <v>13</v>
      </c>
      <c r="J9" s="14">
        <v>10</v>
      </c>
      <c r="L9" s="76"/>
      <c r="M9" s="76"/>
      <c r="N9" s="76"/>
      <c r="O9" s="76"/>
      <c r="P9" s="10"/>
      <c r="Q9" s="10"/>
    </row>
    <row r="10" spans="1:17" x14ac:dyDescent="0.4">
      <c r="A10" s="10"/>
      <c r="B10" s="11">
        <f t="shared" si="4"/>
        <v>5</v>
      </c>
      <c r="C10" s="12">
        <f t="shared" si="5"/>
        <v>9687.7978029715268</v>
      </c>
      <c r="D10" s="12">
        <f t="shared" si="0"/>
        <v>94.522360333691012</v>
      </c>
      <c r="E10" s="12">
        <f t="shared" si="1"/>
        <v>78.376030662071798</v>
      </c>
      <c r="F10" s="12">
        <f t="shared" si="2"/>
        <v>16.14632967161921</v>
      </c>
      <c r="G10" s="12">
        <f t="shared" si="3"/>
        <v>9609.4217723094553</v>
      </c>
      <c r="H10" s="10"/>
      <c r="I10" s="7" t="s">
        <v>8</v>
      </c>
      <c r="J10" s="14">
        <v>12</v>
      </c>
      <c r="L10" s="76"/>
      <c r="M10" s="76"/>
      <c r="N10" s="76"/>
      <c r="O10" s="76"/>
      <c r="P10" s="10"/>
      <c r="Q10" s="10"/>
    </row>
    <row r="11" spans="1:17" s="6" customFormat="1" x14ac:dyDescent="0.4">
      <c r="A11" s="13"/>
      <c r="B11" s="11">
        <f t="shared" si="4"/>
        <v>6</v>
      </c>
      <c r="C11" s="12">
        <f t="shared" si="5"/>
        <v>9609.4217723094553</v>
      </c>
      <c r="D11" s="12">
        <f t="shared" si="0"/>
        <v>94.522360333691012</v>
      </c>
      <c r="E11" s="12">
        <f t="shared" si="1"/>
        <v>78.506657379841926</v>
      </c>
      <c r="F11" s="12">
        <f t="shared" si="2"/>
        <v>16.015702953849093</v>
      </c>
      <c r="G11" s="12">
        <f t="shared" si="3"/>
        <v>9530.915114929614</v>
      </c>
      <c r="H11" s="13"/>
      <c r="I11" s="7" t="s">
        <v>10</v>
      </c>
      <c r="J11" s="29">
        <f>J9*J10</f>
        <v>120</v>
      </c>
      <c r="N11" s="68"/>
      <c r="O11" s="69"/>
      <c r="P11" s="13"/>
      <c r="Q11" s="13"/>
    </row>
    <row r="12" spans="1:17" x14ac:dyDescent="0.4">
      <c r="A12" s="10"/>
      <c r="B12" s="11">
        <f t="shared" si="4"/>
        <v>7</v>
      </c>
      <c r="C12" s="12">
        <f t="shared" si="5"/>
        <v>9530.915114929614</v>
      </c>
      <c r="D12" s="12">
        <f t="shared" si="0"/>
        <v>94.522360333691012</v>
      </c>
      <c r="E12" s="12">
        <f t="shared" si="1"/>
        <v>78.637501808808324</v>
      </c>
      <c r="F12" s="12">
        <f t="shared" si="2"/>
        <v>15.88485852488269</v>
      </c>
      <c r="G12" s="12">
        <f t="shared" si="3"/>
        <v>9452.2776131208066</v>
      </c>
      <c r="H12" s="10"/>
      <c r="J12" s="16"/>
      <c r="N12" s="68"/>
      <c r="O12" s="69"/>
      <c r="P12" s="10"/>
      <c r="Q12" s="10"/>
    </row>
    <row r="13" spans="1:17" x14ac:dyDescent="0.4">
      <c r="A13" s="10"/>
      <c r="B13" s="11">
        <f t="shared" si="4"/>
        <v>8</v>
      </c>
      <c r="C13" s="12">
        <f t="shared" si="5"/>
        <v>9452.2776131208066</v>
      </c>
      <c r="D13" s="12">
        <f t="shared" si="0"/>
        <v>94.522360333691012</v>
      </c>
      <c r="E13" s="12">
        <f t="shared" si="1"/>
        <v>78.768564311822999</v>
      </c>
      <c r="F13" s="12">
        <f t="shared" si="2"/>
        <v>15.753796021868011</v>
      </c>
      <c r="G13" s="12">
        <f t="shared" si="3"/>
        <v>9373.5090488089827</v>
      </c>
      <c r="H13" s="10"/>
      <c r="J13" s="16"/>
      <c r="N13" s="68"/>
      <c r="O13" s="69"/>
      <c r="P13" s="10"/>
      <c r="Q13" s="10"/>
    </row>
    <row r="14" spans="1:17" x14ac:dyDescent="0.4">
      <c r="A14" s="10"/>
      <c r="B14" s="11">
        <f t="shared" si="4"/>
        <v>9</v>
      </c>
      <c r="C14" s="12">
        <f t="shared" si="5"/>
        <v>9373.5090488089827</v>
      </c>
      <c r="D14" s="12">
        <f t="shared" si="0"/>
        <v>94.522360333691012</v>
      </c>
      <c r="E14" s="12">
        <f t="shared" si="1"/>
        <v>78.899845252342715</v>
      </c>
      <c r="F14" s="12">
        <f t="shared" si="2"/>
        <v>15.622515081348304</v>
      </c>
      <c r="G14" s="12">
        <f t="shared" si="3"/>
        <v>9294.6092035566398</v>
      </c>
      <c r="H14" s="10"/>
      <c r="J14" s="30"/>
      <c r="N14" s="68"/>
      <c r="O14" s="69"/>
      <c r="P14" s="10"/>
      <c r="Q14" s="10"/>
    </row>
    <row r="15" spans="1:17" ht="15" thickBot="1" x14ac:dyDescent="0.45">
      <c r="A15" s="10"/>
      <c r="B15" s="11">
        <f t="shared" si="4"/>
        <v>10</v>
      </c>
      <c r="C15" s="17">
        <f t="shared" si="5"/>
        <v>9294.6092035566398</v>
      </c>
      <c r="D15" s="12">
        <f t="shared" si="0"/>
        <v>94.522360333691012</v>
      </c>
      <c r="E15" s="18">
        <f t="shared" si="1"/>
        <v>79.031344994429944</v>
      </c>
      <c r="F15" s="17">
        <f t="shared" si="2"/>
        <v>15.491015339261066</v>
      </c>
      <c r="G15" s="17">
        <f t="shared" si="3"/>
        <v>9215.5778585622102</v>
      </c>
      <c r="H15" s="10"/>
      <c r="I15" s="32" t="s">
        <v>9</v>
      </c>
      <c r="J15" s="33"/>
      <c r="K15" s="10"/>
      <c r="L15" s="10"/>
      <c r="M15" s="10"/>
      <c r="N15" s="68"/>
      <c r="O15" s="69"/>
      <c r="P15" s="10"/>
      <c r="Q15" s="10"/>
    </row>
    <row r="16" spans="1:17" x14ac:dyDescent="0.4">
      <c r="A16" s="10"/>
      <c r="B16" s="11">
        <f t="shared" si="4"/>
        <v>11</v>
      </c>
      <c r="C16" s="17">
        <f t="shared" si="5"/>
        <v>9215.5778585622102</v>
      </c>
      <c r="D16" s="12">
        <f t="shared" si="0"/>
        <v>94.522360333691012</v>
      </c>
      <c r="E16" s="12">
        <f t="shared" si="1"/>
        <v>79.16306390275399</v>
      </c>
      <c r="F16" s="12">
        <f t="shared" si="2"/>
        <v>15.359296430937016</v>
      </c>
      <c r="G16" s="12">
        <f t="shared" si="3"/>
        <v>9136.4147946594567</v>
      </c>
      <c r="H16" s="10"/>
      <c r="I16" s="7" t="s">
        <v>35</v>
      </c>
      <c r="J16" s="34">
        <f>-PMT(J7/J10,J11,J6,0,0)</f>
        <v>94.522360333691012</v>
      </c>
      <c r="K16" s="10"/>
      <c r="L16" s="76" t="s">
        <v>36</v>
      </c>
      <c r="M16" s="76"/>
      <c r="N16" s="76"/>
      <c r="O16" s="76"/>
      <c r="P16" s="10"/>
      <c r="Q16" s="10"/>
    </row>
    <row r="17" spans="1:17" x14ac:dyDescent="0.4">
      <c r="A17" s="10"/>
      <c r="B17" s="11">
        <f t="shared" si="4"/>
        <v>12</v>
      </c>
      <c r="C17" s="17">
        <f t="shared" si="5"/>
        <v>9136.4147946594567</v>
      </c>
      <c r="D17" s="12">
        <f t="shared" si="0"/>
        <v>94.522360333691012</v>
      </c>
      <c r="E17" s="12">
        <f t="shared" si="1"/>
        <v>79.295002342591914</v>
      </c>
      <c r="F17" s="12">
        <f t="shared" si="2"/>
        <v>15.227357991099096</v>
      </c>
      <c r="G17" s="12">
        <f t="shared" si="3"/>
        <v>9057.1197923168656</v>
      </c>
      <c r="H17" s="10"/>
      <c r="I17" s="7" t="s">
        <v>14</v>
      </c>
      <c r="J17" s="34">
        <f>_xlfn.AGGREGATE(9,6,F:F)</f>
        <v>1364.7881458885895</v>
      </c>
      <c r="K17" s="10"/>
      <c r="L17" s="76"/>
      <c r="M17" s="76"/>
      <c r="N17" s="76"/>
      <c r="O17" s="76"/>
      <c r="P17" s="10"/>
      <c r="Q17" s="10"/>
    </row>
    <row r="18" spans="1:17" x14ac:dyDescent="0.4">
      <c r="A18" s="10"/>
      <c r="B18" s="11">
        <f t="shared" si="4"/>
        <v>13</v>
      </c>
      <c r="C18" s="17">
        <f t="shared" si="5"/>
        <v>9057.1197923168656</v>
      </c>
      <c r="D18" s="12">
        <f t="shared" si="0"/>
        <v>94.522360333691012</v>
      </c>
      <c r="E18" s="12">
        <f t="shared" si="1"/>
        <v>77.540260723096893</v>
      </c>
      <c r="F18" s="12">
        <f t="shared" si="2"/>
        <v>16.982099610594123</v>
      </c>
      <c r="G18" s="12">
        <f t="shared" si="3"/>
        <v>8979.5795315937685</v>
      </c>
      <c r="H18" s="10"/>
      <c r="I18" s="19" t="s">
        <v>15</v>
      </c>
      <c r="J18" s="34">
        <f>_xlfn.AGGREGATE(9,6,D:D)</f>
        <v>11364.844634345214</v>
      </c>
      <c r="K18" s="10"/>
      <c r="L18" s="76"/>
      <c r="M18" s="76"/>
      <c r="N18" s="76"/>
      <c r="O18" s="76"/>
      <c r="P18" s="10"/>
      <c r="Q18" s="10"/>
    </row>
    <row r="19" spans="1:17" x14ac:dyDescent="0.4">
      <c r="A19" s="10"/>
      <c r="B19" s="11">
        <f t="shared" si="4"/>
        <v>14</v>
      </c>
      <c r="C19" s="17">
        <f t="shared" si="5"/>
        <v>8979.5795315937685</v>
      </c>
      <c r="D19" s="12">
        <f t="shared" si="0"/>
        <v>94.522360333691012</v>
      </c>
      <c r="E19" s="12">
        <f t="shared" si="1"/>
        <v>77.685648711952695</v>
      </c>
      <c r="F19" s="12">
        <f t="shared" si="2"/>
        <v>16.836711621738313</v>
      </c>
      <c r="G19" s="12">
        <f t="shared" si="3"/>
        <v>8901.8938828818154</v>
      </c>
      <c r="H19" s="10"/>
      <c r="I19" s="10"/>
      <c r="J19" s="10"/>
      <c r="K19" s="10"/>
      <c r="L19" s="10"/>
      <c r="M19" s="10"/>
      <c r="N19" s="68"/>
      <c r="O19" s="69"/>
      <c r="P19" s="10"/>
      <c r="Q19" s="10"/>
    </row>
    <row r="20" spans="1:17" ht="15" thickBot="1" x14ac:dyDescent="0.45">
      <c r="A20" s="10"/>
      <c r="B20" s="11">
        <f t="shared" si="4"/>
        <v>15</v>
      </c>
      <c r="C20" s="17">
        <f t="shared" si="5"/>
        <v>8901.8938828818154</v>
      </c>
      <c r="D20" s="12">
        <f t="shared" si="0"/>
        <v>94.522360333691012</v>
      </c>
      <c r="E20" s="12">
        <f t="shared" si="1"/>
        <v>77.831309303287611</v>
      </c>
      <c r="F20" s="12">
        <f t="shared" si="2"/>
        <v>16.691051030403404</v>
      </c>
      <c r="G20" s="12">
        <f t="shared" si="3"/>
        <v>8824.062573578527</v>
      </c>
      <c r="H20" s="10"/>
      <c r="I20" s="32" t="s">
        <v>30</v>
      </c>
      <c r="J20" s="33"/>
      <c r="K20" s="10"/>
      <c r="L20" s="10"/>
      <c r="M20" s="10"/>
      <c r="N20" s="68"/>
      <c r="O20" s="69"/>
      <c r="P20" s="10"/>
      <c r="Q20" s="10"/>
    </row>
    <row r="21" spans="1:17" ht="13" customHeight="1" x14ac:dyDescent="0.4">
      <c r="A21" s="10"/>
      <c r="B21" s="11">
        <f t="shared" si="4"/>
        <v>16</v>
      </c>
      <c r="C21" s="17">
        <f t="shared" si="5"/>
        <v>8824.062573578527</v>
      </c>
      <c r="D21" s="12">
        <f t="shared" si="0"/>
        <v>94.522360333691012</v>
      </c>
      <c r="E21" s="12">
        <f t="shared" si="1"/>
        <v>77.97724300823127</v>
      </c>
      <c r="F21" s="12">
        <f t="shared" si="2"/>
        <v>16.545117325459739</v>
      </c>
      <c r="G21" s="12">
        <f t="shared" si="3"/>
        <v>8746.0853305702949</v>
      </c>
      <c r="H21" s="10"/>
      <c r="I21" s="10" cm="1">
        <f t="array" ref="I21:I30">_xlfn.SEQUENCE(MAX(J8),,1)</f>
        <v>1</v>
      </c>
      <c r="J21" s="72">
        <v>0.02</v>
      </c>
      <c r="K21" s="10"/>
      <c r="L21" s="10"/>
      <c r="M21" s="10"/>
      <c r="N21" s="68"/>
      <c r="O21" s="69"/>
      <c r="P21" s="10"/>
      <c r="Q21" s="10"/>
    </row>
    <row r="22" spans="1:17" ht="16.5" customHeight="1" x14ac:dyDescent="0.4">
      <c r="A22" s="10"/>
      <c r="B22" s="11">
        <f t="shared" si="4"/>
        <v>17</v>
      </c>
      <c r="C22" s="17">
        <f t="shared" si="5"/>
        <v>8746.0853305702949</v>
      </c>
      <c r="D22" s="12">
        <f t="shared" si="0"/>
        <v>94.522360333691012</v>
      </c>
      <c r="E22" s="12">
        <f t="shared" si="1"/>
        <v>78.123450338871706</v>
      </c>
      <c r="F22" s="12">
        <f t="shared" si="2"/>
        <v>16.398909994819302</v>
      </c>
      <c r="G22" s="12">
        <f t="shared" si="3"/>
        <v>8667.9618802314235</v>
      </c>
      <c r="I22" s="10">
        <v>2</v>
      </c>
      <c r="J22" s="72">
        <v>2.2499999999999999E-2</v>
      </c>
      <c r="K22" s="10"/>
      <c r="L22" s="10"/>
      <c r="M22" s="10"/>
      <c r="N22" s="68"/>
      <c r="O22" s="69"/>
      <c r="P22" s="10"/>
      <c r="Q22" s="10"/>
    </row>
    <row r="23" spans="1:17" ht="15.5" customHeight="1" x14ac:dyDescent="0.4">
      <c r="A23" s="10"/>
      <c r="B23" s="11">
        <f t="shared" si="4"/>
        <v>18</v>
      </c>
      <c r="C23" s="17">
        <f t="shared" si="5"/>
        <v>8667.9618802314235</v>
      </c>
      <c r="D23" s="12">
        <f t="shared" si="0"/>
        <v>94.522360333691012</v>
      </c>
      <c r="E23" s="12">
        <f t="shared" si="1"/>
        <v>78.269931808257098</v>
      </c>
      <c r="F23" s="12">
        <f t="shared" si="2"/>
        <v>16.252428525433917</v>
      </c>
      <c r="G23" s="12">
        <f t="shared" si="3"/>
        <v>8589.6919484231657</v>
      </c>
      <c r="I23" s="7">
        <v>3</v>
      </c>
      <c r="J23" s="72">
        <v>2.5000000000000001E-2</v>
      </c>
      <c r="K23" s="10"/>
      <c r="L23" s="10"/>
      <c r="M23" s="10"/>
      <c r="N23" s="68"/>
      <c r="O23" s="69"/>
      <c r="P23" s="10"/>
      <c r="Q23" s="10"/>
    </row>
    <row r="24" spans="1:17" x14ac:dyDescent="0.4">
      <c r="A24" s="10"/>
      <c r="B24" s="11">
        <f t="shared" si="4"/>
        <v>19</v>
      </c>
      <c r="C24" s="17">
        <f t="shared" si="5"/>
        <v>8589.6919484231657</v>
      </c>
      <c r="D24" s="12">
        <f t="shared" si="0"/>
        <v>94.522360333691012</v>
      </c>
      <c r="E24" s="12">
        <f t="shared" si="1"/>
        <v>78.416687930397572</v>
      </c>
      <c r="F24" s="12">
        <f t="shared" si="2"/>
        <v>16.105672403293436</v>
      </c>
      <c r="G24" s="12">
        <f t="shared" si="3"/>
        <v>8511.2752604927682</v>
      </c>
      <c r="I24" s="7">
        <v>4</v>
      </c>
      <c r="J24" s="72">
        <v>2.75E-2</v>
      </c>
      <c r="K24" s="10"/>
      <c r="L24" s="10"/>
      <c r="M24" s="10"/>
      <c r="N24" s="68"/>
      <c r="O24" s="69"/>
      <c r="P24" s="10"/>
      <c r="Q24" s="10"/>
    </row>
    <row r="25" spans="1:17" x14ac:dyDescent="0.4">
      <c r="A25" s="10"/>
      <c r="B25" s="11">
        <f t="shared" si="4"/>
        <v>20</v>
      </c>
      <c r="C25" s="17">
        <f t="shared" si="5"/>
        <v>8511.2752604927682</v>
      </c>
      <c r="D25" s="12">
        <f t="shared" si="0"/>
        <v>94.522360333691012</v>
      </c>
      <c r="E25" s="12">
        <f t="shared" si="1"/>
        <v>78.563719220267075</v>
      </c>
      <c r="F25" s="12">
        <f t="shared" si="2"/>
        <v>15.958641113423939</v>
      </c>
      <c r="G25" s="12">
        <f t="shared" si="3"/>
        <v>8432.7115412725016</v>
      </c>
      <c r="I25" s="7">
        <v>5</v>
      </c>
      <c r="J25" s="72">
        <v>0.03</v>
      </c>
      <c r="K25" s="10"/>
      <c r="L25" s="10"/>
      <c r="M25" s="10"/>
      <c r="N25" s="68"/>
      <c r="O25" s="69"/>
      <c r="P25" s="10"/>
      <c r="Q25" s="10"/>
    </row>
    <row r="26" spans="1:17" x14ac:dyDescent="0.4">
      <c r="A26" s="10"/>
      <c r="B26" s="11">
        <f t="shared" si="4"/>
        <v>21</v>
      </c>
      <c r="C26" s="17">
        <f t="shared" si="5"/>
        <v>8432.7115412725016</v>
      </c>
      <c r="D26" s="12">
        <f t="shared" si="0"/>
        <v>94.522360333691012</v>
      </c>
      <c r="E26" s="12">
        <f t="shared" si="1"/>
        <v>78.711026193805068</v>
      </c>
      <c r="F26" s="12">
        <f t="shared" si="2"/>
        <v>15.811334139885941</v>
      </c>
      <c r="G26" s="12">
        <f t="shared" si="3"/>
        <v>8354.0005150786965</v>
      </c>
      <c r="I26" s="7">
        <v>6</v>
      </c>
      <c r="J26" s="72">
        <v>3.2500000000000001E-2</v>
      </c>
      <c r="K26" s="10"/>
      <c r="L26" s="10"/>
      <c r="M26" s="10"/>
      <c r="N26" s="68"/>
      <c r="O26" s="69"/>
      <c r="P26" s="10"/>
      <c r="Q26" s="10"/>
    </row>
    <row r="27" spans="1:17" x14ac:dyDescent="0.4">
      <c r="A27" s="10"/>
      <c r="B27" s="11">
        <f t="shared" si="4"/>
        <v>22</v>
      </c>
      <c r="C27" s="17">
        <f t="shared" si="5"/>
        <v>8354.0005150786965</v>
      </c>
      <c r="D27" s="12">
        <f t="shared" si="0"/>
        <v>94.522360333691012</v>
      </c>
      <c r="E27" s="12">
        <f t="shared" si="1"/>
        <v>78.858609367918461</v>
      </c>
      <c r="F27" s="12">
        <f t="shared" si="2"/>
        <v>15.663750965772556</v>
      </c>
      <c r="G27" s="12">
        <f t="shared" si="3"/>
        <v>8275.1419057107778</v>
      </c>
      <c r="I27" s="7">
        <v>7</v>
      </c>
      <c r="J27" s="72">
        <v>3.5000000000000003E-2</v>
      </c>
      <c r="K27" s="10"/>
      <c r="L27" s="10"/>
      <c r="M27" s="10"/>
      <c r="N27" s="68"/>
      <c r="O27" s="69"/>
      <c r="P27" s="10"/>
      <c r="Q27" s="10"/>
    </row>
    <row r="28" spans="1:17" x14ac:dyDescent="0.4">
      <c r="A28" s="10"/>
      <c r="B28" s="11">
        <f t="shared" si="4"/>
        <v>23</v>
      </c>
      <c r="C28" s="17">
        <f t="shared" si="5"/>
        <v>8275.1419057107778</v>
      </c>
      <c r="D28" s="12">
        <f t="shared" si="0"/>
        <v>94.522360333691012</v>
      </c>
      <c r="E28" s="12">
        <f t="shared" si="1"/>
        <v>79.0064692604833</v>
      </c>
      <c r="F28" s="12">
        <f t="shared" si="2"/>
        <v>15.515891073207706</v>
      </c>
      <c r="G28" s="12">
        <f t="shared" si="3"/>
        <v>8196.1354364502949</v>
      </c>
      <c r="I28" s="7">
        <v>8</v>
      </c>
      <c r="J28" s="72">
        <v>0.03</v>
      </c>
      <c r="K28" s="10"/>
      <c r="L28" s="10"/>
      <c r="M28" s="10"/>
      <c r="N28" s="68"/>
      <c r="O28" s="69"/>
      <c r="P28" s="10"/>
      <c r="Q28" s="10"/>
    </row>
    <row r="29" spans="1:17" x14ac:dyDescent="0.4">
      <c r="A29" s="10"/>
      <c r="B29" s="11">
        <f t="shared" si="4"/>
        <v>24</v>
      </c>
      <c r="C29" s="17">
        <f t="shared" si="5"/>
        <v>8196.1354364502949</v>
      </c>
      <c r="D29" s="12">
        <f t="shared" si="0"/>
        <v>94.522360333691012</v>
      </c>
      <c r="E29" s="12">
        <f t="shared" si="1"/>
        <v>79.154606390346714</v>
      </c>
      <c r="F29" s="12">
        <f t="shared" si="2"/>
        <v>15.367753943344303</v>
      </c>
      <c r="G29" s="12">
        <f t="shared" si="3"/>
        <v>8116.9808300599479</v>
      </c>
      <c r="I29" s="7">
        <v>9</v>
      </c>
      <c r="J29" s="72">
        <v>2.5000000000000001E-2</v>
      </c>
      <c r="K29" s="10"/>
      <c r="L29" s="10"/>
      <c r="M29" s="10"/>
      <c r="N29" s="68"/>
      <c r="O29" s="69"/>
      <c r="P29" s="10"/>
      <c r="Q29" s="10"/>
    </row>
    <row r="30" spans="1:17" x14ac:dyDescent="0.4">
      <c r="A30" s="10"/>
      <c r="B30" s="11">
        <f t="shared" si="4"/>
        <v>25</v>
      </c>
      <c r="C30" s="17">
        <f t="shared" si="5"/>
        <v>8116.9808300599479</v>
      </c>
      <c r="D30" s="12">
        <f t="shared" si="0"/>
        <v>94.522360333691012</v>
      </c>
      <c r="E30" s="12">
        <f t="shared" si="1"/>
        <v>77.611983604399455</v>
      </c>
      <c r="F30" s="12">
        <f t="shared" si="2"/>
        <v>16.91037672929156</v>
      </c>
      <c r="G30" s="12">
        <f t="shared" si="3"/>
        <v>8039.3688464555489</v>
      </c>
      <c r="I30" s="7">
        <v>10</v>
      </c>
      <c r="J30" s="72">
        <v>1.4999999999999999E-2</v>
      </c>
      <c r="K30" s="10"/>
      <c r="L30" s="10"/>
      <c r="M30" s="10"/>
      <c r="N30" s="68"/>
      <c r="O30" s="69"/>
      <c r="P30" s="10"/>
      <c r="Q30" s="10"/>
    </row>
    <row r="31" spans="1:17" x14ac:dyDescent="0.4">
      <c r="A31" s="10"/>
      <c r="B31" s="11">
        <f t="shared" si="4"/>
        <v>26</v>
      </c>
      <c r="C31" s="17">
        <f t="shared" si="5"/>
        <v>8039.3688464555489</v>
      </c>
      <c r="D31" s="12">
        <f t="shared" si="0"/>
        <v>94.522360333691012</v>
      </c>
      <c r="E31" s="12">
        <f t="shared" si="1"/>
        <v>77.773675236908616</v>
      </c>
      <c r="F31" s="12">
        <f t="shared" si="2"/>
        <v>16.748685096782395</v>
      </c>
      <c r="G31" s="12">
        <f t="shared" si="3"/>
        <v>7961.5951712186406</v>
      </c>
      <c r="K31" s="10"/>
      <c r="L31" s="10"/>
      <c r="M31" s="10"/>
      <c r="N31" s="68"/>
      <c r="O31" s="69"/>
      <c r="P31" s="10"/>
      <c r="Q31" s="10"/>
    </row>
    <row r="32" spans="1:17" x14ac:dyDescent="0.4">
      <c r="A32" s="10"/>
      <c r="B32" s="11">
        <f t="shared" si="4"/>
        <v>27</v>
      </c>
      <c r="C32" s="17">
        <f t="shared" si="5"/>
        <v>7961.5951712186406</v>
      </c>
      <c r="D32" s="12">
        <f t="shared" si="0"/>
        <v>94.522360333691012</v>
      </c>
      <c r="E32" s="12">
        <f t="shared" si="1"/>
        <v>77.935703726985508</v>
      </c>
      <c r="F32" s="12">
        <f t="shared" si="2"/>
        <v>16.586656606705503</v>
      </c>
      <c r="G32" s="12">
        <f t="shared" si="3"/>
        <v>7883.6594674916551</v>
      </c>
      <c r="K32" s="10"/>
      <c r="L32" s="10"/>
      <c r="M32" s="10"/>
      <c r="N32" s="68"/>
      <c r="O32" s="69"/>
      <c r="P32" s="10"/>
      <c r="Q32" s="10"/>
    </row>
    <row r="33" spans="1:17" x14ac:dyDescent="0.4">
      <c r="A33" s="10"/>
      <c r="B33" s="11">
        <f t="shared" si="4"/>
        <v>28</v>
      </c>
      <c r="C33" s="17">
        <f t="shared" si="5"/>
        <v>7883.6594674916551</v>
      </c>
      <c r="D33" s="12">
        <f t="shared" si="0"/>
        <v>94.522360333691012</v>
      </c>
      <c r="E33" s="12">
        <f t="shared" si="1"/>
        <v>78.098069776416736</v>
      </c>
      <c r="F33" s="12">
        <f t="shared" si="2"/>
        <v>16.424290557274283</v>
      </c>
      <c r="G33" s="12">
        <f t="shared" si="3"/>
        <v>7805.5613977152379</v>
      </c>
      <c r="K33" s="10"/>
      <c r="L33" s="10"/>
      <c r="M33" s="10"/>
      <c r="N33" s="68"/>
      <c r="O33" s="69"/>
      <c r="P33" s="10"/>
      <c r="Q33" s="10"/>
    </row>
    <row r="34" spans="1:17" x14ac:dyDescent="0.4">
      <c r="A34" s="10"/>
      <c r="B34" s="11">
        <f t="shared" si="4"/>
        <v>29</v>
      </c>
      <c r="C34" s="17">
        <f t="shared" si="5"/>
        <v>7805.5613977152379</v>
      </c>
      <c r="D34" s="12">
        <f t="shared" si="0"/>
        <v>94.522360333691012</v>
      </c>
      <c r="E34" s="12">
        <f t="shared" si="1"/>
        <v>78.26077408845093</v>
      </c>
      <c r="F34" s="12">
        <f t="shared" si="2"/>
        <v>16.261586245240078</v>
      </c>
      <c r="G34" s="12">
        <f t="shared" si="3"/>
        <v>7727.3006236267875</v>
      </c>
      <c r="K34" s="10"/>
      <c r="L34" s="10"/>
      <c r="M34" s="10"/>
      <c r="N34" s="68"/>
      <c r="O34" s="69"/>
      <c r="P34" s="10"/>
      <c r="Q34" s="10"/>
    </row>
    <row r="35" spans="1:17" ht="14" customHeight="1" x14ac:dyDescent="0.4">
      <c r="A35" s="10"/>
      <c r="B35" s="11">
        <f t="shared" si="4"/>
        <v>30</v>
      </c>
      <c r="C35" s="17">
        <f t="shared" si="5"/>
        <v>7727.3006236267875</v>
      </c>
      <c r="D35" s="12">
        <f t="shared" si="0"/>
        <v>94.522360333691012</v>
      </c>
      <c r="E35" s="12">
        <f t="shared" si="1"/>
        <v>78.423817367801874</v>
      </c>
      <c r="F35" s="12">
        <f t="shared" si="2"/>
        <v>16.098542965889141</v>
      </c>
      <c r="G35" s="12">
        <f t="shared" si="3"/>
        <v>7648.8768062589852</v>
      </c>
      <c r="K35" s="10"/>
      <c r="L35" s="10"/>
      <c r="M35" s="10"/>
      <c r="N35" s="68"/>
      <c r="O35" s="69"/>
      <c r="P35" s="10"/>
      <c r="Q35" s="10"/>
    </row>
    <row r="36" spans="1:17" x14ac:dyDescent="0.4">
      <c r="A36" s="10"/>
      <c r="B36" s="11">
        <f t="shared" si="4"/>
        <v>31</v>
      </c>
      <c r="C36" s="17">
        <f t="shared" si="5"/>
        <v>7648.8768062589852</v>
      </c>
      <c r="D36" s="12">
        <f t="shared" si="0"/>
        <v>94.522360333691012</v>
      </c>
      <c r="E36" s="12">
        <f t="shared" si="1"/>
        <v>78.587200320651462</v>
      </c>
      <c r="F36" s="12">
        <f t="shared" si="2"/>
        <v>15.935160013039555</v>
      </c>
      <c r="G36" s="12">
        <f t="shared" si="3"/>
        <v>7570.2896059383338</v>
      </c>
      <c r="K36" s="10"/>
      <c r="L36" s="10"/>
      <c r="M36" s="10"/>
      <c r="N36" s="68"/>
      <c r="O36" s="69"/>
      <c r="P36" s="10"/>
      <c r="Q36" s="10"/>
    </row>
    <row r="37" spans="1:17" x14ac:dyDescent="0.4">
      <c r="A37" s="10"/>
      <c r="B37" s="11">
        <f t="shared" si="4"/>
        <v>32</v>
      </c>
      <c r="C37" s="17">
        <f t="shared" si="5"/>
        <v>7570.2896059383338</v>
      </c>
      <c r="D37" s="12">
        <f t="shared" si="0"/>
        <v>94.522360333691012</v>
      </c>
      <c r="E37" s="12">
        <f t="shared" si="1"/>
        <v>78.750923654652809</v>
      </c>
      <c r="F37" s="12">
        <f t="shared" si="2"/>
        <v>15.771436679038196</v>
      </c>
      <c r="G37" s="12">
        <f t="shared" si="3"/>
        <v>7491.5386822836808</v>
      </c>
      <c r="K37" s="10"/>
      <c r="L37" s="10"/>
      <c r="M37" s="10"/>
      <c r="N37" s="68"/>
      <c r="O37" s="69"/>
      <c r="P37" s="10"/>
      <c r="Q37" s="10"/>
    </row>
    <row r="38" spans="1:17" x14ac:dyDescent="0.4">
      <c r="A38" s="10"/>
      <c r="B38" s="11">
        <f t="shared" si="4"/>
        <v>33</v>
      </c>
      <c r="C38" s="17">
        <f t="shared" si="5"/>
        <v>7491.5386822836808</v>
      </c>
      <c r="D38" s="12">
        <f t="shared" si="0"/>
        <v>94.522360333691012</v>
      </c>
      <c r="E38" s="12">
        <f t="shared" si="1"/>
        <v>78.914988078933348</v>
      </c>
      <c r="F38" s="12">
        <f t="shared" si="2"/>
        <v>15.607372254757669</v>
      </c>
      <c r="G38" s="12">
        <f t="shared" si="3"/>
        <v>7412.6236942047472</v>
      </c>
      <c r="K38" s="10"/>
      <c r="L38" s="10"/>
      <c r="M38" s="10"/>
      <c r="N38" s="68"/>
      <c r="O38" s="69"/>
      <c r="P38" s="10"/>
      <c r="Q38" s="10"/>
    </row>
    <row r="39" spans="1:17" x14ac:dyDescent="0.4">
      <c r="A39" s="10"/>
      <c r="B39" s="11">
        <f t="shared" si="4"/>
        <v>34</v>
      </c>
      <c r="C39" s="17">
        <f t="shared" si="5"/>
        <v>7412.6236942047472</v>
      </c>
      <c r="D39" s="12">
        <f t="shared" si="0"/>
        <v>94.522360333691012</v>
      </c>
      <c r="E39" s="12">
        <f t="shared" si="1"/>
        <v>79.079394304097789</v>
      </c>
      <c r="F39" s="12">
        <f t="shared" si="2"/>
        <v>15.442966029593224</v>
      </c>
      <c r="G39" s="12">
        <f t="shared" si="3"/>
        <v>7333.5442999006491</v>
      </c>
      <c r="K39" s="10"/>
      <c r="L39" s="10"/>
      <c r="M39" s="10"/>
      <c r="N39" s="68"/>
      <c r="O39" s="69"/>
      <c r="P39" s="10"/>
      <c r="Q39" s="10"/>
    </row>
    <row r="40" spans="1:17" x14ac:dyDescent="0.4">
      <c r="A40" s="10"/>
      <c r="B40" s="11">
        <f t="shared" si="4"/>
        <v>35</v>
      </c>
      <c r="C40" s="17">
        <f t="shared" si="5"/>
        <v>7333.5442999006491</v>
      </c>
      <c r="D40" s="12">
        <f t="shared" si="0"/>
        <v>94.522360333691012</v>
      </c>
      <c r="E40" s="12">
        <f t="shared" si="1"/>
        <v>79.244143042231329</v>
      </c>
      <c r="F40" s="12">
        <f t="shared" si="2"/>
        <v>15.278217291459688</v>
      </c>
      <c r="G40" s="12">
        <f t="shared" si="3"/>
        <v>7254.3001568584177</v>
      </c>
      <c r="K40" s="10"/>
      <c r="L40" s="10"/>
      <c r="M40" s="10"/>
      <c r="N40" s="68"/>
      <c r="O40" s="69"/>
      <c r="P40" s="10"/>
      <c r="Q40" s="10"/>
    </row>
    <row r="41" spans="1:17" x14ac:dyDescent="0.4">
      <c r="A41" s="10"/>
      <c r="B41" s="11">
        <f t="shared" si="4"/>
        <v>36</v>
      </c>
      <c r="C41" s="17">
        <f t="shared" si="5"/>
        <v>7254.3001568584177</v>
      </c>
      <c r="D41" s="12">
        <f t="shared" si="0"/>
        <v>94.522360333691012</v>
      </c>
      <c r="E41" s="12">
        <f t="shared" si="1"/>
        <v>79.409235006902634</v>
      </c>
      <c r="F41" s="12">
        <f t="shared" si="2"/>
        <v>15.113125326788371</v>
      </c>
      <c r="G41" s="12">
        <f t="shared" si="3"/>
        <v>7174.8909218515155</v>
      </c>
      <c r="K41" s="10"/>
      <c r="L41" s="10"/>
      <c r="M41" s="10"/>
      <c r="N41" s="68"/>
      <c r="O41" s="69"/>
      <c r="P41" s="10"/>
      <c r="Q41" s="10"/>
    </row>
    <row r="42" spans="1:17" x14ac:dyDescent="0.4">
      <c r="A42" s="10"/>
      <c r="B42" s="11">
        <f t="shared" si="4"/>
        <v>37</v>
      </c>
      <c r="C42" s="17">
        <f t="shared" si="5"/>
        <v>7174.8909218515155</v>
      </c>
      <c r="D42" s="12">
        <f t="shared" si="0"/>
        <v>94.522360333691012</v>
      </c>
      <c r="E42" s="12">
        <f t="shared" si="1"/>
        <v>78.079901971114623</v>
      </c>
      <c r="F42" s="12">
        <f t="shared" si="2"/>
        <v>16.442458362576389</v>
      </c>
      <c r="G42" s="12">
        <f t="shared" si="3"/>
        <v>7096.8110198804006</v>
      </c>
      <c r="K42" s="10"/>
      <c r="L42" s="10"/>
      <c r="M42" s="10"/>
      <c r="N42" s="68"/>
      <c r="O42" s="69"/>
      <c r="P42" s="10"/>
      <c r="Q42" s="10"/>
    </row>
    <row r="43" spans="1:17" x14ac:dyDescent="0.4">
      <c r="A43" s="10"/>
      <c r="B43" s="11">
        <f t="shared" si="4"/>
        <v>38</v>
      </c>
      <c r="C43" s="17">
        <f t="shared" si="5"/>
        <v>7096.8110198804006</v>
      </c>
      <c r="D43" s="12">
        <f t="shared" si="0"/>
        <v>94.522360333691012</v>
      </c>
      <c r="E43" s="12">
        <f t="shared" si="1"/>
        <v>78.25883507979843</v>
      </c>
      <c r="F43" s="12">
        <f t="shared" si="2"/>
        <v>16.263525253892585</v>
      </c>
      <c r="G43" s="12">
        <f t="shared" si="3"/>
        <v>7018.5521848006019</v>
      </c>
      <c r="H43" s="10"/>
      <c r="K43" s="10"/>
      <c r="L43" s="10"/>
      <c r="M43" s="10"/>
      <c r="N43" s="68"/>
      <c r="O43" s="69"/>
      <c r="P43" s="10"/>
      <c r="Q43" s="10"/>
    </row>
    <row r="44" spans="1:17" x14ac:dyDescent="0.4">
      <c r="A44" s="10"/>
      <c r="B44" s="11">
        <f t="shared" si="4"/>
        <v>39</v>
      </c>
      <c r="C44" s="17">
        <f t="shared" si="5"/>
        <v>7018.5521848006019</v>
      </c>
      <c r="D44" s="12">
        <f t="shared" si="0"/>
        <v>94.522360333691012</v>
      </c>
      <c r="E44" s="12">
        <f t="shared" si="1"/>
        <v>78.43817824352297</v>
      </c>
      <c r="F44" s="12">
        <f t="shared" si="2"/>
        <v>16.084182090168046</v>
      </c>
      <c r="G44" s="12">
        <f t="shared" si="3"/>
        <v>6940.1140065570789</v>
      </c>
      <c r="H44" s="10"/>
      <c r="I44" s="10"/>
      <c r="J44" s="10"/>
      <c r="K44" s="10"/>
      <c r="L44" s="10"/>
      <c r="M44" s="10"/>
      <c r="N44" s="68"/>
      <c r="O44" s="69"/>
      <c r="P44" s="10"/>
      <c r="Q44" s="10"/>
    </row>
    <row r="45" spans="1:17" x14ac:dyDescent="0.4">
      <c r="A45" s="10"/>
      <c r="B45" s="11">
        <f t="shared" si="4"/>
        <v>40</v>
      </c>
      <c r="C45" s="17">
        <f t="shared" si="5"/>
        <v>6940.1140065570789</v>
      </c>
      <c r="D45" s="12">
        <f t="shared" si="0"/>
        <v>94.522360333691012</v>
      </c>
      <c r="E45" s="12">
        <f t="shared" si="1"/>
        <v>78.617932401997706</v>
      </c>
      <c r="F45" s="12">
        <f t="shared" si="2"/>
        <v>15.904427931693306</v>
      </c>
      <c r="G45" s="12">
        <f t="shared" si="3"/>
        <v>6861.4960741550813</v>
      </c>
      <c r="H45" s="10"/>
      <c r="I45" s="10"/>
      <c r="J45" s="10"/>
      <c r="K45" s="10"/>
      <c r="L45" s="10"/>
      <c r="M45" s="10"/>
      <c r="N45" s="68"/>
      <c r="O45" s="69"/>
      <c r="P45" s="10"/>
      <c r="Q45" s="10"/>
    </row>
    <row r="46" spans="1:17" x14ac:dyDescent="0.4">
      <c r="A46" s="10"/>
      <c r="B46" s="11">
        <f t="shared" si="4"/>
        <v>41</v>
      </c>
      <c r="C46" s="17">
        <f t="shared" si="5"/>
        <v>6861.4960741550813</v>
      </c>
      <c r="D46" s="12">
        <f t="shared" si="0"/>
        <v>94.522360333691012</v>
      </c>
      <c r="E46" s="12">
        <f t="shared" si="1"/>
        <v>78.798098497085618</v>
      </c>
      <c r="F46" s="12">
        <f t="shared" si="2"/>
        <v>15.724261836605395</v>
      </c>
      <c r="G46" s="12">
        <f t="shared" si="3"/>
        <v>6782.6979756579958</v>
      </c>
      <c r="H46" s="10"/>
      <c r="I46" s="10"/>
      <c r="J46" s="10"/>
      <c r="K46" s="10"/>
      <c r="L46" s="10"/>
      <c r="M46" s="10"/>
      <c r="N46" s="68"/>
      <c r="O46" s="69"/>
      <c r="P46" s="10"/>
      <c r="Q46" s="10"/>
    </row>
    <row r="47" spans="1:17" x14ac:dyDescent="0.4">
      <c r="A47" s="10"/>
      <c r="B47" s="11">
        <f t="shared" si="4"/>
        <v>42</v>
      </c>
      <c r="C47" s="17">
        <f t="shared" si="5"/>
        <v>6782.6979756579958</v>
      </c>
      <c r="D47" s="12">
        <f t="shared" si="0"/>
        <v>94.522360333691012</v>
      </c>
      <c r="E47" s="12">
        <f t="shared" si="1"/>
        <v>78.978677472808101</v>
      </c>
      <c r="F47" s="12">
        <f t="shared" si="2"/>
        <v>15.543682860882909</v>
      </c>
      <c r="G47" s="12">
        <f t="shared" si="3"/>
        <v>6703.7192981851877</v>
      </c>
      <c r="H47" s="10"/>
      <c r="I47" s="10"/>
      <c r="J47" s="10"/>
      <c r="K47" s="10"/>
      <c r="L47" s="10"/>
      <c r="M47" s="10"/>
      <c r="N47" s="68"/>
      <c r="O47" s="69"/>
      <c r="P47" s="10"/>
      <c r="Q47" s="10"/>
    </row>
    <row r="48" spans="1:17" x14ac:dyDescent="0.4">
      <c r="A48" s="10"/>
      <c r="B48" s="11">
        <f t="shared" si="4"/>
        <v>43</v>
      </c>
      <c r="C48" s="17">
        <f t="shared" si="5"/>
        <v>6703.7192981851877</v>
      </c>
      <c r="D48" s="12">
        <f t="shared" si="0"/>
        <v>94.522360333691012</v>
      </c>
      <c r="E48" s="12">
        <f t="shared" si="1"/>
        <v>79.159670275349953</v>
      </c>
      <c r="F48" s="12">
        <f t="shared" si="2"/>
        <v>15.362690058341054</v>
      </c>
      <c r="G48" s="12">
        <f t="shared" si="3"/>
        <v>6624.5596279098381</v>
      </c>
      <c r="H48" s="10"/>
      <c r="I48" s="10"/>
      <c r="J48" s="10"/>
      <c r="K48" s="10"/>
      <c r="L48" s="10"/>
      <c r="M48" s="10"/>
      <c r="N48" s="68"/>
      <c r="O48" s="69"/>
      <c r="P48" s="10"/>
      <c r="Q48" s="10"/>
    </row>
    <row r="49" spans="1:17" x14ac:dyDescent="0.4">
      <c r="A49" s="10"/>
      <c r="B49" s="11">
        <f t="shared" si="4"/>
        <v>44</v>
      </c>
      <c r="C49" s="17">
        <f t="shared" si="5"/>
        <v>6624.5596279098381</v>
      </c>
      <c r="D49" s="12">
        <f t="shared" si="0"/>
        <v>94.522360333691012</v>
      </c>
      <c r="E49" s="12">
        <f t="shared" si="1"/>
        <v>79.341077853064292</v>
      </c>
      <c r="F49" s="12">
        <f t="shared" si="2"/>
        <v>15.181282480626713</v>
      </c>
      <c r="G49" s="12">
        <f t="shared" si="3"/>
        <v>6545.2185500567739</v>
      </c>
      <c r="H49" s="10"/>
      <c r="I49" s="10"/>
      <c r="J49" s="10"/>
      <c r="K49" s="10"/>
      <c r="L49" s="10"/>
      <c r="M49" s="10"/>
      <c r="N49" s="68"/>
      <c r="O49" s="69"/>
      <c r="P49" s="10"/>
      <c r="Q49" s="10"/>
    </row>
    <row r="50" spans="1:17" x14ac:dyDescent="0.4">
      <c r="A50" s="10"/>
      <c r="B50" s="11">
        <f t="shared" si="4"/>
        <v>45</v>
      </c>
      <c r="C50" s="17">
        <f t="shared" si="5"/>
        <v>6545.2185500567739</v>
      </c>
      <c r="D50" s="12">
        <f t="shared" si="0"/>
        <v>94.522360333691012</v>
      </c>
      <c r="E50" s="12">
        <f t="shared" si="1"/>
        <v>79.522901156477573</v>
      </c>
      <c r="F50" s="12">
        <f t="shared" si="2"/>
        <v>14.99945917721344</v>
      </c>
      <c r="G50" s="12">
        <f t="shared" si="3"/>
        <v>6465.695648900296</v>
      </c>
      <c r="H50" s="10"/>
      <c r="I50" s="10"/>
      <c r="J50" s="10"/>
      <c r="K50" s="10"/>
      <c r="L50" s="10"/>
      <c r="M50" s="10"/>
      <c r="N50" s="68"/>
      <c r="O50" s="69"/>
      <c r="P50" s="10"/>
      <c r="Q50" s="10"/>
    </row>
    <row r="51" spans="1:17" x14ac:dyDescent="0.4">
      <c r="A51" s="10"/>
      <c r="B51" s="11">
        <f t="shared" si="4"/>
        <v>46</v>
      </c>
      <c r="C51" s="17">
        <f t="shared" si="5"/>
        <v>6465.695648900296</v>
      </c>
      <c r="D51" s="12">
        <f t="shared" si="0"/>
        <v>94.522360333691012</v>
      </c>
      <c r="E51" s="12">
        <f t="shared" si="1"/>
        <v>79.705141138294493</v>
      </c>
      <c r="F51" s="12">
        <f t="shared" si="2"/>
        <v>14.817219195396511</v>
      </c>
      <c r="G51" s="12">
        <f t="shared" si="3"/>
        <v>6385.9905077620015</v>
      </c>
      <c r="H51" s="10"/>
      <c r="I51" s="10"/>
      <c r="J51" s="10"/>
      <c r="K51" s="10"/>
      <c r="L51" s="10"/>
      <c r="M51" s="10"/>
      <c r="N51" s="68"/>
      <c r="O51" s="69"/>
      <c r="P51" s="10"/>
      <c r="Q51" s="10"/>
    </row>
    <row r="52" spans="1:17" x14ac:dyDescent="0.4">
      <c r="A52" s="10"/>
      <c r="B52" s="11">
        <f t="shared" si="4"/>
        <v>47</v>
      </c>
      <c r="C52" s="17">
        <f t="shared" si="5"/>
        <v>6385.9905077620015</v>
      </c>
      <c r="D52" s="12">
        <f t="shared" si="0"/>
        <v>94.522360333691012</v>
      </c>
      <c r="E52" s="12">
        <f t="shared" si="1"/>
        <v>79.887798753403089</v>
      </c>
      <c r="F52" s="12">
        <f t="shared" si="2"/>
        <v>14.634561580287921</v>
      </c>
      <c r="G52" s="12">
        <f t="shared" si="3"/>
        <v>6306.1027090085981</v>
      </c>
      <c r="H52" s="10"/>
      <c r="I52" s="10"/>
      <c r="J52" s="10"/>
      <c r="K52" s="10"/>
      <c r="L52" s="10"/>
      <c r="M52" s="10"/>
      <c r="N52" s="68"/>
      <c r="O52" s="69"/>
      <c r="P52" s="10"/>
      <c r="Q52" s="10"/>
    </row>
    <row r="53" spans="1:17" x14ac:dyDescent="0.4">
      <c r="A53" s="10"/>
      <c r="B53" s="11">
        <f t="shared" si="4"/>
        <v>48</v>
      </c>
      <c r="C53" s="17">
        <f t="shared" si="5"/>
        <v>6306.1027090085981</v>
      </c>
      <c r="D53" s="12">
        <f t="shared" si="0"/>
        <v>94.522360333691012</v>
      </c>
      <c r="E53" s="12">
        <f t="shared" si="1"/>
        <v>80.070874958879642</v>
      </c>
      <c r="F53" s="12">
        <f t="shared" si="2"/>
        <v>14.451485374811371</v>
      </c>
      <c r="G53" s="12">
        <f t="shared" si="3"/>
        <v>6226.0318340497188</v>
      </c>
      <c r="H53" s="10"/>
      <c r="I53" s="10"/>
      <c r="J53" s="10"/>
      <c r="K53" s="10"/>
      <c r="L53" s="10"/>
      <c r="M53" s="10"/>
      <c r="N53" s="68"/>
      <c r="O53" s="69"/>
      <c r="P53" s="10"/>
      <c r="Q53" s="10"/>
    </row>
    <row r="54" spans="1:17" x14ac:dyDescent="0.4">
      <c r="A54" s="10"/>
      <c r="B54" s="11">
        <f t="shared" si="4"/>
        <v>49</v>
      </c>
      <c r="C54" s="17">
        <f t="shared" si="5"/>
        <v>6226.0318340497188</v>
      </c>
      <c r="D54" s="12">
        <f t="shared" si="0"/>
        <v>94.522360333691012</v>
      </c>
      <c r="E54" s="12">
        <f t="shared" si="1"/>
        <v>78.957280748566717</v>
      </c>
      <c r="F54" s="12">
        <f t="shared" si="2"/>
        <v>15.565079585124296</v>
      </c>
      <c r="G54" s="12">
        <f t="shared" si="3"/>
        <v>6147.0745533011523</v>
      </c>
      <c r="H54" s="10"/>
      <c r="I54" s="21"/>
      <c r="J54" s="21"/>
      <c r="K54" s="10"/>
      <c r="L54" s="10"/>
      <c r="M54" s="10"/>
      <c r="N54" s="68"/>
      <c r="O54" s="69"/>
      <c r="P54" s="10"/>
      <c r="Q54" s="10"/>
    </row>
    <row r="55" spans="1:17" x14ac:dyDescent="0.4">
      <c r="A55" s="10"/>
      <c r="B55" s="11">
        <f t="shared" si="4"/>
        <v>50</v>
      </c>
      <c r="C55" s="17">
        <f t="shared" si="5"/>
        <v>6147.0745533011523</v>
      </c>
      <c r="D55" s="12">
        <f t="shared" si="0"/>
        <v>94.522360333691012</v>
      </c>
      <c r="E55" s="12">
        <f t="shared" si="1"/>
        <v>79.154673950438138</v>
      </c>
      <c r="F55" s="12">
        <f t="shared" si="2"/>
        <v>15.367686383252881</v>
      </c>
      <c r="G55" s="12">
        <f t="shared" si="3"/>
        <v>6067.9198793507139</v>
      </c>
      <c r="H55" s="10"/>
      <c r="I55" s="21"/>
      <c r="J55" s="21"/>
      <c r="K55" s="10"/>
      <c r="L55" s="10"/>
      <c r="M55" s="10"/>
      <c r="N55" s="68"/>
      <c r="O55" s="69"/>
      <c r="P55" s="10"/>
      <c r="Q55" s="10"/>
    </row>
    <row r="56" spans="1:17" x14ac:dyDescent="0.4">
      <c r="A56" s="10"/>
      <c r="B56" s="11">
        <f t="shared" si="4"/>
        <v>51</v>
      </c>
      <c r="C56" s="17">
        <f t="shared" si="5"/>
        <v>6067.9198793507139</v>
      </c>
      <c r="D56" s="12">
        <f t="shared" si="0"/>
        <v>94.522360333691012</v>
      </c>
      <c r="E56" s="12">
        <f t="shared" si="1"/>
        <v>79.352560635314234</v>
      </c>
      <c r="F56" s="12">
        <f t="shared" si="2"/>
        <v>15.169799698376785</v>
      </c>
      <c r="G56" s="12">
        <f t="shared" si="3"/>
        <v>5988.5673187153998</v>
      </c>
      <c r="H56" s="10"/>
      <c r="I56" s="22"/>
      <c r="J56" s="22"/>
      <c r="K56" s="10"/>
      <c r="L56" s="10"/>
      <c r="M56" s="10"/>
      <c r="N56" s="68"/>
      <c r="O56" s="69"/>
      <c r="P56" s="10"/>
      <c r="Q56" s="10"/>
    </row>
    <row r="57" spans="1:17" x14ac:dyDescent="0.4">
      <c r="A57" s="10"/>
      <c r="B57" s="11">
        <f t="shared" si="4"/>
        <v>52</v>
      </c>
      <c r="C57" s="17">
        <f t="shared" si="5"/>
        <v>5988.5673187153998</v>
      </c>
      <c r="D57" s="12">
        <f t="shared" si="0"/>
        <v>94.522360333691012</v>
      </c>
      <c r="E57" s="12">
        <f t="shared" si="1"/>
        <v>79.550942036902512</v>
      </c>
      <c r="F57" s="12">
        <f t="shared" si="2"/>
        <v>14.971418296788499</v>
      </c>
      <c r="G57" s="12">
        <f t="shared" si="3"/>
        <v>5909.0163766784972</v>
      </c>
      <c r="H57" s="22"/>
      <c r="I57" s="22"/>
      <c r="J57" s="22"/>
      <c r="K57" s="10"/>
      <c r="L57" s="10"/>
      <c r="M57" s="10"/>
      <c r="N57" s="68"/>
      <c r="O57" s="69"/>
      <c r="P57" s="10"/>
      <c r="Q57" s="10"/>
    </row>
    <row r="58" spans="1:17" x14ac:dyDescent="0.4">
      <c r="A58" s="10"/>
      <c r="B58" s="11">
        <f t="shared" si="4"/>
        <v>53</v>
      </c>
      <c r="C58" s="17">
        <f t="shared" si="5"/>
        <v>5909.0163766784972</v>
      </c>
      <c r="D58" s="12">
        <f t="shared" si="0"/>
        <v>94.522360333691012</v>
      </c>
      <c r="E58" s="12">
        <f t="shared" si="1"/>
        <v>79.749819391994777</v>
      </c>
      <c r="F58" s="12">
        <f t="shared" si="2"/>
        <v>14.772540941696242</v>
      </c>
      <c r="G58" s="12">
        <f t="shared" si="3"/>
        <v>5829.2665572865026</v>
      </c>
      <c r="H58" s="22"/>
      <c r="I58" s="21"/>
      <c r="J58" s="21"/>
      <c r="K58" s="10"/>
      <c r="L58" s="10"/>
      <c r="M58" s="10"/>
      <c r="N58" s="68"/>
      <c r="O58" s="69"/>
      <c r="P58" s="10"/>
      <c r="Q58" s="10"/>
    </row>
    <row r="59" spans="1:17" x14ac:dyDescent="0.4">
      <c r="A59" s="10" t="s">
        <v>2</v>
      </c>
      <c r="B59" s="11">
        <f t="shared" si="4"/>
        <v>54</v>
      </c>
      <c r="C59" s="17">
        <f t="shared" si="5"/>
        <v>5829.2665572865026</v>
      </c>
      <c r="D59" s="12">
        <f t="shared" si="0"/>
        <v>94.522360333691012</v>
      </c>
      <c r="E59" s="12">
        <f t="shared" si="1"/>
        <v>79.949193940474757</v>
      </c>
      <c r="F59" s="12">
        <f t="shared" si="2"/>
        <v>14.573166393216255</v>
      </c>
      <c r="G59" s="12">
        <f t="shared" si="3"/>
        <v>5749.3173633460274</v>
      </c>
      <c r="H59" s="10"/>
      <c r="I59" s="10"/>
      <c r="J59" s="10"/>
      <c r="K59" s="10"/>
      <c r="L59" s="10"/>
      <c r="M59" s="10"/>
      <c r="N59" s="68"/>
      <c r="O59" s="69"/>
      <c r="P59" s="10"/>
      <c r="Q59" s="10"/>
    </row>
    <row r="60" spans="1:17" x14ac:dyDescent="0.4">
      <c r="A60" s="10"/>
      <c r="B60" s="11">
        <f t="shared" si="4"/>
        <v>55</v>
      </c>
      <c r="C60" s="17">
        <f t="shared" si="5"/>
        <v>5749.3173633460274</v>
      </c>
      <c r="D60" s="12">
        <f t="shared" si="0"/>
        <v>94.522360333691012</v>
      </c>
      <c r="E60" s="12">
        <f t="shared" si="1"/>
        <v>80.14906692532594</v>
      </c>
      <c r="F60" s="12">
        <f t="shared" si="2"/>
        <v>14.373293408365067</v>
      </c>
      <c r="G60" s="12">
        <f t="shared" si="3"/>
        <v>5669.1682964207012</v>
      </c>
      <c r="I60" s="10"/>
      <c r="J60" s="10"/>
      <c r="K60" s="10"/>
      <c r="L60" s="10"/>
      <c r="M60" s="10"/>
      <c r="N60" s="68"/>
      <c r="O60" s="69"/>
      <c r="P60" s="10"/>
      <c r="Q60" s="10"/>
    </row>
    <row r="61" spans="1:17" x14ac:dyDescent="0.4">
      <c r="A61" s="10"/>
      <c r="B61" s="11">
        <f t="shared" si="4"/>
        <v>56</v>
      </c>
      <c r="C61" s="17">
        <f t="shared" si="5"/>
        <v>5669.1682964207012</v>
      </c>
      <c r="D61" s="12">
        <f t="shared" si="0"/>
        <v>94.522360333691012</v>
      </c>
      <c r="E61" s="12">
        <f t="shared" si="1"/>
        <v>80.349439592639257</v>
      </c>
      <c r="F61" s="12">
        <f t="shared" si="2"/>
        <v>14.172920741051753</v>
      </c>
      <c r="G61" s="12">
        <f t="shared" si="3"/>
        <v>5588.8188568280621</v>
      </c>
      <c r="I61" s="10"/>
      <c r="J61" s="10"/>
      <c r="K61" s="10"/>
      <c r="L61" s="10"/>
      <c r="M61" s="10"/>
      <c r="N61" s="68"/>
      <c r="O61" s="69"/>
      <c r="P61" s="10"/>
      <c r="Q61" s="10"/>
    </row>
    <row r="62" spans="1:17" x14ac:dyDescent="0.4">
      <c r="A62" s="10"/>
      <c r="B62" s="11">
        <f t="shared" si="4"/>
        <v>57</v>
      </c>
      <c r="C62" s="17">
        <f t="shared" si="5"/>
        <v>5588.8188568280621</v>
      </c>
      <c r="D62" s="12">
        <f t="shared" si="0"/>
        <v>94.522360333691012</v>
      </c>
      <c r="E62" s="12">
        <f t="shared" si="1"/>
        <v>80.550313191620859</v>
      </c>
      <c r="F62" s="12">
        <f t="shared" si="2"/>
        <v>13.972047142070155</v>
      </c>
      <c r="G62" s="12">
        <f t="shared" si="3"/>
        <v>5508.2685436364409</v>
      </c>
      <c r="H62" s="10"/>
      <c r="I62" s="10"/>
      <c r="J62" s="10"/>
      <c r="N62" s="68"/>
      <c r="O62" s="69"/>
    </row>
    <row r="63" spans="1:17" x14ac:dyDescent="0.4">
      <c r="A63" s="10"/>
      <c r="B63" s="11">
        <f t="shared" si="4"/>
        <v>58</v>
      </c>
      <c r="C63" s="17">
        <f t="shared" si="5"/>
        <v>5508.2685436364409</v>
      </c>
      <c r="D63" s="12">
        <f t="shared" si="0"/>
        <v>94.522360333691012</v>
      </c>
      <c r="E63" s="12">
        <f t="shared" si="1"/>
        <v>80.751688974599915</v>
      </c>
      <c r="F63" s="12">
        <f t="shared" si="2"/>
        <v>13.770671359091102</v>
      </c>
      <c r="G63" s="12">
        <f t="shared" si="3"/>
        <v>5427.5168546618406</v>
      </c>
      <c r="H63" s="10"/>
      <c r="I63" s="10"/>
      <c r="J63" s="10"/>
      <c r="N63" s="68"/>
      <c r="O63" s="69"/>
    </row>
    <row r="64" spans="1:17" x14ac:dyDescent="0.4">
      <c r="A64" s="10"/>
      <c r="B64" s="11">
        <f t="shared" si="4"/>
        <v>59</v>
      </c>
      <c r="C64" s="17">
        <f t="shared" si="5"/>
        <v>5427.5168546618406</v>
      </c>
      <c r="D64" s="12">
        <f t="shared" si="0"/>
        <v>94.522360333691012</v>
      </c>
      <c r="E64" s="12">
        <f t="shared" si="1"/>
        <v>80.953568197036418</v>
      </c>
      <c r="F64" s="12">
        <f t="shared" si="2"/>
        <v>13.568792136654601</v>
      </c>
      <c r="G64" s="12">
        <f t="shared" si="3"/>
        <v>5346.5632864648042</v>
      </c>
      <c r="H64" s="10"/>
      <c r="I64" s="10"/>
      <c r="J64" s="10"/>
      <c r="N64" s="68"/>
      <c r="O64" s="69"/>
    </row>
    <row r="65" spans="1:15" x14ac:dyDescent="0.4">
      <c r="A65" s="10"/>
      <c r="B65" s="11">
        <f t="shared" si="4"/>
        <v>60</v>
      </c>
      <c r="C65" s="17">
        <f t="shared" si="5"/>
        <v>5346.5632864648042</v>
      </c>
      <c r="D65" s="12">
        <f t="shared" si="0"/>
        <v>94.522360333691012</v>
      </c>
      <c r="E65" s="12">
        <f t="shared" si="1"/>
        <v>81.155952117528997</v>
      </c>
      <c r="F65" s="12">
        <f t="shared" si="2"/>
        <v>13.366408216162009</v>
      </c>
      <c r="G65" s="12">
        <f t="shared" si="3"/>
        <v>5265.4073343472755</v>
      </c>
      <c r="H65" s="10"/>
      <c r="I65" s="10"/>
      <c r="J65" s="10"/>
      <c r="N65" s="68"/>
      <c r="O65" s="69"/>
    </row>
    <row r="66" spans="1:15" x14ac:dyDescent="0.4">
      <c r="A66" s="10"/>
      <c r="B66" s="11">
        <f t="shared" si="4"/>
        <v>61</v>
      </c>
      <c r="C66" s="17">
        <f t="shared" si="5"/>
        <v>5265.4073343472755</v>
      </c>
      <c r="D66" s="12">
        <f t="shared" si="0"/>
        <v>94.522360333691012</v>
      </c>
      <c r="E66" s="12">
        <f t="shared" si="1"/>
        <v>80.261882136500475</v>
      </c>
      <c r="F66" s="12">
        <f t="shared" si="2"/>
        <v>14.260478197190539</v>
      </c>
      <c r="G66" s="12">
        <f t="shared" si="3"/>
        <v>5185.1454522107751</v>
      </c>
      <c r="H66" s="10"/>
      <c r="I66" s="10"/>
      <c r="J66" s="10"/>
      <c r="N66" s="68"/>
      <c r="O66" s="69"/>
    </row>
    <row r="67" spans="1:15" x14ac:dyDescent="0.4">
      <c r="A67" s="10"/>
      <c r="B67" s="11">
        <f t="shared" si="4"/>
        <v>62</v>
      </c>
      <c r="C67" s="17">
        <f t="shared" si="5"/>
        <v>5185.1454522107751</v>
      </c>
      <c r="D67" s="12">
        <f t="shared" si="0"/>
        <v>94.522360333691012</v>
      </c>
      <c r="E67" s="12">
        <f t="shared" si="1"/>
        <v>80.479258067286821</v>
      </c>
      <c r="F67" s="12">
        <f t="shared" si="2"/>
        <v>14.043102266404183</v>
      </c>
      <c r="G67" s="12">
        <f t="shared" si="3"/>
        <v>5104.6661941434886</v>
      </c>
      <c r="H67" s="10"/>
      <c r="I67" s="10"/>
      <c r="J67" s="10"/>
      <c r="N67" s="68"/>
      <c r="O67" s="69"/>
    </row>
    <row r="68" spans="1:15" x14ac:dyDescent="0.4">
      <c r="A68" s="10"/>
      <c r="B68" s="11">
        <f t="shared" si="4"/>
        <v>63</v>
      </c>
      <c r="C68" s="17">
        <f t="shared" si="5"/>
        <v>5104.6661941434886</v>
      </c>
      <c r="D68" s="12">
        <f t="shared" si="0"/>
        <v>94.522360333691012</v>
      </c>
      <c r="E68" s="12">
        <f t="shared" si="1"/>
        <v>80.697222724552404</v>
      </c>
      <c r="F68" s="12">
        <f t="shared" si="2"/>
        <v>13.825137609138615</v>
      </c>
      <c r="G68" s="12">
        <f t="shared" si="3"/>
        <v>5023.9689714189362</v>
      </c>
      <c r="H68" s="10"/>
      <c r="I68" s="10"/>
      <c r="J68" s="10"/>
      <c r="N68" s="68"/>
      <c r="O68" s="69"/>
    </row>
    <row r="69" spans="1:15" x14ac:dyDescent="0.4">
      <c r="A69" s="10"/>
      <c r="B69" s="11">
        <f t="shared" si="4"/>
        <v>64</v>
      </c>
      <c r="C69" s="17">
        <f t="shared" si="5"/>
        <v>5023.9689714189362</v>
      </c>
      <c r="D69" s="12">
        <f t="shared" si="0"/>
        <v>94.522360333691012</v>
      </c>
      <c r="E69" s="12">
        <f t="shared" si="1"/>
        <v>80.915777702764728</v>
      </c>
      <c r="F69" s="12">
        <f t="shared" si="2"/>
        <v>13.606582630926285</v>
      </c>
      <c r="G69" s="12">
        <f t="shared" si="3"/>
        <v>4943.0531937161713</v>
      </c>
      <c r="H69" s="10"/>
      <c r="I69" s="10"/>
      <c r="J69" s="10"/>
      <c r="N69" s="68"/>
      <c r="O69" s="69"/>
    </row>
    <row r="70" spans="1:15" x14ac:dyDescent="0.4">
      <c r="A70" s="10"/>
      <c r="B70" s="11">
        <f t="shared" si="4"/>
        <v>65</v>
      </c>
      <c r="C70" s="17">
        <f t="shared" si="5"/>
        <v>4943.0531937161713</v>
      </c>
      <c r="D70" s="12">
        <f t="shared" ref="D70:D126" si="6">IF($J$16&lt;C70+(C70*($J$7/$J$9)),$J$16,C70+(C70*($J$7/$J$9)))</f>
        <v>94.522360333691012</v>
      </c>
      <c r="E70" s="12">
        <f t="shared" si="1"/>
        <v>81.134924600709709</v>
      </c>
      <c r="F70" s="12">
        <f t="shared" si="2"/>
        <v>13.387435732981297</v>
      </c>
      <c r="G70" s="12">
        <f t="shared" si="3"/>
        <v>4861.918269115462</v>
      </c>
      <c r="H70" s="10"/>
      <c r="I70" s="10"/>
      <c r="J70" s="10"/>
      <c r="N70" s="68"/>
      <c r="O70" s="69"/>
    </row>
    <row r="71" spans="1:15" x14ac:dyDescent="0.4">
      <c r="A71" s="10"/>
      <c r="B71" s="11">
        <f t="shared" si="4"/>
        <v>66</v>
      </c>
      <c r="C71" s="17">
        <f t="shared" si="5"/>
        <v>4861.918269115462</v>
      </c>
      <c r="D71" s="12">
        <f t="shared" si="6"/>
        <v>94.522360333691012</v>
      </c>
      <c r="E71" s="12">
        <f t="shared" ref="E71:E126" si="7">D71-F71</f>
        <v>81.354665021503308</v>
      </c>
      <c r="F71" s="12">
        <f t="shared" ref="F71:F126" si="8">C71*_xlfn.XLOOKUP(ROUNDUP(B71/$J$10,0),$I$21:$I$30,$J$21:$J$30)/$J$10</f>
        <v>13.16769531218771</v>
      </c>
      <c r="G71" s="12">
        <f t="shared" ref="G71:G126" si="9">C71-E71</f>
        <v>4780.5636040939589</v>
      </c>
      <c r="H71" s="10"/>
      <c r="I71" s="10"/>
      <c r="J71" s="10"/>
      <c r="N71" s="68"/>
      <c r="O71" s="69"/>
    </row>
    <row r="72" spans="1:15" x14ac:dyDescent="0.4">
      <c r="A72" s="10"/>
      <c r="B72" s="11">
        <f t="shared" ref="B72:B126" si="10">+B71+1</f>
        <v>67</v>
      </c>
      <c r="C72" s="17">
        <f t="shared" ref="C72:C126" si="11">G71</f>
        <v>4780.5636040939589</v>
      </c>
      <c r="D72" s="12">
        <f t="shared" si="6"/>
        <v>94.522360333691012</v>
      </c>
      <c r="E72" s="12">
        <f t="shared" si="7"/>
        <v>81.575000572603201</v>
      </c>
      <c r="F72" s="12">
        <f t="shared" si="8"/>
        <v>12.947359761087805</v>
      </c>
      <c r="G72" s="12">
        <f t="shared" si="9"/>
        <v>4698.9886035213558</v>
      </c>
      <c r="H72" s="10"/>
      <c r="I72" s="10"/>
      <c r="J72" s="10"/>
      <c r="N72" s="68"/>
      <c r="O72" s="69"/>
    </row>
    <row r="73" spans="1:15" x14ac:dyDescent="0.4">
      <c r="A73" s="10"/>
      <c r="B73" s="11">
        <f t="shared" si="10"/>
        <v>68</v>
      </c>
      <c r="C73" s="17">
        <f t="shared" si="11"/>
        <v>4698.9886035213558</v>
      </c>
      <c r="D73" s="12">
        <f t="shared" si="6"/>
        <v>94.522360333691012</v>
      </c>
      <c r="E73" s="12">
        <f t="shared" si="7"/>
        <v>81.795932865820674</v>
      </c>
      <c r="F73" s="12">
        <f t="shared" si="8"/>
        <v>12.726427467870339</v>
      </c>
      <c r="G73" s="12">
        <f t="shared" si="9"/>
        <v>4617.192670655535</v>
      </c>
      <c r="H73" s="10"/>
      <c r="I73" s="10"/>
      <c r="J73" s="10"/>
      <c r="N73" s="68"/>
      <c r="O73" s="69"/>
    </row>
    <row r="74" spans="1:15" x14ac:dyDescent="0.4">
      <c r="A74" s="10"/>
      <c r="B74" s="11">
        <f t="shared" si="10"/>
        <v>69</v>
      </c>
      <c r="C74" s="17">
        <f t="shared" si="11"/>
        <v>4617.192670655535</v>
      </c>
      <c r="D74" s="12">
        <f t="shared" si="6"/>
        <v>94.522360333691012</v>
      </c>
      <c r="E74" s="12">
        <f t="shared" si="7"/>
        <v>82.017463517332274</v>
      </c>
      <c r="F74" s="12">
        <f t="shared" si="8"/>
        <v>12.504896816358743</v>
      </c>
      <c r="G74" s="12">
        <f t="shared" si="9"/>
        <v>4535.1752071382025</v>
      </c>
      <c r="H74" s="10"/>
      <c r="I74" s="10"/>
      <c r="J74" s="10"/>
      <c r="N74" s="68"/>
      <c r="O74" s="69"/>
    </row>
    <row r="75" spans="1:15" x14ac:dyDescent="0.4">
      <c r="A75" s="10"/>
      <c r="B75" s="11">
        <f t="shared" si="10"/>
        <v>70</v>
      </c>
      <c r="C75" s="17">
        <f t="shared" si="11"/>
        <v>4535.1752071382025</v>
      </c>
      <c r="D75" s="12">
        <f t="shared" si="6"/>
        <v>94.522360333691012</v>
      </c>
      <c r="E75" s="12">
        <f t="shared" si="7"/>
        <v>82.239594147691719</v>
      </c>
      <c r="F75" s="12">
        <f t="shared" si="8"/>
        <v>12.282766185999298</v>
      </c>
      <c r="G75" s="12">
        <f t="shared" si="9"/>
        <v>4452.9356129905109</v>
      </c>
      <c r="H75" s="10"/>
      <c r="I75" s="10"/>
      <c r="J75" s="10"/>
      <c r="N75" s="68"/>
      <c r="O75" s="69"/>
    </row>
    <row r="76" spans="1:15" x14ac:dyDescent="0.4">
      <c r="A76" s="10"/>
      <c r="B76" s="11">
        <f t="shared" si="10"/>
        <v>71</v>
      </c>
      <c r="C76" s="17">
        <f t="shared" si="11"/>
        <v>4452.9356129905109</v>
      </c>
      <c r="D76" s="12">
        <f t="shared" si="6"/>
        <v>94.522360333691012</v>
      </c>
      <c r="E76" s="12">
        <f t="shared" si="7"/>
        <v>82.462326381841706</v>
      </c>
      <c r="F76" s="12">
        <f t="shared" si="8"/>
        <v>12.0600339518493</v>
      </c>
      <c r="G76" s="12">
        <f t="shared" si="9"/>
        <v>4370.4732866086688</v>
      </c>
      <c r="H76" s="10"/>
      <c r="I76" s="10"/>
      <c r="J76" s="10"/>
      <c r="N76" s="68"/>
      <c r="O76" s="69"/>
    </row>
    <row r="77" spans="1:15" x14ac:dyDescent="0.4">
      <c r="A77" s="10"/>
      <c r="B77" s="11">
        <f t="shared" si="10"/>
        <v>72</v>
      </c>
      <c r="C77" s="17">
        <f t="shared" si="11"/>
        <v>4370.4732866086688</v>
      </c>
      <c r="D77" s="12">
        <f t="shared" si="6"/>
        <v>94.522360333691012</v>
      </c>
      <c r="E77" s="12">
        <f t="shared" si="7"/>
        <v>82.685661849125864</v>
      </c>
      <c r="F77" s="12">
        <f t="shared" si="8"/>
        <v>11.836698484565146</v>
      </c>
      <c r="G77" s="12">
        <f t="shared" si="9"/>
        <v>4287.7876247595432</v>
      </c>
      <c r="H77" s="10"/>
      <c r="I77" s="10"/>
      <c r="J77" s="10"/>
      <c r="N77" s="68"/>
      <c r="O77" s="69"/>
    </row>
    <row r="78" spans="1:15" x14ac:dyDescent="0.4">
      <c r="A78" s="10"/>
      <c r="B78" s="11">
        <f t="shared" si="10"/>
        <v>73</v>
      </c>
      <c r="C78" s="17">
        <f t="shared" si="11"/>
        <v>4287.7876247595432</v>
      </c>
      <c r="D78" s="12">
        <f t="shared" si="6"/>
        <v>94.522360333691012</v>
      </c>
      <c r="E78" s="12">
        <f t="shared" si="7"/>
        <v>82.016313094809007</v>
      </c>
      <c r="F78" s="12">
        <f t="shared" si="8"/>
        <v>12.506047238882003</v>
      </c>
      <c r="G78" s="12">
        <f t="shared" si="9"/>
        <v>4205.7713116647337</v>
      </c>
      <c r="H78" s="10"/>
      <c r="I78" s="10"/>
      <c r="J78" s="10"/>
      <c r="N78" s="68"/>
      <c r="O78" s="69"/>
    </row>
    <row r="79" spans="1:15" x14ac:dyDescent="0.4">
      <c r="A79" s="10"/>
      <c r="B79" s="11">
        <f t="shared" si="10"/>
        <v>74</v>
      </c>
      <c r="C79" s="17">
        <f t="shared" si="11"/>
        <v>4205.7713116647337</v>
      </c>
      <c r="D79" s="12">
        <f t="shared" si="6"/>
        <v>94.522360333691012</v>
      </c>
      <c r="E79" s="12">
        <f t="shared" si="7"/>
        <v>82.255527341335537</v>
      </c>
      <c r="F79" s="12">
        <f t="shared" si="8"/>
        <v>12.266832992355475</v>
      </c>
      <c r="G79" s="12">
        <f t="shared" si="9"/>
        <v>4123.5157843233983</v>
      </c>
      <c r="H79" s="10"/>
      <c r="I79" s="10"/>
      <c r="J79" s="10"/>
      <c r="N79" s="68"/>
      <c r="O79" s="69"/>
    </row>
    <row r="80" spans="1:15" x14ac:dyDescent="0.4">
      <c r="A80" s="10"/>
      <c r="B80" s="11">
        <f t="shared" si="10"/>
        <v>75</v>
      </c>
      <c r="C80" s="17">
        <f t="shared" si="11"/>
        <v>4123.5157843233983</v>
      </c>
      <c r="D80" s="12">
        <f t="shared" si="6"/>
        <v>94.522360333691012</v>
      </c>
      <c r="E80" s="12">
        <f t="shared" si="7"/>
        <v>82.495439296081102</v>
      </c>
      <c r="F80" s="12">
        <f t="shared" si="8"/>
        <v>12.026921037609911</v>
      </c>
      <c r="G80" s="12">
        <f t="shared" si="9"/>
        <v>4041.020345027317</v>
      </c>
      <c r="H80" s="10"/>
      <c r="I80" s="10"/>
      <c r="J80" s="10"/>
      <c r="N80" s="68"/>
      <c r="O80" s="69"/>
    </row>
    <row r="81" spans="1:15" x14ac:dyDescent="0.4">
      <c r="A81" s="10"/>
      <c r="B81" s="11">
        <f t="shared" si="10"/>
        <v>76</v>
      </c>
      <c r="C81" s="17">
        <f t="shared" si="11"/>
        <v>4041.020345027317</v>
      </c>
      <c r="D81" s="12">
        <f t="shared" si="6"/>
        <v>94.522360333691012</v>
      </c>
      <c r="E81" s="12">
        <f t="shared" si="7"/>
        <v>82.736050994028005</v>
      </c>
      <c r="F81" s="12">
        <f t="shared" si="8"/>
        <v>11.786309339663008</v>
      </c>
      <c r="G81" s="12">
        <f t="shared" si="9"/>
        <v>3958.2842940332889</v>
      </c>
      <c r="H81" s="10"/>
      <c r="I81" s="10"/>
      <c r="J81" s="10"/>
      <c r="N81" s="68"/>
      <c r="O81" s="69"/>
    </row>
    <row r="82" spans="1:15" x14ac:dyDescent="0.4">
      <c r="A82" s="10"/>
      <c r="B82" s="11">
        <f t="shared" si="10"/>
        <v>77</v>
      </c>
      <c r="C82" s="17">
        <f t="shared" si="11"/>
        <v>3958.2842940332889</v>
      </c>
      <c r="D82" s="12">
        <f t="shared" si="6"/>
        <v>94.522360333691012</v>
      </c>
      <c r="E82" s="12">
        <f t="shared" si="7"/>
        <v>82.977364476093925</v>
      </c>
      <c r="F82" s="12">
        <f t="shared" si="8"/>
        <v>11.544995857597094</v>
      </c>
      <c r="G82" s="12">
        <f t="shared" si="9"/>
        <v>3875.306929557195</v>
      </c>
      <c r="H82" s="10"/>
      <c r="I82" s="10"/>
      <c r="J82" s="10"/>
      <c r="N82" s="68"/>
      <c r="O82" s="69"/>
    </row>
    <row r="83" spans="1:15" x14ac:dyDescent="0.4">
      <c r="A83" s="10"/>
      <c r="B83" s="11">
        <f t="shared" si="10"/>
        <v>78</v>
      </c>
      <c r="C83" s="17">
        <f t="shared" si="11"/>
        <v>3875.306929557195</v>
      </c>
      <c r="D83" s="12">
        <f t="shared" si="6"/>
        <v>94.522360333691012</v>
      </c>
      <c r="E83" s="12">
        <f t="shared" si="7"/>
        <v>83.219381789149196</v>
      </c>
      <c r="F83" s="12">
        <f t="shared" si="8"/>
        <v>11.302978544541821</v>
      </c>
      <c r="G83" s="12">
        <f t="shared" si="9"/>
        <v>3792.0875477680456</v>
      </c>
      <c r="H83" s="10"/>
      <c r="I83" s="10"/>
      <c r="J83" s="10"/>
      <c r="N83" s="68"/>
      <c r="O83" s="69"/>
    </row>
    <row r="84" spans="1:15" x14ac:dyDescent="0.4">
      <c r="A84" s="10"/>
      <c r="B84" s="11">
        <f t="shared" si="10"/>
        <v>79</v>
      </c>
      <c r="C84" s="17">
        <f t="shared" si="11"/>
        <v>3792.0875477680456</v>
      </c>
      <c r="D84" s="12">
        <f t="shared" si="6"/>
        <v>94.522360333691012</v>
      </c>
      <c r="E84" s="12">
        <f t="shared" si="7"/>
        <v>83.462104986034205</v>
      </c>
      <c r="F84" s="12">
        <f t="shared" si="8"/>
        <v>11.060255347656801</v>
      </c>
      <c r="G84" s="12">
        <f t="shared" si="9"/>
        <v>3708.6254427820113</v>
      </c>
      <c r="H84" s="10"/>
      <c r="I84" s="10"/>
      <c r="J84" s="10"/>
      <c r="N84" s="68"/>
      <c r="O84" s="69"/>
    </row>
    <row r="85" spans="1:15" x14ac:dyDescent="0.4">
      <c r="A85" s="10"/>
      <c r="B85" s="11">
        <f t="shared" si="10"/>
        <v>80</v>
      </c>
      <c r="C85" s="17">
        <f t="shared" si="11"/>
        <v>3708.6254427820113</v>
      </c>
      <c r="D85" s="12">
        <f t="shared" si="6"/>
        <v>94.522360333691012</v>
      </c>
      <c r="E85" s="12">
        <f t="shared" si="7"/>
        <v>83.705536125576813</v>
      </c>
      <c r="F85" s="12">
        <f t="shared" si="8"/>
        <v>10.8168242081142</v>
      </c>
      <c r="G85" s="12">
        <f t="shared" si="9"/>
        <v>3624.9199066564347</v>
      </c>
      <c r="H85" s="10"/>
      <c r="I85" s="10"/>
      <c r="J85" s="10"/>
      <c r="N85" s="68"/>
      <c r="O85" s="69"/>
    </row>
    <row r="86" spans="1:15" x14ac:dyDescent="0.4">
      <c r="A86" s="10"/>
      <c r="B86" s="11">
        <f t="shared" si="10"/>
        <v>81</v>
      </c>
      <c r="C86" s="17">
        <f t="shared" si="11"/>
        <v>3624.9199066564347</v>
      </c>
      <c r="D86" s="12">
        <f t="shared" si="6"/>
        <v>94.522360333691012</v>
      </c>
      <c r="E86" s="12">
        <f t="shared" si="7"/>
        <v>83.949677272609748</v>
      </c>
      <c r="F86" s="12">
        <f t="shared" si="8"/>
        <v>10.572683061081269</v>
      </c>
      <c r="G86" s="12">
        <f t="shared" si="9"/>
        <v>3540.970229383825</v>
      </c>
      <c r="H86" s="10"/>
      <c r="I86" s="10"/>
      <c r="J86" s="10"/>
      <c r="N86" s="68"/>
      <c r="O86" s="69"/>
    </row>
    <row r="87" spans="1:15" x14ac:dyDescent="0.4">
      <c r="A87" s="10"/>
      <c r="B87" s="11">
        <f t="shared" si="10"/>
        <v>82</v>
      </c>
      <c r="C87" s="17">
        <f t="shared" si="11"/>
        <v>3540.970229383825</v>
      </c>
      <c r="D87" s="12">
        <f t="shared" si="6"/>
        <v>94.522360333691012</v>
      </c>
      <c r="E87" s="12">
        <f t="shared" si="7"/>
        <v>84.194530497988183</v>
      </c>
      <c r="F87" s="12">
        <f t="shared" si="8"/>
        <v>10.327829835702824</v>
      </c>
      <c r="G87" s="12">
        <f t="shared" si="9"/>
        <v>3456.7756988858368</v>
      </c>
      <c r="H87" s="10"/>
      <c r="I87" s="10"/>
      <c r="J87" s="10"/>
      <c r="N87" s="68"/>
      <c r="O87" s="69"/>
    </row>
    <row r="88" spans="1:15" x14ac:dyDescent="0.4">
      <c r="A88" s="10"/>
      <c r="B88" s="11">
        <f t="shared" si="10"/>
        <v>83</v>
      </c>
      <c r="C88" s="17">
        <f t="shared" si="11"/>
        <v>3456.7756988858368</v>
      </c>
      <c r="D88" s="12">
        <f t="shared" si="6"/>
        <v>94.522360333691012</v>
      </c>
      <c r="E88" s="12">
        <f t="shared" si="7"/>
        <v>84.440097878607318</v>
      </c>
      <c r="F88" s="12">
        <f t="shared" si="8"/>
        <v>10.082262455083692</v>
      </c>
      <c r="G88" s="12">
        <f t="shared" si="9"/>
        <v>3372.3356010072293</v>
      </c>
      <c r="H88" s="10"/>
      <c r="I88" s="10"/>
      <c r="J88" s="10"/>
      <c r="N88" s="68"/>
      <c r="O88" s="69"/>
    </row>
    <row r="89" spans="1:15" x14ac:dyDescent="0.4">
      <c r="A89" s="10"/>
      <c r="B89" s="11">
        <f t="shared" si="10"/>
        <v>84</v>
      </c>
      <c r="C89" s="17">
        <f t="shared" si="11"/>
        <v>3372.3356010072293</v>
      </c>
      <c r="D89" s="12">
        <f t="shared" si="6"/>
        <v>94.522360333691012</v>
      </c>
      <c r="E89" s="12">
        <f t="shared" si="7"/>
        <v>84.68638149741993</v>
      </c>
      <c r="F89" s="12">
        <f t="shared" si="8"/>
        <v>9.8359788362710869</v>
      </c>
      <c r="G89" s="12">
        <f t="shared" si="9"/>
        <v>3287.6492195098094</v>
      </c>
      <c r="H89" s="10"/>
      <c r="I89" s="10"/>
      <c r="J89" s="10"/>
      <c r="N89" s="68"/>
      <c r="O89" s="69"/>
    </row>
    <row r="90" spans="1:15" x14ac:dyDescent="0.4">
      <c r="A90" s="10"/>
      <c r="B90" s="11">
        <f t="shared" si="10"/>
        <v>85</v>
      </c>
      <c r="C90" s="17">
        <f t="shared" si="11"/>
        <v>3287.6492195098094</v>
      </c>
      <c r="D90" s="12">
        <f t="shared" si="6"/>
        <v>94.522360333691012</v>
      </c>
      <c r="E90" s="12">
        <f t="shared" si="7"/>
        <v>86.303237284916491</v>
      </c>
      <c r="F90" s="12">
        <f t="shared" si="8"/>
        <v>8.2191230487745237</v>
      </c>
      <c r="G90" s="12">
        <f t="shared" si="9"/>
        <v>3201.3459822248929</v>
      </c>
      <c r="H90" s="10"/>
      <c r="I90" s="10"/>
      <c r="J90" s="10"/>
      <c r="N90" s="68"/>
      <c r="O90" s="69"/>
    </row>
    <row r="91" spans="1:15" x14ac:dyDescent="0.4">
      <c r="A91" s="10"/>
      <c r="B91" s="11">
        <f t="shared" si="10"/>
        <v>86</v>
      </c>
      <c r="C91" s="17">
        <f t="shared" si="11"/>
        <v>3201.3459822248929</v>
      </c>
      <c r="D91" s="12">
        <f t="shared" si="6"/>
        <v>94.522360333691012</v>
      </c>
      <c r="E91" s="12">
        <f t="shared" si="7"/>
        <v>86.518995378128778</v>
      </c>
      <c r="F91" s="12">
        <f t="shared" si="8"/>
        <v>8.0033649555622315</v>
      </c>
      <c r="G91" s="12">
        <f t="shared" si="9"/>
        <v>3114.8269868467642</v>
      </c>
      <c r="H91" s="10"/>
      <c r="I91" s="10"/>
      <c r="J91" s="10"/>
      <c r="N91" s="68"/>
      <c r="O91" s="69"/>
    </row>
    <row r="92" spans="1:15" x14ac:dyDescent="0.4">
      <c r="A92" s="10"/>
      <c r="B92" s="11">
        <f t="shared" si="10"/>
        <v>87</v>
      </c>
      <c r="C92" s="17">
        <f t="shared" si="11"/>
        <v>3114.8269868467642</v>
      </c>
      <c r="D92" s="12">
        <f t="shared" si="6"/>
        <v>94.522360333691012</v>
      </c>
      <c r="E92" s="12">
        <f t="shared" si="7"/>
        <v>86.735292866574099</v>
      </c>
      <c r="F92" s="12">
        <f t="shared" si="8"/>
        <v>7.78706746711691</v>
      </c>
      <c r="G92" s="12">
        <f t="shared" si="9"/>
        <v>3028.09169398019</v>
      </c>
      <c r="H92" s="10"/>
      <c r="I92" s="10"/>
      <c r="J92" s="10"/>
      <c r="N92" s="68"/>
      <c r="O92" s="69"/>
    </row>
    <row r="93" spans="1:15" x14ac:dyDescent="0.4">
      <c r="A93" s="10"/>
      <c r="B93" s="11">
        <f t="shared" si="10"/>
        <v>88</v>
      </c>
      <c r="C93" s="17">
        <f t="shared" si="11"/>
        <v>3028.09169398019</v>
      </c>
      <c r="D93" s="12">
        <f t="shared" si="6"/>
        <v>94.522360333691012</v>
      </c>
      <c r="E93" s="12">
        <f t="shared" si="7"/>
        <v>86.952131098740537</v>
      </c>
      <c r="F93" s="12">
        <f t="shared" si="8"/>
        <v>7.5702292349504745</v>
      </c>
      <c r="G93" s="12">
        <f t="shared" si="9"/>
        <v>2941.1395628814494</v>
      </c>
      <c r="H93" s="10"/>
      <c r="I93" s="10"/>
      <c r="J93" s="10"/>
      <c r="N93" s="68"/>
      <c r="O93" s="69"/>
    </row>
    <row r="94" spans="1:15" x14ac:dyDescent="0.4">
      <c r="A94" s="10"/>
      <c r="B94" s="11">
        <f t="shared" si="10"/>
        <v>89</v>
      </c>
      <c r="C94" s="17">
        <f t="shared" si="11"/>
        <v>2941.1395628814494</v>
      </c>
      <c r="D94" s="12">
        <f t="shared" si="6"/>
        <v>94.522360333691012</v>
      </c>
      <c r="E94" s="12">
        <f t="shared" si="7"/>
        <v>87.169511426487389</v>
      </c>
      <c r="F94" s="12">
        <f t="shared" si="8"/>
        <v>7.3528489072036232</v>
      </c>
      <c r="G94" s="12">
        <f t="shared" si="9"/>
        <v>2853.9700514549618</v>
      </c>
      <c r="H94" s="10"/>
      <c r="I94" s="10"/>
      <c r="J94" s="10"/>
      <c r="N94" s="68"/>
      <c r="O94" s="69"/>
    </row>
    <row r="95" spans="1:15" x14ac:dyDescent="0.4">
      <c r="A95" s="10"/>
      <c r="B95" s="11">
        <f t="shared" si="10"/>
        <v>90</v>
      </c>
      <c r="C95" s="17">
        <f t="shared" si="11"/>
        <v>2853.9700514549618</v>
      </c>
      <c r="D95" s="12">
        <f t="shared" si="6"/>
        <v>94.522360333691012</v>
      </c>
      <c r="E95" s="12">
        <f t="shared" si="7"/>
        <v>87.387435205053606</v>
      </c>
      <c r="F95" s="12">
        <f t="shared" si="8"/>
        <v>7.1349251286374047</v>
      </c>
      <c r="G95" s="12">
        <f t="shared" si="9"/>
        <v>2766.5826162499084</v>
      </c>
      <c r="H95" s="10"/>
      <c r="I95" s="10"/>
      <c r="J95" s="10"/>
      <c r="N95" s="68"/>
      <c r="O95" s="69"/>
    </row>
    <row r="96" spans="1:15" x14ac:dyDescent="0.4">
      <c r="A96" s="10"/>
      <c r="B96" s="11">
        <f t="shared" si="10"/>
        <v>91</v>
      </c>
      <c r="C96" s="17">
        <f t="shared" si="11"/>
        <v>2766.5826162499084</v>
      </c>
      <c r="D96" s="12">
        <f t="shared" si="6"/>
        <v>94.522360333691012</v>
      </c>
      <c r="E96" s="12">
        <f t="shared" si="7"/>
        <v>87.605903793066247</v>
      </c>
      <c r="F96" s="12">
        <f t="shared" si="8"/>
        <v>6.9164565406247709</v>
      </c>
      <c r="G96" s="12">
        <f t="shared" si="9"/>
        <v>2678.9767124568421</v>
      </c>
      <c r="H96" s="10"/>
      <c r="I96" s="10"/>
      <c r="J96" s="10"/>
      <c r="N96" s="68"/>
      <c r="O96" s="69"/>
    </row>
    <row r="97" spans="1:17" x14ac:dyDescent="0.4">
      <c r="A97" s="10"/>
      <c r="B97" s="11">
        <f t="shared" si="10"/>
        <v>92</v>
      </c>
      <c r="C97" s="17">
        <f t="shared" si="11"/>
        <v>2678.9767124568421</v>
      </c>
      <c r="D97" s="12">
        <f t="shared" si="6"/>
        <v>94.522360333691012</v>
      </c>
      <c r="E97" s="12">
        <f t="shared" si="7"/>
        <v>87.824918552548908</v>
      </c>
      <c r="F97" s="12">
        <f t="shared" si="8"/>
        <v>6.6974417811421043</v>
      </c>
      <c r="G97" s="12">
        <f t="shared" si="9"/>
        <v>2591.1517939042933</v>
      </c>
      <c r="H97" s="10"/>
      <c r="I97" s="10"/>
      <c r="J97" s="10"/>
      <c r="N97" s="68"/>
      <c r="O97" s="69"/>
    </row>
    <row r="98" spans="1:17" x14ac:dyDescent="0.4">
      <c r="A98" s="10"/>
      <c r="B98" s="11">
        <f t="shared" si="10"/>
        <v>93</v>
      </c>
      <c r="C98" s="17">
        <f t="shared" si="11"/>
        <v>2591.1517939042933</v>
      </c>
      <c r="D98" s="12">
        <f t="shared" si="6"/>
        <v>94.522360333691012</v>
      </c>
      <c r="E98" s="12">
        <f t="shared" si="7"/>
        <v>88.044480848930277</v>
      </c>
      <c r="F98" s="12">
        <f t="shared" si="8"/>
        <v>6.4778794847607335</v>
      </c>
      <c r="G98" s="12">
        <f t="shared" si="9"/>
        <v>2503.1073130553632</v>
      </c>
      <c r="H98" s="10"/>
      <c r="I98" s="10"/>
      <c r="J98" s="10"/>
      <c r="N98" s="68"/>
      <c r="O98" s="69"/>
    </row>
    <row r="99" spans="1:17" x14ac:dyDescent="0.4">
      <c r="A99" s="10"/>
      <c r="B99" s="11">
        <f t="shared" si="10"/>
        <v>94</v>
      </c>
      <c r="C99" s="17">
        <f t="shared" si="11"/>
        <v>2503.1073130553632</v>
      </c>
      <c r="D99" s="12">
        <f t="shared" si="6"/>
        <v>94.522360333691012</v>
      </c>
      <c r="E99" s="12">
        <f t="shared" si="7"/>
        <v>88.264592051052603</v>
      </c>
      <c r="F99" s="12">
        <f t="shared" si="8"/>
        <v>6.2577682826384082</v>
      </c>
      <c r="G99" s="12">
        <f t="shared" si="9"/>
        <v>2414.8427210043105</v>
      </c>
      <c r="H99" s="10"/>
      <c r="I99" s="10"/>
      <c r="J99" s="10"/>
      <c r="N99" s="68"/>
      <c r="O99" s="69"/>
    </row>
    <row r="100" spans="1:17" x14ac:dyDescent="0.4">
      <c r="A100" s="10"/>
      <c r="B100" s="11">
        <f t="shared" si="10"/>
        <v>95</v>
      </c>
      <c r="C100" s="17">
        <f t="shared" si="11"/>
        <v>2414.8427210043105</v>
      </c>
      <c r="D100" s="12">
        <f t="shared" si="6"/>
        <v>94.522360333691012</v>
      </c>
      <c r="E100" s="12">
        <f t="shared" si="7"/>
        <v>88.485253531180234</v>
      </c>
      <c r="F100" s="12">
        <f t="shared" si="8"/>
        <v>6.0371068025107766</v>
      </c>
      <c r="G100" s="12">
        <f t="shared" si="9"/>
        <v>2326.3574674731303</v>
      </c>
      <c r="H100" s="10"/>
      <c r="I100" s="10"/>
      <c r="J100" s="10"/>
      <c r="N100" s="68"/>
      <c r="O100" s="69"/>
    </row>
    <row r="101" spans="1:17" x14ac:dyDescent="0.4">
      <c r="A101" s="10"/>
      <c r="B101" s="11">
        <f t="shared" si="10"/>
        <v>96</v>
      </c>
      <c r="C101" s="17">
        <f t="shared" si="11"/>
        <v>2326.3574674731303</v>
      </c>
      <c r="D101" s="12">
        <f t="shared" si="6"/>
        <v>94.522360333691012</v>
      </c>
      <c r="E101" s="12">
        <f t="shared" si="7"/>
        <v>88.706466665008179</v>
      </c>
      <c r="F101" s="12">
        <f t="shared" si="8"/>
        <v>5.8158936686828255</v>
      </c>
      <c r="G101" s="12">
        <f t="shared" si="9"/>
        <v>2237.6510008081223</v>
      </c>
      <c r="H101" s="10"/>
      <c r="I101" s="10"/>
      <c r="J101" s="10"/>
      <c r="N101" s="68"/>
      <c r="O101" s="69"/>
    </row>
    <row r="102" spans="1:17" x14ac:dyDescent="0.4">
      <c r="A102" s="10"/>
      <c r="B102" s="11">
        <f t="shared" si="10"/>
        <v>97</v>
      </c>
      <c r="C102" s="17">
        <f t="shared" si="11"/>
        <v>2237.6510008081223</v>
      </c>
      <c r="D102" s="12">
        <f t="shared" si="6"/>
        <v>94.522360333691012</v>
      </c>
      <c r="E102" s="12">
        <f t="shared" si="7"/>
        <v>89.86058741534076</v>
      </c>
      <c r="F102" s="12">
        <f t="shared" si="8"/>
        <v>4.6617729183502545</v>
      </c>
      <c r="G102" s="12">
        <f t="shared" si="9"/>
        <v>2147.7904133927814</v>
      </c>
      <c r="H102" s="10"/>
      <c r="I102" s="10"/>
      <c r="J102" s="10"/>
      <c r="N102" s="68"/>
      <c r="O102" s="69"/>
    </row>
    <row r="103" spans="1:17" x14ac:dyDescent="0.4">
      <c r="A103" s="10"/>
      <c r="B103" s="11">
        <f t="shared" si="10"/>
        <v>98</v>
      </c>
      <c r="C103" s="17">
        <f t="shared" si="11"/>
        <v>2147.7904133927814</v>
      </c>
      <c r="D103" s="12">
        <f t="shared" si="6"/>
        <v>94.522360333691012</v>
      </c>
      <c r="E103" s="12">
        <f t="shared" si="7"/>
        <v>90.047796972456055</v>
      </c>
      <c r="F103" s="12">
        <f t="shared" si="8"/>
        <v>4.4745633612349609</v>
      </c>
      <c r="G103" s="12">
        <f t="shared" si="9"/>
        <v>2057.7426164203252</v>
      </c>
      <c r="H103" s="10"/>
      <c r="I103" s="10"/>
      <c r="J103" s="10"/>
      <c r="N103" s="68"/>
      <c r="O103" s="69"/>
    </row>
    <row r="104" spans="1:17" x14ac:dyDescent="0.4">
      <c r="A104" s="13"/>
      <c r="B104" s="11">
        <f t="shared" si="10"/>
        <v>99</v>
      </c>
      <c r="C104" s="17">
        <f t="shared" si="11"/>
        <v>2057.7426164203252</v>
      </c>
      <c r="D104" s="12">
        <f t="shared" si="6"/>
        <v>94.522360333691012</v>
      </c>
      <c r="E104" s="12">
        <f t="shared" si="7"/>
        <v>90.235396549482005</v>
      </c>
      <c r="F104" s="12">
        <f t="shared" si="8"/>
        <v>4.2869637842090116</v>
      </c>
      <c r="G104" s="12">
        <f t="shared" si="9"/>
        <v>1967.5072198708433</v>
      </c>
      <c r="H104" s="10"/>
      <c r="I104" s="10"/>
      <c r="J104" s="10"/>
      <c r="N104" s="68"/>
      <c r="O104" s="69"/>
    </row>
    <row r="105" spans="1:17" s="6" customFormat="1" x14ac:dyDescent="0.4">
      <c r="A105" s="13"/>
      <c r="B105" s="11">
        <f t="shared" si="10"/>
        <v>100</v>
      </c>
      <c r="C105" s="17">
        <f t="shared" si="11"/>
        <v>1967.5072198708433</v>
      </c>
      <c r="D105" s="12">
        <f t="shared" si="6"/>
        <v>94.522360333691012</v>
      </c>
      <c r="E105" s="12">
        <f t="shared" si="7"/>
        <v>90.423386958960094</v>
      </c>
      <c r="F105" s="12">
        <f t="shared" si="8"/>
        <v>4.0989733747309236</v>
      </c>
      <c r="G105" s="12">
        <f t="shared" si="9"/>
        <v>1877.0838329118833</v>
      </c>
      <c r="H105" s="10"/>
      <c r="I105" s="13"/>
      <c r="J105" s="13"/>
      <c r="N105" s="68"/>
      <c r="O105" s="69"/>
    </row>
    <row r="106" spans="1:17" s="6" customFormat="1" x14ac:dyDescent="0.4">
      <c r="A106" s="13"/>
      <c r="B106" s="11">
        <f t="shared" si="10"/>
        <v>101</v>
      </c>
      <c r="C106" s="17">
        <f t="shared" si="11"/>
        <v>1877.0838329118833</v>
      </c>
      <c r="D106" s="12">
        <f t="shared" si="6"/>
        <v>94.522360333691012</v>
      </c>
      <c r="E106" s="12">
        <f t="shared" si="7"/>
        <v>90.611769015124594</v>
      </c>
      <c r="F106" s="12">
        <f t="shared" si="8"/>
        <v>3.9105913185664236</v>
      </c>
      <c r="G106" s="12">
        <f t="shared" si="9"/>
        <v>1786.4720638967588</v>
      </c>
      <c r="H106" s="13"/>
      <c r="I106" s="7"/>
      <c r="J106" s="7"/>
      <c r="K106" s="13"/>
      <c r="L106" s="13"/>
      <c r="M106" s="13"/>
      <c r="N106" s="68"/>
      <c r="O106" s="69"/>
      <c r="P106" s="13"/>
      <c r="Q106" s="13"/>
    </row>
    <row r="107" spans="1:17" s="6" customFormat="1" x14ac:dyDescent="0.4">
      <c r="A107" s="13"/>
      <c r="B107" s="11">
        <f t="shared" si="10"/>
        <v>102</v>
      </c>
      <c r="C107" s="17">
        <f t="shared" si="11"/>
        <v>1786.4720638967588</v>
      </c>
      <c r="D107" s="12">
        <f t="shared" si="6"/>
        <v>94.522360333691012</v>
      </c>
      <c r="E107" s="12">
        <f t="shared" si="7"/>
        <v>90.800543533906094</v>
      </c>
      <c r="F107" s="12">
        <f t="shared" si="8"/>
        <v>3.7218167997849143</v>
      </c>
      <c r="G107" s="12">
        <f t="shared" si="9"/>
        <v>1695.6715203628526</v>
      </c>
      <c r="H107" s="7"/>
      <c r="I107" s="7"/>
      <c r="J107" s="7"/>
      <c r="K107" s="13"/>
      <c r="L107" s="13"/>
      <c r="M107" s="13"/>
      <c r="N107" s="68"/>
      <c r="O107" s="69"/>
      <c r="P107" s="13"/>
      <c r="Q107" s="13"/>
    </row>
    <row r="108" spans="1:17" s="6" customFormat="1" x14ac:dyDescent="0.4">
      <c r="A108" s="13"/>
      <c r="B108" s="11">
        <f t="shared" si="10"/>
        <v>103</v>
      </c>
      <c r="C108" s="17">
        <f t="shared" si="11"/>
        <v>1695.6715203628526</v>
      </c>
      <c r="D108" s="12">
        <f t="shared" si="6"/>
        <v>94.522360333691012</v>
      </c>
      <c r="E108" s="12">
        <f t="shared" si="7"/>
        <v>90.989711332935073</v>
      </c>
      <c r="F108" s="12">
        <f t="shared" si="8"/>
        <v>3.5326490007559435</v>
      </c>
      <c r="G108" s="12">
        <f t="shared" si="9"/>
        <v>1604.6818090299175</v>
      </c>
      <c r="H108" s="7"/>
      <c r="I108" s="7"/>
      <c r="J108" s="7"/>
      <c r="K108" s="13"/>
      <c r="L108" s="13"/>
      <c r="M108" s="13"/>
      <c r="N108" s="68"/>
      <c r="O108" s="69"/>
      <c r="P108" s="13"/>
      <c r="Q108" s="13"/>
    </row>
    <row r="109" spans="1:17" s="6" customFormat="1" x14ac:dyDescent="0.4">
      <c r="A109" s="13"/>
      <c r="B109" s="11">
        <f t="shared" si="10"/>
        <v>104</v>
      </c>
      <c r="C109" s="17">
        <f t="shared" si="11"/>
        <v>1604.6818090299175</v>
      </c>
      <c r="D109" s="12">
        <f t="shared" si="6"/>
        <v>94.522360333691012</v>
      </c>
      <c r="E109" s="12">
        <f t="shared" si="7"/>
        <v>91.179273231545352</v>
      </c>
      <c r="F109" s="12">
        <f t="shared" si="8"/>
        <v>3.3430871021456618</v>
      </c>
      <c r="G109" s="12">
        <f t="shared" si="9"/>
        <v>1513.5025357983723</v>
      </c>
      <c r="H109" s="7"/>
      <c r="I109" s="7"/>
      <c r="J109" s="7"/>
      <c r="K109" s="13"/>
      <c r="L109" s="13"/>
      <c r="M109" s="13"/>
      <c r="N109" s="68"/>
      <c r="O109" s="69"/>
      <c r="P109" s="13"/>
      <c r="Q109" s="13"/>
    </row>
    <row r="110" spans="1:17" s="6" customFormat="1" x14ac:dyDescent="0.4">
      <c r="A110" s="13"/>
      <c r="B110" s="11">
        <f t="shared" si="10"/>
        <v>105</v>
      </c>
      <c r="C110" s="17">
        <f t="shared" si="11"/>
        <v>1513.5025357983723</v>
      </c>
      <c r="D110" s="12">
        <f t="shared" si="6"/>
        <v>94.522360333691012</v>
      </c>
      <c r="E110" s="12">
        <f t="shared" si="7"/>
        <v>91.36923005077773</v>
      </c>
      <c r="F110" s="12">
        <f t="shared" si="8"/>
        <v>3.1531302829132759</v>
      </c>
      <c r="G110" s="12">
        <f t="shared" si="9"/>
        <v>1422.1333057475945</v>
      </c>
      <c r="H110" s="7"/>
      <c r="I110" s="7"/>
      <c r="J110" s="7"/>
      <c r="K110" s="13"/>
      <c r="L110" s="13"/>
      <c r="M110" s="13"/>
      <c r="N110" s="68"/>
      <c r="O110" s="69"/>
      <c r="P110" s="13"/>
      <c r="Q110" s="13"/>
    </row>
    <row r="111" spans="1:17" s="6" customFormat="1" x14ac:dyDescent="0.4">
      <c r="A111" s="10"/>
      <c r="B111" s="11">
        <f t="shared" si="10"/>
        <v>106</v>
      </c>
      <c r="C111" s="17">
        <f t="shared" si="11"/>
        <v>1422.1333057475945</v>
      </c>
      <c r="D111" s="12">
        <f t="shared" si="6"/>
        <v>94.522360333691012</v>
      </c>
      <c r="E111" s="12">
        <f t="shared" si="7"/>
        <v>91.559582613383526</v>
      </c>
      <c r="F111" s="12">
        <f t="shared" si="8"/>
        <v>2.9627777203074888</v>
      </c>
      <c r="G111" s="12">
        <f t="shared" si="9"/>
        <v>1330.5737231342109</v>
      </c>
      <c r="H111" s="7"/>
      <c r="I111" s="7"/>
      <c r="J111" s="7"/>
      <c r="K111" s="13"/>
      <c r="L111" s="13"/>
      <c r="M111" s="13"/>
      <c r="N111" s="68"/>
      <c r="O111" s="69"/>
      <c r="P111" s="13"/>
      <c r="Q111" s="13"/>
    </row>
    <row r="112" spans="1:17" x14ac:dyDescent="0.4">
      <c r="A112" s="10"/>
      <c r="B112" s="11">
        <f t="shared" si="10"/>
        <v>107</v>
      </c>
      <c r="C112" s="17">
        <f t="shared" si="11"/>
        <v>1330.5737231342109</v>
      </c>
      <c r="D112" s="12">
        <f t="shared" si="6"/>
        <v>94.522360333691012</v>
      </c>
      <c r="E112" s="12">
        <f t="shared" si="7"/>
        <v>91.75033174382807</v>
      </c>
      <c r="F112" s="12">
        <f t="shared" si="8"/>
        <v>2.7720285898629395</v>
      </c>
      <c r="G112" s="12">
        <f t="shared" si="9"/>
        <v>1238.8233913903828</v>
      </c>
      <c r="I112" s="23"/>
      <c r="K112" s="10"/>
      <c r="L112" s="10"/>
      <c r="M112" s="10"/>
      <c r="N112" s="68"/>
      <c r="O112" s="69"/>
      <c r="P112" s="10"/>
      <c r="Q112" s="10"/>
    </row>
    <row r="113" spans="1:17" x14ac:dyDescent="0.4">
      <c r="A113" s="10"/>
      <c r="B113" s="11">
        <f t="shared" si="10"/>
        <v>108</v>
      </c>
      <c r="C113" s="17">
        <f t="shared" si="11"/>
        <v>1238.8233913903828</v>
      </c>
      <c r="D113" s="12">
        <f t="shared" si="6"/>
        <v>94.522360333691012</v>
      </c>
      <c r="E113" s="12">
        <f t="shared" si="7"/>
        <v>91.941478268294375</v>
      </c>
      <c r="F113" s="12">
        <f t="shared" si="8"/>
        <v>2.5808820653966307</v>
      </c>
      <c r="G113" s="12">
        <f t="shared" si="9"/>
        <v>1146.8819131220885</v>
      </c>
      <c r="K113" s="10"/>
      <c r="L113" s="10"/>
      <c r="M113" s="10"/>
      <c r="N113" s="68"/>
      <c r="O113" s="69"/>
      <c r="P113" s="10"/>
      <c r="Q113" s="10"/>
    </row>
    <row r="114" spans="1:17" x14ac:dyDescent="0.4">
      <c r="A114" s="10"/>
      <c r="B114" s="11">
        <f t="shared" si="10"/>
        <v>109</v>
      </c>
      <c r="C114" s="17">
        <f t="shared" si="11"/>
        <v>1146.8819131220885</v>
      </c>
      <c r="D114" s="12">
        <f t="shared" si="6"/>
        <v>94.522360333691012</v>
      </c>
      <c r="E114" s="12">
        <f t="shared" si="7"/>
        <v>93.088757942288396</v>
      </c>
      <c r="F114" s="12">
        <f t="shared" si="8"/>
        <v>1.4336023914026106</v>
      </c>
      <c r="G114" s="12">
        <f t="shared" si="9"/>
        <v>1053.7931551798001</v>
      </c>
      <c r="K114" s="10"/>
      <c r="L114" s="10"/>
      <c r="M114" s="10"/>
      <c r="N114" s="68"/>
      <c r="O114" s="69"/>
      <c r="P114" s="10"/>
      <c r="Q114" s="10"/>
    </row>
    <row r="115" spans="1:17" x14ac:dyDescent="0.4">
      <c r="A115" s="10"/>
      <c r="B115" s="11">
        <f t="shared" si="10"/>
        <v>110</v>
      </c>
      <c r="C115" s="17">
        <f t="shared" si="11"/>
        <v>1053.7931551798001</v>
      </c>
      <c r="D115" s="12">
        <f t="shared" si="6"/>
        <v>94.522360333691012</v>
      </c>
      <c r="E115" s="12">
        <f t="shared" si="7"/>
        <v>93.20511888971626</v>
      </c>
      <c r="F115" s="12">
        <f t="shared" si="8"/>
        <v>1.3172414439747502</v>
      </c>
      <c r="G115" s="12">
        <f t="shared" si="9"/>
        <v>960.58803629008389</v>
      </c>
      <c r="K115" s="10"/>
      <c r="L115" s="10"/>
      <c r="M115" s="10"/>
      <c r="N115" s="68"/>
      <c r="O115" s="69"/>
      <c r="P115" s="10"/>
      <c r="Q115" s="10"/>
    </row>
    <row r="116" spans="1:17" x14ac:dyDescent="0.4">
      <c r="A116" s="10"/>
      <c r="B116" s="11">
        <f t="shared" si="10"/>
        <v>111</v>
      </c>
      <c r="C116" s="17">
        <f t="shared" si="11"/>
        <v>960.58803629008389</v>
      </c>
      <c r="D116" s="12">
        <f t="shared" si="6"/>
        <v>94.522360333691012</v>
      </c>
      <c r="E116" s="12">
        <f t="shared" si="7"/>
        <v>93.321625288328406</v>
      </c>
      <c r="F116" s="12">
        <f t="shared" si="8"/>
        <v>1.2007350453626049</v>
      </c>
      <c r="G116" s="12">
        <f t="shared" si="9"/>
        <v>867.2664110017555</v>
      </c>
      <c r="K116" s="10"/>
      <c r="L116" s="10"/>
      <c r="M116" s="10"/>
      <c r="N116" s="68"/>
      <c r="O116" s="69"/>
      <c r="P116" s="10"/>
      <c r="Q116" s="10"/>
    </row>
    <row r="117" spans="1:17" x14ac:dyDescent="0.4">
      <c r="A117" s="10"/>
      <c r="B117" s="11">
        <f t="shared" si="10"/>
        <v>112</v>
      </c>
      <c r="C117" s="17">
        <f t="shared" si="11"/>
        <v>867.2664110017555</v>
      </c>
      <c r="D117" s="12">
        <f t="shared" si="6"/>
        <v>94.522360333691012</v>
      </c>
      <c r="E117" s="12">
        <f t="shared" si="7"/>
        <v>93.43827731993882</v>
      </c>
      <c r="F117" s="12">
        <f t="shared" si="8"/>
        <v>1.0840830137521944</v>
      </c>
      <c r="G117" s="12">
        <f t="shared" si="9"/>
        <v>773.82813368181667</v>
      </c>
      <c r="K117" s="10"/>
      <c r="L117" s="10"/>
      <c r="M117" s="10"/>
      <c r="N117" s="68"/>
      <c r="O117" s="69"/>
      <c r="P117" s="10"/>
      <c r="Q117" s="10"/>
    </row>
    <row r="118" spans="1:17" x14ac:dyDescent="0.4">
      <c r="A118" s="10"/>
      <c r="B118" s="11">
        <f t="shared" si="10"/>
        <v>113</v>
      </c>
      <c r="C118" s="17">
        <f t="shared" si="11"/>
        <v>773.82813368181667</v>
      </c>
      <c r="D118" s="12">
        <f t="shared" si="6"/>
        <v>94.522360333691012</v>
      </c>
      <c r="E118" s="12">
        <f t="shared" si="7"/>
        <v>93.555075166588736</v>
      </c>
      <c r="F118" s="12">
        <f t="shared" si="8"/>
        <v>0.96728516710227075</v>
      </c>
      <c r="G118" s="12">
        <f t="shared" si="9"/>
        <v>680.27305851522794</v>
      </c>
      <c r="K118" s="10"/>
      <c r="L118" s="10"/>
      <c r="M118" s="10"/>
      <c r="N118" s="68"/>
      <c r="O118" s="69"/>
      <c r="P118" s="10"/>
      <c r="Q118" s="10"/>
    </row>
    <row r="119" spans="1:17" x14ac:dyDescent="0.4">
      <c r="A119" s="10"/>
      <c r="B119" s="11">
        <f t="shared" si="10"/>
        <v>114</v>
      </c>
      <c r="C119" s="17">
        <f t="shared" si="11"/>
        <v>680.27305851522794</v>
      </c>
      <c r="D119" s="12">
        <f t="shared" si="6"/>
        <v>94.522360333691012</v>
      </c>
      <c r="E119" s="12">
        <f t="shared" si="7"/>
        <v>93.672019010546975</v>
      </c>
      <c r="F119" s="12">
        <f t="shared" si="8"/>
        <v>0.85034132314403488</v>
      </c>
      <c r="G119" s="12">
        <f t="shared" si="9"/>
        <v>586.60103950468101</v>
      </c>
      <c r="K119" s="10"/>
      <c r="L119" s="10"/>
      <c r="M119" s="10"/>
      <c r="N119" s="68"/>
      <c r="O119" s="69"/>
      <c r="P119" s="10"/>
      <c r="Q119" s="10"/>
    </row>
    <row r="120" spans="1:17" x14ac:dyDescent="0.4">
      <c r="A120" s="10"/>
      <c r="B120" s="11">
        <f t="shared" si="10"/>
        <v>115</v>
      </c>
      <c r="C120" s="17">
        <f t="shared" si="11"/>
        <v>586.60103950468101</v>
      </c>
      <c r="D120" s="12">
        <f t="shared" si="6"/>
        <v>94.522360333691012</v>
      </c>
      <c r="E120" s="12">
        <f t="shared" si="7"/>
        <v>93.789109034310158</v>
      </c>
      <c r="F120" s="12">
        <f t="shared" si="8"/>
        <v>0.73325129938085121</v>
      </c>
      <c r="G120" s="12">
        <f t="shared" si="9"/>
        <v>492.81193047037084</v>
      </c>
      <c r="K120" s="10"/>
      <c r="L120" s="10"/>
      <c r="M120" s="10"/>
      <c r="N120" s="68"/>
      <c r="O120" s="69"/>
      <c r="P120" s="10"/>
      <c r="Q120" s="10"/>
    </row>
    <row r="121" spans="1:17" x14ac:dyDescent="0.4">
      <c r="A121" s="10"/>
      <c r="B121" s="11">
        <f t="shared" si="10"/>
        <v>116</v>
      </c>
      <c r="C121" s="17">
        <f t="shared" si="11"/>
        <v>492.81193047037084</v>
      </c>
      <c r="D121" s="12">
        <f t="shared" si="6"/>
        <v>94.522360333691012</v>
      </c>
      <c r="E121" s="12">
        <f t="shared" si="7"/>
        <v>93.906345420603046</v>
      </c>
      <c r="F121" s="12">
        <f t="shared" si="8"/>
        <v>0.61601491308796352</v>
      </c>
      <c r="G121" s="12">
        <f t="shared" si="9"/>
        <v>398.90558504976781</v>
      </c>
      <c r="K121" s="10"/>
      <c r="L121" s="10"/>
      <c r="M121" s="10"/>
      <c r="N121" s="68"/>
      <c r="O121" s="69"/>
      <c r="P121" s="10"/>
      <c r="Q121" s="10"/>
    </row>
    <row r="122" spans="1:17" x14ac:dyDescent="0.4">
      <c r="A122" s="10"/>
      <c r="B122" s="11">
        <f t="shared" si="10"/>
        <v>117</v>
      </c>
      <c r="C122" s="17">
        <f t="shared" si="11"/>
        <v>398.90558504976781</v>
      </c>
      <c r="D122" s="12">
        <f t="shared" si="6"/>
        <v>94.522360333691012</v>
      </c>
      <c r="E122" s="12">
        <f t="shared" si="7"/>
        <v>94.023728352378797</v>
      </c>
      <c r="F122" s="12">
        <f t="shared" si="8"/>
        <v>0.49863198131220976</v>
      </c>
      <c r="G122" s="12">
        <f t="shared" si="9"/>
        <v>304.88185669738903</v>
      </c>
      <c r="K122" s="10"/>
      <c r="L122" s="10"/>
      <c r="M122" s="10"/>
      <c r="N122" s="68"/>
      <c r="O122" s="69"/>
      <c r="P122" s="10"/>
      <c r="Q122" s="10"/>
    </row>
    <row r="123" spans="1:17" x14ac:dyDescent="0.4">
      <c r="A123" s="10"/>
      <c r="B123" s="11">
        <f t="shared" si="10"/>
        <v>118</v>
      </c>
      <c r="C123" s="17">
        <f t="shared" si="11"/>
        <v>304.88185669738903</v>
      </c>
      <c r="D123" s="12">
        <f t="shared" si="6"/>
        <v>94.522360333691012</v>
      </c>
      <c r="E123" s="12">
        <f t="shared" si="7"/>
        <v>94.141258012819279</v>
      </c>
      <c r="F123" s="12">
        <f t="shared" si="8"/>
        <v>0.38110232087173629</v>
      </c>
      <c r="G123" s="12">
        <f t="shared" si="9"/>
        <v>210.74059868456976</v>
      </c>
      <c r="K123" s="10"/>
      <c r="L123" s="10"/>
      <c r="M123" s="10"/>
      <c r="N123" s="68"/>
      <c r="O123" s="69"/>
      <c r="P123" s="10"/>
      <c r="Q123" s="10"/>
    </row>
    <row r="124" spans="1:17" x14ac:dyDescent="0.4">
      <c r="A124" s="10"/>
      <c r="B124" s="11">
        <f t="shared" si="10"/>
        <v>119</v>
      </c>
      <c r="C124" s="17">
        <f t="shared" si="11"/>
        <v>210.74059868456976</v>
      </c>
      <c r="D124" s="12">
        <f t="shared" si="6"/>
        <v>94.522360333691012</v>
      </c>
      <c r="E124" s="12">
        <f t="shared" si="7"/>
        <v>94.258934585335297</v>
      </c>
      <c r="F124" s="12">
        <f t="shared" si="8"/>
        <v>0.2634257483557122</v>
      </c>
      <c r="G124" s="12">
        <f t="shared" si="9"/>
        <v>116.48166409923446</v>
      </c>
      <c r="K124" s="10"/>
      <c r="L124" s="10"/>
      <c r="M124" s="10"/>
      <c r="N124" s="68"/>
      <c r="O124" s="69"/>
      <c r="P124" s="10"/>
      <c r="Q124" s="10"/>
    </row>
    <row r="125" spans="1:17" x14ac:dyDescent="0.4">
      <c r="A125" s="10"/>
      <c r="B125" s="11">
        <f t="shared" si="10"/>
        <v>120</v>
      </c>
      <c r="C125" s="17">
        <f t="shared" si="11"/>
        <v>116.48166409923446</v>
      </c>
      <c r="D125" s="12">
        <f t="shared" si="6"/>
        <v>94.522360333691012</v>
      </c>
      <c r="E125" s="12">
        <f t="shared" si="7"/>
        <v>94.376758253566962</v>
      </c>
      <c r="F125" s="12">
        <f t="shared" si="8"/>
        <v>0.14560208012404308</v>
      </c>
      <c r="G125" s="12">
        <f t="shared" si="9"/>
        <v>22.104905845667503</v>
      </c>
      <c r="K125" s="10"/>
      <c r="L125" s="10"/>
      <c r="M125" s="10"/>
      <c r="N125" s="68"/>
      <c r="O125" s="69"/>
      <c r="P125" s="10"/>
      <c r="Q125" s="10"/>
    </row>
    <row r="126" spans="1:17" x14ac:dyDescent="0.4">
      <c r="A126" s="10"/>
      <c r="B126" s="24">
        <f t="shared" si="10"/>
        <v>121</v>
      </c>
      <c r="C126" s="25">
        <f t="shared" si="11"/>
        <v>22.104905845667503</v>
      </c>
      <c r="D126" s="25">
        <f t="shared" si="6"/>
        <v>22.161394302312136</v>
      </c>
      <c r="E126" s="26" t="e">
        <f t="shared" si="7"/>
        <v>#N/A</v>
      </c>
      <c r="F126" s="25" t="e">
        <f t="shared" si="8"/>
        <v>#N/A</v>
      </c>
      <c r="G126" s="26" t="e">
        <f t="shared" si="9"/>
        <v>#N/A</v>
      </c>
      <c r="K126" s="10"/>
      <c r="L126" s="10"/>
      <c r="M126" s="10"/>
      <c r="N126" s="68"/>
      <c r="O126" s="69"/>
      <c r="P126" s="10"/>
      <c r="Q126" s="10"/>
    </row>
    <row r="127" spans="1:17" x14ac:dyDescent="0.4">
      <c r="A127" s="10"/>
      <c r="B127" s="27"/>
      <c r="K127" s="10"/>
      <c r="L127" s="10"/>
      <c r="M127" s="10"/>
      <c r="N127" s="10"/>
      <c r="O127" s="10"/>
      <c r="P127" s="10"/>
      <c r="Q127" s="10"/>
    </row>
    <row r="128" spans="1:17" x14ac:dyDescent="0.4">
      <c r="A128" s="10"/>
      <c r="B128" s="27"/>
      <c r="K128" s="10"/>
      <c r="L128" s="10"/>
      <c r="M128" s="10"/>
      <c r="N128" s="10"/>
      <c r="O128" s="10"/>
      <c r="P128" s="10"/>
      <c r="Q128" s="10"/>
    </row>
    <row r="129" spans="1:17" x14ac:dyDescent="0.4">
      <c r="A129" s="10"/>
      <c r="B129" s="27"/>
      <c r="K129" s="10"/>
      <c r="L129" s="10"/>
      <c r="M129" s="10"/>
      <c r="N129" s="10"/>
      <c r="O129" s="10"/>
      <c r="P129" s="10"/>
      <c r="Q129" s="10"/>
    </row>
    <row r="130" spans="1:17" x14ac:dyDescent="0.4">
      <c r="A130" s="10"/>
      <c r="B130" s="27"/>
      <c r="K130" s="10"/>
      <c r="L130" s="10"/>
      <c r="M130" s="10"/>
      <c r="N130" s="10"/>
      <c r="O130" s="10"/>
      <c r="P130" s="10"/>
      <c r="Q130" s="10"/>
    </row>
    <row r="131" spans="1:17" x14ac:dyDescent="0.4">
      <c r="A131" s="10"/>
      <c r="B131" s="27"/>
      <c r="K131" s="10"/>
      <c r="L131" s="10"/>
      <c r="M131" s="10"/>
      <c r="N131" s="10"/>
      <c r="O131" s="10"/>
      <c r="P131" s="10"/>
      <c r="Q131" s="10"/>
    </row>
  </sheetData>
  <mergeCells count="2">
    <mergeCell ref="L16:O18"/>
    <mergeCell ref="L8:O1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5222C-DAD1-4672-9869-E4D3EFE968CC}">
  <sheetPr>
    <pageSetUpPr autoPageBreaks="0"/>
  </sheetPr>
  <dimension ref="A1:Q131"/>
  <sheetViews>
    <sheetView showGridLines="0" zoomScaleNormal="100" workbookViewId="0">
      <pane ySplit="1" topLeftCell="A2" activePane="bottomLeft" state="frozen"/>
      <selection pane="bottomLeft" activeCell="A2" sqref="A2"/>
    </sheetView>
  </sheetViews>
  <sheetFormatPr defaultColWidth="9.1796875" defaultRowHeight="14.5" x14ac:dyDescent="0.4"/>
  <cols>
    <col min="1" max="1" width="3.7265625" style="7" customWidth="1"/>
    <col min="2" max="2" width="40.81640625" style="7" bestFit="1" customWidth="1"/>
    <col min="3" max="3" width="16.453125" style="7" bestFit="1" customWidth="1"/>
    <col min="4" max="6" width="12.6328125" style="7" bestFit="1" customWidth="1"/>
    <col min="7" max="7" width="13.90625" style="7" customWidth="1"/>
    <col min="8" max="8" width="4.08984375" style="7" customWidth="1"/>
    <col min="9" max="9" width="26.54296875" style="7" bestFit="1" customWidth="1"/>
    <col min="10" max="10" width="15.1796875" style="7" customWidth="1"/>
    <col min="11" max="11" width="6.08984375" style="7" customWidth="1"/>
    <col min="12" max="12" width="9.1796875" style="7"/>
    <col min="13" max="13" width="11.81640625" style="7" bestFit="1" customWidth="1"/>
    <col min="14" max="16384" width="9.1796875" style="7"/>
  </cols>
  <sheetData>
    <row r="1" spans="1:17" customFormat="1" ht="55" customHeight="1" x14ac:dyDescent="0.5">
      <c r="B1" s="37"/>
      <c r="C1" s="38"/>
      <c r="D1" s="38"/>
      <c r="E1" s="39"/>
      <c r="F1" s="39"/>
      <c r="G1" s="39"/>
      <c r="H1" s="39"/>
      <c r="I1" s="39"/>
      <c r="J1" s="39"/>
    </row>
    <row r="2" spans="1:17" customFormat="1" x14ac:dyDescent="0.35"/>
    <row r="3" spans="1:17" s="2" customFormat="1" ht="24" customHeight="1" x14ac:dyDescent="0.35">
      <c r="A3"/>
      <c r="B3" s="35" t="s">
        <v>38</v>
      </c>
      <c r="C3" s="35"/>
      <c r="D3" s="35"/>
      <c r="E3" s="35"/>
      <c r="F3" s="35"/>
      <c r="G3" s="35"/>
      <c r="H3" s="35"/>
      <c r="I3" s="35"/>
      <c r="J3" s="35"/>
    </row>
    <row r="4" spans="1:17" ht="15" customHeight="1" x14ac:dyDescent="0.4">
      <c r="A4" s="3"/>
      <c r="B4" s="4"/>
      <c r="C4" s="5"/>
      <c r="D4" s="5"/>
      <c r="E4" s="5"/>
      <c r="F4" s="6"/>
      <c r="G4" s="6"/>
      <c r="H4" s="6"/>
      <c r="I4" s="6"/>
      <c r="J4" s="6"/>
    </row>
    <row r="5" spans="1:17" ht="15" thickBot="1" x14ac:dyDescent="0.45">
      <c r="A5" s="3"/>
      <c r="B5" s="8" t="s">
        <v>11</v>
      </c>
      <c r="C5" s="9" t="s">
        <v>3</v>
      </c>
      <c r="D5" s="9" t="s">
        <v>4</v>
      </c>
      <c r="E5" s="9" t="s">
        <v>5</v>
      </c>
      <c r="F5" s="9" t="s">
        <v>6</v>
      </c>
      <c r="G5" s="9" t="s">
        <v>3</v>
      </c>
      <c r="H5" s="6"/>
      <c r="I5" s="32" t="s">
        <v>29</v>
      </c>
      <c r="J5" s="33"/>
      <c r="M5" s="70"/>
    </row>
    <row r="6" spans="1:17" x14ac:dyDescent="0.4">
      <c r="A6" s="10"/>
      <c r="B6" s="36">
        <v>1</v>
      </c>
      <c r="C6" s="12">
        <f>J6</f>
        <v>10000</v>
      </c>
      <c r="D6" s="12">
        <f>E6+F6</f>
        <v>96.666666666666671</v>
      </c>
      <c r="E6" s="12">
        <f t="shared" ref="E6:E37" si="0">$J$12</f>
        <v>80</v>
      </c>
      <c r="F6" s="12">
        <f>C6*_xlfn.XLOOKUP(ROUNDUP(B6/$J$10,0),$I$21:$I$30,$J$21:$J$30)/$J$10</f>
        <v>16.666666666666668</v>
      </c>
      <c r="G6" s="12">
        <f>C6-E6</f>
        <v>9920</v>
      </c>
      <c r="H6" s="13"/>
      <c r="I6" s="6" t="s">
        <v>27</v>
      </c>
      <c r="J6" s="31">
        <v>10000</v>
      </c>
      <c r="N6" s="68"/>
      <c r="O6" s="69"/>
    </row>
    <row r="7" spans="1:17" x14ac:dyDescent="0.4">
      <c r="A7" s="10"/>
      <c r="B7" s="11">
        <f>+B6+1</f>
        <v>2</v>
      </c>
      <c r="C7" s="12">
        <f>G6</f>
        <v>9920</v>
      </c>
      <c r="D7" s="12">
        <f t="shared" ref="D7:D70" si="1">E7+F7</f>
        <v>96.533333333333331</v>
      </c>
      <c r="E7" s="12">
        <f t="shared" si="0"/>
        <v>80</v>
      </c>
      <c r="F7" s="12">
        <f t="shared" ref="F7:F70" si="2">C7*_xlfn.XLOOKUP(ROUNDUP(B7/$J$10,0),$I$21:$I$30,$J$21:$J$30)/$J$10</f>
        <v>16.533333333333335</v>
      </c>
      <c r="G7" s="12">
        <f t="shared" ref="G7:G70" si="3">C7-E7</f>
        <v>9840</v>
      </c>
      <c r="H7" s="13"/>
      <c r="I7" s="6" t="s">
        <v>31</v>
      </c>
      <c r="J7" s="71">
        <f>GEOMEAN(J21:J30)</f>
        <v>2.5554714885024088E-2</v>
      </c>
      <c r="M7" s="68"/>
      <c r="N7" s="68"/>
      <c r="O7" s="69"/>
      <c r="P7" s="10"/>
      <c r="Q7" s="10"/>
    </row>
    <row r="8" spans="1:17" x14ac:dyDescent="0.4">
      <c r="A8" s="10"/>
      <c r="B8" s="11">
        <f t="shared" ref="B8:B71" si="4">+B7+1</f>
        <v>3</v>
      </c>
      <c r="C8" s="12">
        <f t="shared" ref="C8:C71" si="5">G7</f>
        <v>9840</v>
      </c>
      <c r="D8" s="12">
        <f t="shared" si="1"/>
        <v>96.4</v>
      </c>
      <c r="E8" s="12">
        <f t="shared" si="0"/>
        <v>80</v>
      </c>
      <c r="F8" s="12">
        <f t="shared" si="2"/>
        <v>16.400000000000002</v>
      </c>
      <c r="G8" s="12">
        <f t="shared" si="3"/>
        <v>9760</v>
      </c>
      <c r="H8" s="13"/>
      <c r="I8" s="7" t="s">
        <v>28</v>
      </c>
      <c r="J8" s="14">
        <v>10</v>
      </c>
      <c r="N8" s="68"/>
      <c r="O8" s="69"/>
      <c r="P8" s="10"/>
      <c r="Q8" s="10"/>
    </row>
    <row r="9" spans="1:17" x14ac:dyDescent="0.4">
      <c r="A9" s="10"/>
      <c r="B9" s="11">
        <f t="shared" si="4"/>
        <v>4</v>
      </c>
      <c r="C9" s="12">
        <f t="shared" si="5"/>
        <v>9760</v>
      </c>
      <c r="D9" s="12">
        <f t="shared" si="1"/>
        <v>96.266666666666666</v>
      </c>
      <c r="E9" s="12">
        <f t="shared" si="0"/>
        <v>80</v>
      </c>
      <c r="F9" s="12">
        <f t="shared" si="2"/>
        <v>16.266666666666669</v>
      </c>
      <c r="G9" s="12">
        <f t="shared" si="3"/>
        <v>9680</v>
      </c>
      <c r="H9" s="10"/>
      <c r="I9" s="7" t="s">
        <v>13</v>
      </c>
      <c r="J9" s="14">
        <v>10</v>
      </c>
      <c r="N9" s="68"/>
      <c r="O9" s="69"/>
      <c r="P9" s="10"/>
      <c r="Q9" s="10"/>
    </row>
    <row r="10" spans="1:17" x14ac:dyDescent="0.4">
      <c r="A10" s="10"/>
      <c r="B10" s="11">
        <f t="shared" si="4"/>
        <v>5</v>
      </c>
      <c r="C10" s="12">
        <f t="shared" si="5"/>
        <v>9680</v>
      </c>
      <c r="D10" s="12">
        <f t="shared" si="1"/>
        <v>96.133333333333326</v>
      </c>
      <c r="E10" s="12">
        <f t="shared" si="0"/>
        <v>80</v>
      </c>
      <c r="F10" s="12">
        <f t="shared" si="2"/>
        <v>16.133333333333333</v>
      </c>
      <c r="G10" s="12">
        <f t="shared" si="3"/>
        <v>9600</v>
      </c>
      <c r="H10" s="10"/>
      <c r="I10" s="7" t="s">
        <v>8</v>
      </c>
      <c r="J10" s="14">
        <v>12</v>
      </c>
      <c r="N10" s="68"/>
      <c r="O10" s="69"/>
      <c r="P10" s="10"/>
      <c r="Q10" s="10"/>
    </row>
    <row r="11" spans="1:17" s="6" customFormat="1" x14ac:dyDescent="0.4">
      <c r="A11" s="13"/>
      <c r="B11" s="11">
        <f t="shared" si="4"/>
        <v>6</v>
      </c>
      <c r="C11" s="12">
        <f t="shared" si="5"/>
        <v>9600</v>
      </c>
      <c r="D11" s="12">
        <f t="shared" si="1"/>
        <v>96</v>
      </c>
      <c r="E11" s="12">
        <f t="shared" si="0"/>
        <v>80</v>
      </c>
      <c r="F11" s="12">
        <f t="shared" si="2"/>
        <v>16</v>
      </c>
      <c r="G11" s="12">
        <f t="shared" si="3"/>
        <v>9520</v>
      </c>
      <c r="H11" s="13"/>
      <c r="I11" s="7" t="s">
        <v>10</v>
      </c>
      <c r="J11" s="29">
        <f>J9*J10</f>
        <v>120</v>
      </c>
      <c r="N11" s="68"/>
      <c r="O11" s="69"/>
      <c r="P11" s="13"/>
      <c r="Q11" s="13"/>
    </row>
    <row r="12" spans="1:17" x14ac:dyDescent="0.4">
      <c r="A12" s="10"/>
      <c r="B12" s="11">
        <f t="shared" si="4"/>
        <v>7</v>
      </c>
      <c r="C12" s="12">
        <f t="shared" si="5"/>
        <v>9520</v>
      </c>
      <c r="D12" s="12">
        <f t="shared" si="1"/>
        <v>95.866666666666674</v>
      </c>
      <c r="E12" s="12">
        <f t="shared" si="0"/>
        <v>80</v>
      </c>
      <c r="F12" s="12">
        <f t="shared" si="2"/>
        <v>15.866666666666667</v>
      </c>
      <c r="G12" s="12">
        <f t="shared" si="3"/>
        <v>9440</v>
      </c>
      <c r="H12" s="10"/>
      <c r="I12" s="7" t="s">
        <v>34</v>
      </c>
      <c r="J12" s="73">
        <v>80</v>
      </c>
      <c r="N12" s="68"/>
      <c r="O12" s="69"/>
      <c r="P12" s="10"/>
      <c r="Q12" s="10"/>
    </row>
    <row r="13" spans="1:17" x14ac:dyDescent="0.4">
      <c r="A13" s="10"/>
      <c r="B13" s="11">
        <f t="shared" si="4"/>
        <v>8</v>
      </c>
      <c r="C13" s="12">
        <f t="shared" si="5"/>
        <v>9440</v>
      </c>
      <c r="D13" s="12">
        <f t="shared" si="1"/>
        <v>95.733333333333334</v>
      </c>
      <c r="E13" s="12">
        <f t="shared" si="0"/>
        <v>80</v>
      </c>
      <c r="F13" s="12">
        <f t="shared" si="2"/>
        <v>15.733333333333334</v>
      </c>
      <c r="G13" s="12">
        <f t="shared" si="3"/>
        <v>9360</v>
      </c>
      <c r="H13" s="10"/>
      <c r="J13" s="16"/>
      <c r="N13" s="68"/>
      <c r="O13" s="69"/>
      <c r="P13" s="10"/>
      <c r="Q13" s="10"/>
    </row>
    <row r="14" spans="1:17" x14ac:dyDescent="0.4">
      <c r="A14" s="10"/>
      <c r="B14" s="11">
        <f t="shared" si="4"/>
        <v>9</v>
      </c>
      <c r="C14" s="12">
        <f t="shared" si="5"/>
        <v>9360</v>
      </c>
      <c r="D14" s="12">
        <f t="shared" si="1"/>
        <v>95.6</v>
      </c>
      <c r="E14" s="12">
        <f t="shared" si="0"/>
        <v>80</v>
      </c>
      <c r="F14" s="12">
        <f t="shared" si="2"/>
        <v>15.600000000000001</v>
      </c>
      <c r="G14" s="12">
        <f t="shared" si="3"/>
        <v>9280</v>
      </c>
      <c r="H14" s="10"/>
      <c r="J14" s="30"/>
      <c r="N14" s="68"/>
      <c r="O14" s="69"/>
      <c r="P14" s="10"/>
      <c r="Q14" s="10"/>
    </row>
    <row r="15" spans="1:17" ht="15" thickBot="1" x14ac:dyDescent="0.45">
      <c r="A15" s="10"/>
      <c r="B15" s="11">
        <f t="shared" si="4"/>
        <v>10</v>
      </c>
      <c r="C15" s="17">
        <f t="shared" si="5"/>
        <v>9280</v>
      </c>
      <c r="D15" s="12">
        <f t="shared" si="1"/>
        <v>95.466666666666669</v>
      </c>
      <c r="E15" s="12">
        <f t="shared" si="0"/>
        <v>80</v>
      </c>
      <c r="F15" s="17">
        <f t="shared" si="2"/>
        <v>15.466666666666667</v>
      </c>
      <c r="G15" s="17">
        <f t="shared" si="3"/>
        <v>9200</v>
      </c>
      <c r="H15" s="10"/>
      <c r="I15" s="32" t="s">
        <v>9</v>
      </c>
      <c r="J15" s="33"/>
      <c r="K15" s="10"/>
      <c r="L15" s="10"/>
      <c r="M15" s="10"/>
      <c r="N15" s="68"/>
      <c r="O15" s="69"/>
      <c r="P15" s="10"/>
      <c r="Q15" s="10"/>
    </row>
    <row r="16" spans="1:17" x14ac:dyDescent="0.4">
      <c r="A16" s="10"/>
      <c r="B16" s="11">
        <f t="shared" si="4"/>
        <v>11</v>
      </c>
      <c r="C16" s="17">
        <f t="shared" si="5"/>
        <v>9200</v>
      </c>
      <c r="D16" s="12">
        <f t="shared" si="1"/>
        <v>95.333333333333329</v>
      </c>
      <c r="E16" s="12">
        <f t="shared" si="0"/>
        <v>80</v>
      </c>
      <c r="F16" s="12">
        <f t="shared" si="2"/>
        <v>15.333333333333334</v>
      </c>
      <c r="G16" s="12">
        <f t="shared" si="3"/>
        <v>9120</v>
      </c>
      <c r="H16" s="10"/>
      <c r="I16" s="7" t="s">
        <v>33</v>
      </c>
      <c r="J16" s="74">
        <f>_xlfn.AGGREGATE(1,6,D:D)</f>
        <v>91.372500000000016</v>
      </c>
      <c r="K16" s="10"/>
      <c r="L16" s="77"/>
      <c r="M16" s="77"/>
      <c r="N16" s="77"/>
      <c r="O16" s="77"/>
      <c r="P16" s="10"/>
      <c r="Q16" s="10"/>
    </row>
    <row r="17" spans="1:17" x14ac:dyDescent="0.4">
      <c r="A17" s="10"/>
      <c r="B17" s="11">
        <f t="shared" si="4"/>
        <v>12</v>
      </c>
      <c r="C17" s="17">
        <f t="shared" si="5"/>
        <v>9120</v>
      </c>
      <c r="D17" s="12">
        <f t="shared" si="1"/>
        <v>95.2</v>
      </c>
      <c r="E17" s="12">
        <f t="shared" si="0"/>
        <v>80</v>
      </c>
      <c r="F17" s="12">
        <f t="shared" si="2"/>
        <v>15.200000000000001</v>
      </c>
      <c r="G17" s="12">
        <f t="shared" si="3"/>
        <v>9040</v>
      </c>
      <c r="H17" s="10"/>
      <c r="I17" s="7" t="s">
        <v>14</v>
      </c>
      <c r="J17" s="34">
        <f>_xlfn.AGGREGATE(9,6,F:F)</f>
        <v>1364.7000000000005</v>
      </c>
      <c r="K17" s="10"/>
      <c r="L17" s="77"/>
      <c r="M17" s="77"/>
      <c r="N17" s="77"/>
      <c r="O17" s="77"/>
      <c r="P17" s="10"/>
      <c r="Q17" s="10"/>
    </row>
    <row r="18" spans="1:17" x14ac:dyDescent="0.4">
      <c r="A18" s="10"/>
      <c r="B18" s="11">
        <f t="shared" si="4"/>
        <v>13</v>
      </c>
      <c r="C18" s="17">
        <f t="shared" si="5"/>
        <v>9040</v>
      </c>
      <c r="D18" s="12">
        <f t="shared" si="1"/>
        <v>96.95</v>
      </c>
      <c r="E18" s="12">
        <f t="shared" si="0"/>
        <v>80</v>
      </c>
      <c r="F18" s="12">
        <f t="shared" si="2"/>
        <v>16.95</v>
      </c>
      <c r="G18" s="12">
        <f t="shared" si="3"/>
        <v>8960</v>
      </c>
      <c r="H18" s="10"/>
      <c r="I18" s="19" t="s">
        <v>15</v>
      </c>
      <c r="J18" s="34">
        <f>_xlfn.AGGREGATE(9,6,D:D)</f>
        <v>10964.700000000003</v>
      </c>
      <c r="K18" s="10"/>
      <c r="L18" s="77"/>
      <c r="M18" s="77"/>
      <c r="N18" s="77"/>
      <c r="O18" s="77"/>
      <c r="P18" s="10"/>
      <c r="Q18" s="10"/>
    </row>
    <row r="19" spans="1:17" x14ac:dyDescent="0.4">
      <c r="A19" s="10"/>
      <c r="B19" s="11">
        <f t="shared" si="4"/>
        <v>14</v>
      </c>
      <c r="C19" s="17">
        <f t="shared" si="5"/>
        <v>8960</v>
      </c>
      <c r="D19" s="12">
        <f t="shared" si="1"/>
        <v>96.8</v>
      </c>
      <c r="E19" s="12">
        <f t="shared" si="0"/>
        <v>80</v>
      </c>
      <c r="F19" s="12">
        <f t="shared" si="2"/>
        <v>16.8</v>
      </c>
      <c r="G19" s="12">
        <f t="shared" si="3"/>
        <v>8880</v>
      </c>
      <c r="H19" s="10"/>
      <c r="I19" s="10"/>
      <c r="J19" s="10"/>
      <c r="K19" s="10"/>
      <c r="L19" s="10"/>
      <c r="M19" s="10"/>
      <c r="N19" s="68"/>
      <c r="O19" s="69"/>
      <c r="P19" s="10"/>
      <c r="Q19" s="10"/>
    </row>
    <row r="20" spans="1:17" ht="15" thickBot="1" x14ac:dyDescent="0.45">
      <c r="A20" s="10"/>
      <c r="B20" s="11">
        <f t="shared" si="4"/>
        <v>15</v>
      </c>
      <c r="C20" s="17">
        <f t="shared" si="5"/>
        <v>8880</v>
      </c>
      <c r="D20" s="12">
        <f t="shared" si="1"/>
        <v>96.65</v>
      </c>
      <c r="E20" s="12">
        <f t="shared" si="0"/>
        <v>80</v>
      </c>
      <c r="F20" s="12">
        <f t="shared" si="2"/>
        <v>16.649999999999999</v>
      </c>
      <c r="G20" s="12">
        <f t="shared" si="3"/>
        <v>8800</v>
      </c>
      <c r="H20" s="10"/>
      <c r="I20" s="32" t="s">
        <v>30</v>
      </c>
      <c r="J20" s="33"/>
      <c r="K20" s="10"/>
      <c r="L20" s="10"/>
      <c r="M20" s="10"/>
      <c r="N20" s="68"/>
      <c r="O20" s="69"/>
      <c r="P20" s="10"/>
      <c r="Q20" s="10"/>
    </row>
    <row r="21" spans="1:17" ht="13" customHeight="1" x14ac:dyDescent="0.4">
      <c r="A21" s="10"/>
      <c r="B21" s="11">
        <f t="shared" si="4"/>
        <v>16</v>
      </c>
      <c r="C21" s="17">
        <f t="shared" si="5"/>
        <v>8800</v>
      </c>
      <c r="D21" s="12">
        <f t="shared" si="1"/>
        <v>96.5</v>
      </c>
      <c r="E21" s="12">
        <f t="shared" si="0"/>
        <v>80</v>
      </c>
      <c r="F21" s="12">
        <f t="shared" si="2"/>
        <v>16.5</v>
      </c>
      <c r="G21" s="12">
        <f t="shared" si="3"/>
        <v>8720</v>
      </c>
      <c r="H21" s="10"/>
      <c r="I21" s="10" cm="1">
        <f t="array" ref="I21:I30">_xlfn.SEQUENCE(MAX(J8),,1)</f>
        <v>1</v>
      </c>
      <c r="J21" s="72">
        <v>0.02</v>
      </c>
      <c r="K21" s="10"/>
      <c r="L21" s="10"/>
      <c r="M21" s="10"/>
      <c r="N21" s="68"/>
      <c r="O21" s="69"/>
      <c r="P21" s="10"/>
      <c r="Q21" s="10"/>
    </row>
    <row r="22" spans="1:17" ht="16.5" customHeight="1" x14ac:dyDescent="0.4">
      <c r="A22" s="10"/>
      <c r="B22" s="11">
        <f t="shared" si="4"/>
        <v>17</v>
      </c>
      <c r="C22" s="17">
        <f t="shared" si="5"/>
        <v>8720</v>
      </c>
      <c r="D22" s="12">
        <f t="shared" si="1"/>
        <v>96.35</v>
      </c>
      <c r="E22" s="12">
        <f t="shared" si="0"/>
        <v>80</v>
      </c>
      <c r="F22" s="12">
        <f t="shared" si="2"/>
        <v>16.349999999999998</v>
      </c>
      <c r="G22" s="12">
        <f t="shared" si="3"/>
        <v>8640</v>
      </c>
      <c r="I22" s="10">
        <v>2</v>
      </c>
      <c r="J22" s="72">
        <v>2.2499999999999999E-2</v>
      </c>
      <c r="K22" s="10"/>
      <c r="L22" s="10"/>
      <c r="M22" s="10"/>
      <c r="N22" s="68"/>
      <c r="O22" s="69"/>
      <c r="P22" s="10"/>
      <c r="Q22" s="10"/>
    </row>
    <row r="23" spans="1:17" ht="15.5" customHeight="1" x14ac:dyDescent="0.4">
      <c r="A23" s="10"/>
      <c r="B23" s="11">
        <f t="shared" si="4"/>
        <v>18</v>
      </c>
      <c r="C23" s="17">
        <f t="shared" si="5"/>
        <v>8640</v>
      </c>
      <c r="D23" s="12">
        <f t="shared" si="1"/>
        <v>96.2</v>
      </c>
      <c r="E23" s="12">
        <f t="shared" si="0"/>
        <v>80</v>
      </c>
      <c r="F23" s="12">
        <f t="shared" si="2"/>
        <v>16.2</v>
      </c>
      <c r="G23" s="12">
        <f t="shared" si="3"/>
        <v>8560</v>
      </c>
      <c r="I23" s="7">
        <v>3</v>
      </c>
      <c r="J23" s="72">
        <v>2.5000000000000001E-2</v>
      </c>
      <c r="K23" s="10"/>
      <c r="L23" s="10"/>
      <c r="M23" s="10"/>
      <c r="N23" s="68"/>
      <c r="O23" s="69"/>
      <c r="P23" s="10"/>
      <c r="Q23" s="10"/>
    </row>
    <row r="24" spans="1:17" x14ac:dyDescent="0.4">
      <c r="A24" s="10"/>
      <c r="B24" s="11">
        <f t="shared" si="4"/>
        <v>19</v>
      </c>
      <c r="C24" s="17">
        <f t="shared" si="5"/>
        <v>8560</v>
      </c>
      <c r="D24" s="12">
        <f t="shared" si="1"/>
        <v>96.05</v>
      </c>
      <c r="E24" s="12">
        <f t="shared" si="0"/>
        <v>80</v>
      </c>
      <c r="F24" s="12">
        <f t="shared" si="2"/>
        <v>16.05</v>
      </c>
      <c r="G24" s="12">
        <f t="shared" si="3"/>
        <v>8480</v>
      </c>
      <c r="I24" s="7">
        <v>4</v>
      </c>
      <c r="J24" s="72">
        <v>2.75E-2</v>
      </c>
      <c r="K24" s="10"/>
      <c r="L24" s="10"/>
      <c r="M24" s="10"/>
      <c r="N24" s="68"/>
      <c r="O24" s="69"/>
      <c r="P24" s="10"/>
      <c r="Q24" s="10"/>
    </row>
    <row r="25" spans="1:17" x14ac:dyDescent="0.4">
      <c r="A25" s="10"/>
      <c r="B25" s="11">
        <f t="shared" si="4"/>
        <v>20</v>
      </c>
      <c r="C25" s="17">
        <f t="shared" si="5"/>
        <v>8480</v>
      </c>
      <c r="D25" s="12">
        <f t="shared" si="1"/>
        <v>95.9</v>
      </c>
      <c r="E25" s="12">
        <f t="shared" si="0"/>
        <v>80</v>
      </c>
      <c r="F25" s="12">
        <f t="shared" si="2"/>
        <v>15.899999999999999</v>
      </c>
      <c r="G25" s="12">
        <f t="shared" si="3"/>
        <v>8400</v>
      </c>
      <c r="I25" s="7">
        <v>5</v>
      </c>
      <c r="J25" s="72">
        <v>0.03</v>
      </c>
      <c r="K25" s="10"/>
      <c r="L25" s="10"/>
      <c r="M25" s="10"/>
      <c r="N25" s="68"/>
      <c r="O25" s="69"/>
      <c r="P25" s="10"/>
      <c r="Q25" s="10"/>
    </row>
    <row r="26" spans="1:17" x14ac:dyDescent="0.4">
      <c r="A26" s="10"/>
      <c r="B26" s="11">
        <f t="shared" si="4"/>
        <v>21</v>
      </c>
      <c r="C26" s="17">
        <f t="shared" si="5"/>
        <v>8400</v>
      </c>
      <c r="D26" s="12">
        <f t="shared" si="1"/>
        <v>95.75</v>
      </c>
      <c r="E26" s="12">
        <f t="shared" si="0"/>
        <v>80</v>
      </c>
      <c r="F26" s="12">
        <f t="shared" si="2"/>
        <v>15.75</v>
      </c>
      <c r="G26" s="12">
        <f t="shared" si="3"/>
        <v>8320</v>
      </c>
      <c r="I26" s="7">
        <v>6</v>
      </c>
      <c r="J26" s="72">
        <v>3.2500000000000001E-2</v>
      </c>
      <c r="K26" s="10"/>
      <c r="L26" s="10"/>
      <c r="M26" s="10"/>
      <c r="N26" s="68"/>
      <c r="O26" s="69"/>
      <c r="P26" s="10"/>
      <c r="Q26" s="10"/>
    </row>
    <row r="27" spans="1:17" x14ac:dyDescent="0.4">
      <c r="A27" s="10"/>
      <c r="B27" s="11">
        <f t="shared" si="4"/>
        <v>22</v>
      </c>
      <c r="C27" s="17">
        <f t="shared" si="5"/>
        <v>8320</v>
      </c>
      <c r="D27" s="12">
        <f t="shared" si="1"/>
        <v>95.6</v>
      </c>
      <c r="E27" s="12">
        <f t="shared" si="0"/>
        <v>80</v>
      </c>
      <c r="F27" s="12">
        <f t="shared" si="2"/>
        <v>15.6</v>
      </c>
      <c r="G27" s="12">
        <f t="shared" si="3"/>
        <v>8240</v>
      </c>
      <c r="I27" s="7">
        <v>7</v>
      </c>
      <c r="J27" s="72">
        <v>3.5000000000000003E-2</v>
      </c>
      <c r="K27" s="10"/>
      <c r="L27" s="10"/>
      <c r="M27" s="10"/>
      <c r="N27" s="68"/>
      <c r="O27" s="69"/>
      <c r="P27" s="10"/>
      <c r="Q27" s="10"/>
    </row>
    <row r="28" spans="1:17" x14ac:dyDescent="0.4">
      <c r="A28" s="10"/>
      <c r="B28" s="11">
        <f t="shared" si="4"/>
        <v>23</v>
      </c>
      <c r="C28" s="17">
        <f t="shared" si="5"/>
        <v>8240</v>
      </c>
      <c r="D28" s="12">
        <f t="shared" si="1"/>
        <v>95.45</v>
      </c>
      <c r="E28" s="12">
        <f t="shared" si="0"/>
        <v>80</v>
      </c>
      <c r="F28" s="12">
        <f t="shared" si="2"/>
        <v>15.450000000000001</v>
      </c>
      <c r="G28" s="12">
        <f t="shared" si="3"/>
        <v>8160</v>
      </c>
      <c r="I28" s="7">
        <v>8</v>
      </c>
      <c r="J28" s="72">
        <v>0.03</v>
      </c>
      <c r="K28" s="10"/>
      <c r="L28" s="10"/>
      <c r="M28" s="10"/>
      <c r="N28" s="68"/>
      <c r="O28" s="69"/>
      <c r="P28" s="10"/>
      <c r="Q28" s="10"/>
    </row>
    <row r="29" spans="1:17" x14ac:dyDescent="0.4">
      <c r="A29" s="10"/>
      <c r="B29" s="11">
        <f t="shared" si="4"/>
        <v>24</v>
      </c>
      <c r="C29" s="17">
        <f t="shared" si="5"/>
        <v>8160</v>
      </c>
      <c r="D29" s="12">
        <f t="shared" si="1"/>
        <v>95.3</v>
      </c>
      <c r="E29" s="12">
        <f t="shared" si="0"/>
        <v>80</v>
      </c>
      <c r="F29" s="12">
        <f t="shared" si="2"/>
        <v>15.299999999999999</v>
      </c>
      <c r="G29" s="12">
        <f t="shared" si="3"/>
        <v>8080</v>
      </c>
      <c r="I29" s="7">
        <v>9</v>
      </c>
      <c r="J29" s="72">
        <v>2.5000000000000001E-2</v>
      </c>
      <c r="K29" s="10"/>
      <c r="L29" s="10"/>
      <c r="M29" s="10"/>
      <c r="N29" s="68"/>
      <c r="O29" s="69"/>
      <c r="P29" s="10"/>
      <c r="Q29" s="10"/>
    </row>
    <row r="30" spans="1:17" x14ac:dyDescent="0.4">
      <c r="A30" s="10"/>
      <c r="B30" s="11">
        <f t="shared" si="4"/>
        <v>25</v>
      </c>
      <c r="C30" s="17">
        <f t="shared" si="5"/>
        <v>8080</v>
      </c>
      <c r="D30" s="12">
        <f t="shared" si="1"/>
        <v>96.833333333333329</v>
      </c>
      <c r="E30" s="12">
        <f t="shared" si="0"/>
        <v>80</v>
      </c>
      <c r="F30" s="12">
        <f t="shared" si="2"/>
        <v>16.833333333333332</v>
      </c>
      <c r="G30" s="12">
        <f t="shared" si="3"/>
        <v>8000</v>
      </c>
      <c r="I30" s="7">
        <v>10</v>
      </c>
      <c r="J30" s="72">
        <v>1.4999999999999999E-2</v>
      </c>
      <c r="K30" s="10"/>
      <c r="L30" s="10"/>
      <c r="M30" s="10"/>
      <c r="N30" s="68"/>
      <c r="O30" s="69"/>
      <c r="P30" s="10"/>
      <c r="Q30" s="10"/>
    </row>
    <row r="31" spans="1:17" x14ac:dyDescent="0.4">
      <c r="A31" s="10"/>
      <c r="B31" s="11">
        <f t="shared" si="4"/>
        <v>26</v>
      </c>
      <c r="C31" s="17">
        <f t="shared" si="5"/>
        <v>8000</v>
      </c>
      <c r="D31" s="12">
        <f t="shared" si="1"/>
        <v>96.666666666666671</v>
      </c>
      <c r="E31" s="12">
        <f t="shared" si="0"/>
        <v>80</v>
      </c>
      <c r="F31" s="12">
        <f t="shared" si="2"/>
        <v>16.666666666666668</v>
      </c>
      <c r="G31" s="12">
        <f t="shared" si="3"/>
        <v>7920</v>
      </c>
      <c r="K31" s="10"/>
      <c r="L31" s="10"/>
      <c r="M31" s="10"/>
      <c r="N31" s="68"/>
      <c r="O31" s="69"/>
      <c r="P31" s="10"/>
      <c r="Q31" s="10"/>
    </row>
    <row r="32" spans="1:17" x14ac:dyDescent="0.4">
      <c r="A32" s="10"/>
      <c r="B32" s="11">
        <f t="shared" si="4"/>
        <v>27</v>
      </c>
      <c r="C32" s="17">
        <f t="shared" si="5"/>
        <v>7920</v>
      </c>
      <c r="D32" s="12">
        <f t="shared" si="1"/>
        <v>96.5</v>
      </c>
      <c r="E32" s="12">
        <f t="shared" si="0"/>
        <v>80</v>
      </c>
      <c r="F32" s="12">
        <f t="shared" si="2"/>
        <v>16.5</v>
      </c>
      <c r="G32" s="12">
        <f t="shared" si="3"/>
        <v>7840</v>
      </c>
      <c r="K32" s="10"/>
      <c r="L32" s="10"/>
      <c r="M32" s="10"/>
      <c r="N32" s="68"/>
      <c r="O32" s="69"/>
      <c r="P32" s="10"/>
      <c r="Q32" s="10"/>
    </row>
    <row r="33" spans="1:17" x14ac:dyDescent="0.4">
      <c r="A33" s="10"/>
      <c r="B33" s="11">
        <f t="shared" si="4"/>
        <v>28</v>
      </c>
      <c r="C33" s="17">
        <f t="shared" si="5"/>
        <v>7840</v>
      </c>
      <c r="D33" s="12">
        <f t="shared" si="1"/>
        <v>96.333333333333329</v>
      </c>
      <c r="E33" s="12">
        <f t="shared" si="0"/>
        <v>80</v>
      </c>
      <c r="F33" s="12">
        <f t="shared" si="2"/>
        <v>16.333333333333332</v>
      </c>
      <c r="G33" s="12">
        <f t="shared" si="3"/>
        <v>7760</v>
      </c>
      <c r="K33" s="10"/>
      <c r="L33" s="10"/>
      <c r="M33" s="10"/>
      <c r="N33" s="68"/>
      <c r="O33" s="69"/>
      <c r="P33" s="10"/>
      <c r="Q33" s="10"/>
    </row>
    <row r="34" spans="1:17" x14ac:dyDescent="0.4">
      <c r="A34" s="10"/>
      <c r="B34" s="11">
        <f t="shared" si="4"/>
        <v>29</v>
      </c>
      <c r="C34" s="17">
        <f t="shared" si="5"/>
        <v>7760</v>
      </c>
      <c r="D34" s="12">
        <f t="shared" si="1"/>
        <v>96.166666666666671</v>
      </c>
      <c r="E34" s="12">
        <f t="shared" si="0"/>
        <v>80</v>
      </c>
      <c r="F34" s="12">
        <f t="shared" si="2"/>
        <v>16.166666666666668</v>
      </c>
      <c r="G34" s="12">
        <f t="shared" si="3"/>
        <v>7680</v>
      </c>
      <c r="K34" s="10"/>
      <c r="L34" s="10"/>
      <c r="M34" s="10"/>
      <c r="N34" s="68"/>
      <c r="O34" s="69"/>
      <c r="P34" s="10"/>
      <c r="Q34" s="10"/>
    </row>
    <row r="35" spans="1:17" ht="14" customHeight="1" x14ac:dyDescent="0.4">
      <c r="A35" s="10"/>
      <c r="B35" s="11">
        <f t="shared" si="4"/>
        <v>30</v>
      </c>
      <c r="C35" s="17">
        <f t="shared" si="5"/>
        <v>7680</v>
      </c>
      <c r="D35" s="12">
        <f t="shared" si="1"/>
        <v>96</v>
      </c>
      <c r="E35" s="12">
        <f t="shared" si="0"/>
        <v>80</v>
      </c>
      <c r="F35" s="12">
        <f t="shared" si="2"/>
        <v>16</v>
      </c>
      <c r="G35" s="12">
        <f t="shared" si="3"/>
        <v>7600</v>
      </c>
      <c r="K35" s="10"/>
      <c r="L35" s="10"/>
      <c r="M35" s="10"/>
      <c r="N35" s="68"/>
      <c r="O35" s="69"/>
      <c r="P35" s="10"/>
      <c r="Q35" s="10"/>
    </row>
    <row r="36" spans="1:17" x14ac:dyDescent="0.4">
      <c r="A36" s="10"/>
      <c r="B36" s="11">
        <f t="shared" si="4"/>
        <v>31</v>
      </c>
      <c r="C36" s="17">
        <f t="shared" si="5"/>
        <v>7600</v>
      </c>
      <c r="D36" s="12">
        <f t="shared" si="1"/>
        <v>95.833333333333329</v>
      </c>
      <c r="E36" s="12">
        <f t="shared" si="0"/>
        <v>80</v>
      </c>
      <c r="F36" s="12">
        <f t="shared" si="2"/>
        <v>15.833333333333334</v>
      </c>
      <c r="G36" s="12">
        <f t="shared" si="3"/>
        <v>7520</v>
      </c>
      <c r="K36" s="10"/>
      <c r="L36" s="10"/>
      <c r="M36" s="10"/>
      <c r="N36" s="68"/>
      <c r="O36" s="69"/>
      <c r="P36" s="10"/>
      <c r="Q36" s="10"/>
    </row>
    <row r="37" spans="1:17" x14ac:dyDescent="0.4">
      <c r="A37" s="10"/>
      <c r="B37" s="11">
        <f t="shared" si="4"/>
        <v>32</v>
      </c>
      <c r="C37" s="17">
        <f t="shared" si="5"/>
        <v>7520</v>
      </c>
      <c r="D37" s="12">
        <f t="shared" si="1"/>
        <v>95.666666666666671</v>
      </c>
      <c r="E37" s="12">
        <f t="shared" si="0"/>
        <v>80</v>
      </c>
      <c r="F37" s="12">
        <f t="shared" si="2"/>
        <v>15.666666666666666</v>
      </c>
      <c r="G37" s="12">
        <f t="shared" si="3"/>
        <v>7440</v>
      </c>
      <c r="K37" s="10"/>
      <c r="L37" s="10"/>
      <c r="M37" s="10"/>
      <c r="N37" s="68"/>
      <c r="O37" s="69"/>
      <c r="P37" s="10"/>
      <c r="Q37" s="10"/>
    </row>
    <row r="38" spans="1:17" x14ac:dyDescent="0.4">
      <c r="A38" s="10"/>
      <c r="B38" s="11">
        <f t="shared" si="4"/>
        <v>33</v>
      </c>
      <c r="C38" s="17">
        <f t="shared" si="5"/>
        <v>7440</v>
      </c>
      <c r="D38" s="12">
        <f t="shared" si="1"/>
        <v>95.5</v>
      </c>
      <c r="E38" s="12">
        <f t="shared" ref="E38:E69" si="6">$J$12</f>
        <v>80</v>
      </c>
      <c r="F38" s="12">
        <f t="shared" si="2"/>
        <v>15.5</v>
      </c>
      <c r="G38" s="12">
        <f t="shared" si="3"/>
        <v>7360</v>
      </c>
      <c r="K38" s="10"/>
      <c r="L38" s="10"/>
      <c r="M38" s="10"/>
      <c r="N38" s="68"/>
      <c r="O38" s="69"/>
      <c r="P38" s="10"/>
      <c r="Q38" s="10"/>
    </row>
    <row r="39" spans="1:17" x14ac:dyDescent="0.4">
      <c r="A39" s="10"/>
      <c r="B39" s="11">
        <f t="shared" si="4"/>
        <v>34</v>
      </c>
      <c r="C39" s="17">
        <f t="shared" si="5"/>
        <v>7360</v>
      </c>
      <c r="D39" s="12">
        <f t="shared" si="1"/>
        <v>95.333333333333329</v>
      </c>
      <c r="E39" s="12">
        <f t="shared" si="6"/>
        <v>80</v>
      </c>
      <c r="F39" s="12">
        <f t="shared" si="2"/>
        <v>15.333333333333334</v>
      </c>
      <c r="G39" s="12">
        <f t="shared" si="3"/>
        <v>7280</v>
      </c>
      <c r="K39" s="10"/>
      <c r="L39" s="10"/>
      <c r="M39" s="10"/>
      <c r="N39" s="68"/>
      <c r="O39" s="69"/>
      <c r="P39" s="10"/>
      <c r="Q39" s="10"/>
    </row>
    <row r="40" spans="1:17" x14ac:dyDescent="0.4">
      <c r="A40" s="10"/>
      <c r="B40" s="11">
        <f t="shared" si="4"/>
        <v>35</v>
      </c>
      <c r="C40" s="17">
        <f t="shared" si="5"/>
        <v>7280</v>
      </c>
      <c r="D40" s="12">
        <f t="shared" si="1"/>
        <v>95.166666666666671</v>
      </c>
      <c r="E40" s="12">
        <f t="shared" si="6"/>
        <v>80</v>
      </c>
      <c r="F40" s="12">
        <f t="shared" si="2"/>
        <v>15.166666666666666</v>
      </c>
      <c r="G40" s="12">
        <f t="shared" si="3"/>
        <v>7200</v>
      </c>
      <c r="K40" s="10"/>
      <c r="L40" s="10"/>
      <c r="M40" s="10"/>
      <c r="N40" s="68"/>
      <c r="O40" s="69"/>
      <c r="P40" s="10"/>
      <c r="Q40" s="10"/>
    </row>
    <row r="41" spans="1:17" x14ac:dyDescent="0.4">
      <c r="A41" s="10"/>
      <c r="B41" s="11">
        <f t="shared" si="4"/>
        <v>36</v>
      </c>
      <c r="C41" s="17">
        <f t="shared" si="5"/>
        <v>7200</v>
      </c>
      <c r="D41" s="12">
        <f t="shared" si="1"/>
        <v>95</v>
      </c>
      <c r="E41" s="12">
        <f t="shared" si="6"/>
        <v>80</v>
      </c>
      <c r="F41" s="12">
        <f t="shared" si="2"/>
        <v>15</v>
      </c>
      <c r="G41" s="12">
        <f t="shared" si="3"/>
        <v>7120</v>
      </c>
      <c r="K41" s="10"/>
      <c r="L41" s="10"/>
      <c r="M41" s="10"/>
      <c r="N41" s="68"/>
      <c r="O41" s="69"/>
      <c r="P41" s="10"/>
      <c r="Q41" s="10"/>
    </row>
    <row r="42" spans="1:17" x14ac:dyDescent="0.4">
      <c r="A42" s="10"/>
      <c r="B42" s="11">
        <f t="shared" si="4"/>
        <v>37</v>
      </c>
      <c r="C42" s="17">
        <f t="shared" si="5"/>
        <v>7120</v>
      </c>
      <c r="D42" s="12">
        <f t="shared" si="1"/>
        <v>96.316666666666663</v>
      </c>
      <c r="E42" s="12">
        <f t="shared" si="6"/>
        <v>80</v>
      </c>
      <c r="F42" s="12">
        <f t="shared" si="2"/>
        <v>16.316666666666666</v>
      </c>
      <c r="G42" s="12">
        <f t="shared" si="3"/>
        <v>7040</v>
      </c>
      <c r="K42" s="10"/>
      <c r="L42" s="10"/>
      <c r="M42" s="10"/>
      <c r="N42" s="68"/>
      <c r="O42" s="69"/>
      <c r="P42" s="10"/>
      <c r="Q42" s="10"/>
    </row>
    <row r="43" spans="1:17" x14ac:dyDescent="0.4">
      <c r="A43" s="10"/>
      <c r="B43" s="11">
        <f t="shared" si="4"/>
        <v>38</v>
      </c>
      <c r="C43" s="17">
        <f t="shared" si="5"/>
        <v>7040</v>
      </c>
      <c r="D43" s="12">
        <f t="shared" si="1"/>
        <v>96.133333333333326</v>
      </c>
      <c r="E43" s="12">
        <f t="shared" si="6"/>
        <v>80</v>
      </c>
      <c r="F43" s="12">
        <f t="shared" si="2"/>
        <v>16.133333333333333</v>
      </c>
      <c r="G43" s="12">
        <f t="shared" si="3"/>
        <v>6960</v>
      </c>
      <c r="H43" s="10"/>
      <c r="K43" s="10"/>
      <c r="L43" s="10"/>
      <c r="M43" s="10"/>
      <c r="N43" s="68"/>
      <c r="O43" s="69"/>
      <c r="P43" s="10"/>
      <c r="Q43" s="10"/>
    </row>
    <row r="44" spans="1:17" x14ac:dyDescent="0.4">
      <c r="A44" s="10"/>
      <c r="B44" s="11">
        <f t="shared" si="4"/>
        <v>39</v>
      </c>
      <c r="C44" s="17">
        <f t="shared" si="5"/>
        <v>6960</v>
      </c>
      <c r="D44" s="12">
        <f t="shared" si="1"/>
        <v>95.95</v>
      </c>
      <c r="E44" s="12">
        <f t="shared" si="6"/>
        <v>80</v>
      </c>
      <c r="F44" s="12">
        <f t="shared" si="2"/>
        <v>15.950000000000001</v>
      </c>
      <c r="G44" s="12">
        <f t="shared" si="3"/>
        <v>6880</v>
      </c>
      <c r="H44" s="10"/>
      <c r="I44" s="10"/>
      <c r="J44" s="10"/>
      <c r="K44" s="10"/>
      <c r="L44" s="10"/>
      <c r="M44" s="10"/>
      <c r="N44" s="68"/>
      <c r="O44" s="69"/>
      <c r="P44" s="10"/>
      <c r="Q44" s="10"/>
    </row>
    <row r="45" spans="1:17" x14ac:dyDescent="0.4">
      <c r="A45" s="10"/>
      <c r="B45" s="11">
        <f t="shared" si="4"/>
        <v>40</v>
      </c>
      <c r="C45" s="17">
        <f t="shared" si="5"/>
        <v>6880</v>
      </c>
      <c r="D45" s="12">
        <f t="shared" si="1"/>
        <v>95.766666666666666</v>
      </c>
      <c r="E45" s="12">
        <f t="shared" si="6"/>
        <v>80</v>
      </c>
      <c r="F45" s="12">
        <f t="shared" si="2"/>
        <v>15.766666666666666</v>
      </c>
      <c r="G45" s="12">
        <f t="shared" si="3"/>
        <v>6800</v>
      </c>
      <c r="H45" s="10"/>
      <c r="I45" s="10"/>
      <c r="J45" s="10"/>
      <c r="K45" s="10"/>
      <c r="L45" s="10"/>
      <c r="M45" s="10"/>
      <c r="N45" s="68"/>
      <c r="O45" s="69"/>
      <c r="P45" s="10"/>
      <c r="Q45" s="10"/>
    </row>
    <row r="46" spans="1:17" x14ac:dyDescent="0.4">
      <c r="A46" s="10"/>
      <c r="B46" s="11">
        <f t="shared" si="4"/>
        <v>41</v>
      </c>
      <c r="C46" s="17">
        <f t="shared" si="5"/>
        <v>6800</v>
      </c>
      <c r="D46" s="12">
        <f t="shared" si="1"/>
        <v>95.583333333333329</v>
      </c>
      <c r="E46" s="12">
        <f t="shared" si="6"/>
        <v>80</v>
      </c>
      <c r="F46" s="12">
        <f t="shared" si="2"/>
        <v>15.583333333333334</v>
      </c>
      <c r="G46" s="12">
        <f t="shared" si="3"/>
        <v>6720</v>
      </c>
      <c r="H46" s="10"/>
      <c r="I46" s="10"/>
      <c r="J46" s="10"/>
      <c r="K46" s="10"/>
      <c r="L46" s="10"/>
      <c r="M46" s="10"/>
      <c r="N46" s="68"/>
      <c r="O46" s="69"/>
      <c r="P46" s="10"/>
      <c r="Q46" s="10"/>
    </row>
    <row r="47" spans="1:17" x14ac:dyDescent="0.4">
      <c r="A47" s="10"/>
      <c r="B47" s="11">
        <f t="shared" si="4"/>
        <v>42</v>
      </c>
      <c r="C47" s="17">
        <f t="shared" si="5"/>
        <v>6720</v>
      </c>
      <c r="D47" s="12">
        <f t="shared" si="1"/>
        <v>95.4</v>
      </c>
      <c r="E47" s="12">
        <f t="shared" si="6"/>
        <v>80</v>
      </c>
      <c r="F47" s="12">
        <f t="shared" si="2"/>
        <v>15.4</v>
      </c>
      <c r="G47" s="12">
        <f t="shared" si="3"/>
        <v>6640</v>
      </c>
      <c r="H47" s="10"/>
      <c r="I47" s="10"/>
      <c r="J47" s="10"/>
      <c r="K47" s="10"/>
      <c r="L47" s="10"/>
      <c r="M47" s="10"/>
      <c r="N47" s="68"/>
      <c r="O47" s="69"/>
      <c r="P47" s="10"/>
      <c r="Q47" s="10"/>
    </row>
    <row r="48" spans="1:17" x14ac:dyDescent="0.4">
      <c r="A48" s="10"/>
      <c r="B48" s="11">
        <f t="shared" si="4"/>
        <v>43</v>
      </c>
      <c r="C48" s="17">
        <f t="shared" si="5"/>
        <v>6640</v>
      </c>
      <c r="D48" s="12">
        <f t="shared" si="1"/>
        <v>95.216666666666669</v>
      </c>
      <c r="E48" s="12">
        <f t="shared" si="6"/>
        <v>80</v>
      </c>
      <c r="F48" s="12">
        <f t="shared" si="2"/>
        <v>15.216666666666667</v>
      </c>
      <c r="G48" s="12">
        <f t="shared" si="3"/>
        <v>6560</v>
      </c>
      <c r="H48" s="10"/>
      <c r="I48" s="10"/>
      <c r="J48" s="10"/>
      <c r="K48" s="10"/>
      <c r="L48" s="10"/>
      <c r="M48" s="10"/>
      <c r="N48" s="68"/>
      <c r="O48" s="69"/>
      <c r="P48" s="10"/>
      <c r="Q48" s="10"/>
    </row>
    <row r="49" spans="1:17" x14ac:dyDescent="0.4">
      <c r="A49" s="10"/>
      <c r="B49" s="11">
        <f t="shared" si="4"/>
        <v>44</v>
      </c>
      <c r="C49" s="17">
        <f t="shared" si="5"/>
        <v>6560</v>
      </c>
      <c r="D49" s="12">
        <f t="shared" si="1"/>
        <v>95.033333333333331</v>
      </c>
      <c r="E49" s="12">
        <f t="shared" si="6"/>
        <v>80</v>
      </c>
      <c r="F49" s="12">
        <f t="shared" si="2"/>
        <v>15.033333333333333</v>
      </c>
      <c r="G49" s="12">
        <f t="shared" si="3"/>
        <v>6480</v>
      </c>
      <c r="H49" s="10"/>
      <c r="I49" s="10"/>
      <c r="J49" s="10"/>
      <c r="K49" s="10"/>
      <c r="L49" s="10"/>
      <c r="M49" s="10"/>
      <c r="N49" s="68"/>
      <c r="O49" s="69"/>
      <c r="P49" s="10"/>
      <c r="Q49" s="10"/>
    </row>
    <row r="50" spans="1:17" x14ac:dyDescent="0.4">
      <c r="A50" s="10"/>
      <c r="B50" s="11">
        <f t="shared" si="4"/>
        <v>45</v>
      </c>
      <c r="C50" s="17">
        <f t="shared" si="5"/>
        <v>6480</v>
      </c>
      <c r="D50" s="12">
        <f t="shared" si="1"/>
        <v>94.85</v>
      </c>
      <c r="E50" s="12">
        <f t="shared" si="6"/>
        <v>80</v>
      </c>
      <c r="F50" s="12">
        <f t="shared" si="2"/>
        <v>14.85</v>
      </c>
      <c r="G50" s="12">
        <f t="shared" si="3"/>
        <v>6400</v>
      </c>
      <c r="H50" s="10"/>
      <c r="I50" s="10"/>
      <c r="J50" s="10"/>
      <c r="K50" s="10"/>
      <c r="L50" s="10"/>
      <c r="M50" s="10"/>
      <c r="N50" s="68"/>
      <c r="O50" s="69"/>
      <c r="P50" s="10"/>
      <c r="Q50" s="10"/>
    </row>
    <row r="51" spans="1:17" x14ac:dyDescent="0.4">
      <c r="A51" s="10"/>
      <c r="B51" s="11">
        <f t="shared" si="4"/>
        <v>46</v>
      </c>
      <c r="C51" s="17">
        <f t="shared" si="5"/>
        <v>6400</v>
      </c>
      <c r="D51" s="12">
        <f t="shared" si="1"/>
        <v>94.666666666666671</v>
      </c>
      <c r="E51" s="12">
        <f t="shared" si="6"/>
        <v>80</v>
      </c>
      <c r="F51" s="12">
        <f t="shared" si="2"/>
        <v>14.666666666666666</v>
      </c>
      <c r="G51" s="12">
        <f t="shared" si="3"/>
        <v>6320</v>
      </c>
      <c r="H51" s="10"/>
      <c r="I51" s="10"/>
      <c r="J51" s="10"/>
      <c r="K51" s="10"/>
      <c r="L51" s="10"/>
      <c r="M51" s="10"/>
      <c r="N51" s="68"/>
      <c r="O51" s="69"/>
      <c r="P51" s="10"/>
      <c r="Q51" s="10"/>
    </row>
    <row r="52" spans="1:17" x14ac:dyDescent="0.4">
      <c r="A52" s="10"/>
      <c r="B52" s="11">
        <f t="shared" si="4"/>
        <v>47</v>
      </c>
      <c r="C52" s="17">
        <f t="shared" si="5"/>
        <v>6320</v>
      </c>
      <c r="D52" s="12">
        <f t="shared" si="1"/>
        <v>94.483333333333334</v>
      </c>
      <c r="E52" s="12">
        <f t="shared" si="6"/>
        <v>80</v>
      </c>
      <c r="F52" s="12">
        <f t="shared" si="2"/>
        <v>14.483333333333334</v>
      </c>
      <c r="G52" s="12">
        <f t="shared" si="3"/>
        <v>6240</v>
      </c>
      <c r="H52" s="10"/>
      <c r="I52" s="10"/>
      <c r="J52" s="10"/>
      <c r="K52" s="10"/>
      <c r="L52" s="10"/>
      <c r="M52" s="10"/>
      <c r="N52" s="68"/>
      <c r="O52" s="69"/>
      <c r="P52" s="10"/>
      <c r="Q52" s="10"/>
    </row>
    <row r="53" spans="1:17" x14ac:dyDescent="0.4">
      <c r="A53" s="10"/>
      <c r="B53" s="11">
        <f t="shared" si="4"/>
        <v>48</v>
      </c>
      <c r="C53" s="17">
        <f t="shared" si="5"/>
        <v>6240</v>
      </c>
      <c r="D53" s="12">
        <f t="shared" si="1"/>
        <v>94.3</v>
      </c>
      <c r="E53" s="12">
        <f t="shared" si="6"/>
        <v>80</v>
      </c>
      <c r="F53" s="12">
        <f t="shared" si="2"/>
        <v>14.299999999999999</v>
      </c>
      <c r="G53" s="12">
        <f t="shared" si="3"/>
        <v>6160</v>
      </c>
      <c r="H53" s="10"/>
      <c r="I53" s="10"/>
      <c r="J53" s="10"/>
      <c r="K53" s="10"/>
      <c r="L53" s="10"/>
      <c r="M53" s="10"/>
      <c r="N53" s="68"/>
      <c r="O53" s="69"/>
      <c r="P53" s="10"/>
      <c r="Q53" s="10"/>
    </row>
    <row r="54" spans="1:17" x14ac:dyDescent="0.4">
      <c r="A54" s="10"/>
      <c r="B54" s="11">
        <f t="shared" si="4"/>
        <v>49</v>
      </c>
      <c r="C54" s="17">
        <f t="shared" si="5"/>
        <v>6160</v>
      </c>
      <c r="D54" s="12">
        <f t="shared" si="1"/>
        <v>95.4</v>
      </c>
      <c r="E54" s="12">
        <f t="shared" si="6"/>
        <v>80</v>
      </c>
      <c r="F54" s="12">
        <f t="shared" si="2"/>
        <v>15.399999999999999</v>
      </c>
      <c r="G54" s="12">
        <f t="shared" si="3"/>
        <v>6080</v>
      </c>
      <c r="H54" s="10"/>
      <c r="I54" s="21"/>
      <c r="J54" s="21"/>
      <c r="K54" s="10"/>
      <c r="L54" s="10"/>
      <c r="M54" s="10"/>
      <c r="N54" s="68"/>
      <c r="O54" s="69"/>
      <c r="P54" s="10"/>
      <c r="Q54" s="10"/>
    </row>
    <row r="55" spans="1:17" x14ac:dyDescent="0.4">
      <c r="A55" s="10"/>
      <c r="B55" s="11">
        <f t="shared" si="4"/>
        <v>50</v>
      </c>
      <c r="C55" s="17">
        <f t="shared" si="5"/>
        <v>6080</v>
      </c>
      <c r="D55" s="12">
        <f t="shared" si="1"/>
        <v>95.2</v>
      </c>
      <c r="E55" s="12">
        <f t="shared" si="6"/>
        <v>80</v>
      </c>
      <c r="F55" s="12">
        <f t="shared" si="2"/>
        <v>15.200000000000001</v>
      </c>
      <c r="G55" s="12">
        <f t="shared" si="3"/>
        <v>6000</v>
      </c>
      <c r="H55" s="10"/>
      <c r="I55" s="21"/>
      <c r="J55" s="21"/>
      <c r="K55" s="10"/>
      <c r="L55" s="10"/>
      <c r="M55" s="10"/>
      <c r="N55" s="68"/>
      <c r="O55" s="69"/>
      <c r="P55" s="10"/>
      <c r="Q55" s="10"/>
    </row>
    <row r="56" spans="1:17" x14ac:dyDescent="0.4">
      <c r="A56" s="10"/>
      <c r="B56" s="11">
        <f t="shared" si="4"/>
        <v>51</v>
      </c>
      <c r="C56" s="17">
        <f t="shared" si="5"/>
        <v>6000</v>
      </c>
      <c r="D56" s="12">
        <f t="shared" si="1"/>
        <v>95</v>
      </c>
      <c r="E56" s="12">
        <f t="shared" si="6"/>
        <v>80</v>
      </c>
      <c r="F56" s="12">
        <f t="shared" si="2"/>
        <v>15</v>
      </c>
      <c r="G56" s="12">
        <f t="shared" si="3"/>
        <v>5920</v>
      </c>
      <c r="H56" s="10"/>
      <c r="I56" s="22"/>
      <c r="J56" s="22"/>
      <c r="K56" s="10"/>
      <c r="L56" s="10"/>
      <c r="M56" s="10"/>
      <c r="N56" s="68"/>
      <c r="O56" s="69"/>
      <c r="P56" s="10"/>
      <c r="Q56" s="10"/>
    </row>
    <row r="57" spans="1:17" x14ac:dyDescent="0.4">
      <c r="A57" s="10"/>
      <c r="B57" s="11">
        <f t="shared" si="4"/>
        <v>52</v>
      </c>
      <c r="C57" s="17">
        <f t="shared" si="5"/>
        <v>5920</v>
      </c>
      <c r="D57" s="12">
        <f t="shared" si="1"/>
        <v>94.8</v>
      </c>
      <c r="E57" s="12">
        <f t="shared" si="6"/>
        <v>80</v>
      </c>
      <c r="F57" s="12">
        <f t="shared" si="2"/>
        <v>14.799999999999999</v>
      </c>
      <c r="G57" s="12">
        <f t="shared" si="3"/>
        <v>5840</v>
      </c>
      <c r="H57" s="22"/>
      <c r="I57" s="22"/>
      <c r="J57" s="22"/>
      <c r="K57" s="10"/>
      <c r="L57" s="10"/>
      <c r="M57" s="10"/>
      <c r="N57" s="68"/>
      <c r="O57" s="69"/>
      <c r="P57" s="10"/>
      <c r="Q57" s="10"/>
    </row>
    <row r="58" spans="1:17" x14ac:dyDescent="0.4">
      <c r="A58" s="10"/>
      <c r="B58" s="11">
        <f t="shared" si="4"/>
        <v>53</v>
      </c>
      <c r="C58" s="17">
        <f t="shared" si="5"/>
        <v>5840</v>
      </c>
      <c r="D58" s="12">
        <f t="shared" si="1"/>
        <v>94.6</v>
      </c>
      <c r="E58" s="12">
        <f t="shared" si="6"/>
        <v>80</v>
      </c>
      <c r="F58" s="12">
        <f t="shared" si="2"/>
        <v>14.6</v>
      </c>
      <c r="G58" s="12">
        <f t="shared" si="3"/>
        <v>5760</v>
      </c>
      <c r="H58" s="22"/>
      <c r="I58" s="21"/>
      <c r="J58" s="21"/>
      <c r="K58" s="10"/>
      <c r="L58" s="10"/>
      <c r="M58" s="10"/>
      <c r="N58" s="68"/>
      <c r="O58" s="69"/>
      <c r="P58" s="10"/>
      <c r="Q58" s="10"/>
    </row>
    <row r="59" spans="1:17" x14ac:dyDescent="0.4">
      <c r="A59" s="10" t="s">
        <v>2</v>
      </c>
      <c r="B59" s="11">
        <f t="shared" si="4"/>
        <v>54</v>
      </c>
      <c r="C59" s="17">
        <f t="shared" si="5"/>
        <v>5760</v>
      </c>
      <c r="D59" s="12">
        <f t="shared" si="1"/>
        <v>94.4</v>
      </c>
      <c r="E59" s="12">
        <f t="shared" si="6"/>
        <v>80</v>
      </c>
      <c r="F59" s="12">
        <f t="shared" si="2"/>
        <v>14.399999999999999</v>
      </c>
      <c r="G59" s="12">
        <f t="shared" si="3"/>
        <v>5680</v>
      </c>
      <c r="H59" s="10"/>
      <c r="I59" s="10"/>
      <c r="J59" s="10"/>
      <c r="K59" s="10"/>
      <c r="L59" s="10"/>
      <c r="M59" s="10"/>
      <c r="N59" s="68"/>
      <c r="O59" s="69"/>
      <c r="P59" s="10"/>
      <c r="Q59" s="10"/>
    </row>
    <row r="60" spans="1:17" x14ac:dyDescent="0.4">
      <c r="A60" s="10"/>
      <c r="B60" s="11">
        <f t="shared" si="4"/>
        <v>55</v>
      </c>
      <c r="C60" s="17">
        <f t="shared" si="5"/>
        <v>5680</v>
      </c>
      <c r="D60" s="12">
        <f t="shared" si="1"/>
        <v>94.2</v>
      </c>
      <c r="E60" s="12">
        <f t="shared" si="6"/>
        <v>80</v>
      </c>
      <c r="F60" s="12">
        <f t="shared" si="2"/>
        <v>14.200000000000001</v>
      </c>
      <c r="G60" s="12">
        <f t="shared" si="3"/>
        <v>5600</v>
      </c>
      <c r="I60" s="10"/>
      <c r="J60" s="10"/>
      <c r="K60" s="10"/>
      <c r="L60" s="10"/>
      <c r="M60" s="10"/>
      <c r="N60" s="68"/>
      <c r="O60" s="69"/>
      <c r="P60" s="10"/>
      <c r="Q60" s="10"/>
    </row>
    <row r="61" spans="1:17" x14ac:dyDescent="0.4">
      <c r="A61" s="10"/>
      <c r="B61" s="11">
        <f t="shared" si="4"/>
        <v>56</v>
      </c>
      <c r="C61" s="17">
        <f t="shared" si="5"/>
        <v>5600</v>
      </c>
      <c r="D61" s="12">
        <f t="shared" si="1"/>
        <v>94</v>
      </c>
      <c r="E61" s="12">
        <f t="shared" si="6"/>
        <v>80</v>
      </c>
      <c r="F61" s="12">
        <f t="shared" si="2"/>
        <v>14</v>
      </c>
      <c r="G61" s="12">
        <f t="shared" si="3"/>
        <v>5520</v>
      </c>
      <c r="I61" s="10"/>
      <c r="J61" s="10"/>
      <c r="K61" s="10"/>
      <c r="L61" s="10"/>
      <c r="M61" s="10"/>
      <c r="N61" s="68"/>
      <c r="O61" s="69"/>
      <c r="P61" s="10"/>
      <c r="Q61" s="10"/>
    </row>
    <row r="62" spans="1:17" x14ac:dyDescent="0.4">
      <c r="A62" s="10"/>
      <c r="B62" s="11">
        <f t="shared" si="4"/>
        <v>57</v>
      </c>
      <c r="C62" s="17">
        <f t="shared" si="5"/>
        <v>5520</v>
      </c>
      <c r="D62" s="12">
        <f t="shared" si="1"/>
        <v>93.8</v>
      </c>
      <c r="E62" s="12">
        <f t="shared" si="6"/>
        <v>80</v>
      </c>
      <c r="F62" s="12">
        <f t="shared" si="2"/>
        <v>13.799999999999999</v>
      </c>
      <c r="G62" s="12">
        <f t="shared" si="3"/>
        <v>5440</v>
      </c>
      <c r="H62" s="10"/>
      <c r="I62" s="10"/>
      <c r="J62" s="10"/>
      <c r="N62" s="68"/>
      <c r="O62" s="69"/>
    </row>
    <row r="63" spans="1:17" x14ac:dyDescent="0.4">
      <c r="A63" s="10"/>
      <c r="B63" s="11">
        <f t="shared" si="4"/>
        <v>58</v>
      </c>
      <c r="C63" s="17">
        <f t="shared" si="5"/>
        <v>5440</v>
      </c>
      <c r="D63" s="12">
        <f t="shared" si="1"/>
        <v>93.6</v>
      </c>
      <c r="E63" s="12">
        <f t="shared" si="6"/>
        <v>80</v>
      </c>
      <c r="F63" s="12">
        <f t="shared" si="2"/>
        <v>13.6</v>
      </c>
      <c r="G63" s="12">
        <f t="shared" si="3"/>
        <v>5360</v>
      </c>
      <c r="H63" s="10"/>
      <c r="I63" s="10"/>
      <c r="J63" s="10"/>
      <c r="N63" s="68"/>
      <c r="O63" s="69"/>
    </row>
    <row r="64" spans="1:17" x14ac:dyDescent="0.4">
      <c r="A64" s="10"/>
      <c r="B64" s="11">
        <f t="shared" si="4"/>
        <v>59</v>
      </c>
      <c r="C64" s="17">
        <f t="shared" si="5"/>
        <v>5360</v>
      </c>
      <c r="D64" s="12">
        <f t="shared" si="1"/>
        <v>93.4</v>
      </c>
      <c r="E64" s="12">
        <f t="shared" si="6"/>
        <v>80</v>
      </c>
      <c r="F64" s="12">
        <f t="shared" si="2"/>
        <v>13.399999999999999</v>
      </c>
      <c r="G64" s="12">
        <f t="shared" si="3"/>
        <v>5280</v>
      </c>
      <c r="H64" s="10"/>
      <c r="I64" s="10"/>
      <c r="J64" s="10"/>
      <c r="N64" s="68"/>
      <c r="O64" s="69"/>
    </row>
    <row r="65" spans="1:15" x14ac:dyDescent="0.4">
      <c r="A65" s="10"/>
      <c r="B65" s="11">
        <f t="shared" si="4"/>
        <v>60</v>
      </c>
      <c r="C65" s="17">
        <f t="shared" si="5"/>
        <v>5280</v>
      </c>
      <c r="D65" s="12">
        <f t="shared" si="1"/>
        <v>93.2</v>
      </c>
      <c r="E65" s="12">
        <f t="shared" si="6"/>
        <v>80</v>
      </c>
      <c r="F65" s="12">
        <f t="shared" si="2"/>
        <v>13.200000000000001</v>
      </c>
      <c r="G65" s="12">
        <f t="shared" si="3"/>
        <v>5200</v>
      </c>
      <c r="H65" s="10"/>
      <c r="I65" s="10"/>
      <c r="J65" s="10"/>
      <c r="N65" s="68"/>
      <c r="O65" s="69"/>
    </row>
    <row r="66" spans="1:15" x14ac:dyDescent="0.4">
      <c r="A66" s="10"/>
      <c r="B66" s="11">
        <f t="shared" si="4"/>
        <v>61</v>
      </c>
      <c r="C66" s="17">
        <f t="shared" si="5"/>
        <v>5200</v>
      </c>
      <c r="D66" s="12">
        <f t="shared" si="1"/>
        <v>94.083333333333329</v>
      </c>
      <c r="E66" s="12">
        <f t="shared" si="6"/>
        <v>80</v>
      </c>
      <c r="F66" s="12">
        <f t="shared" si="2"/>
        <v>14.083333333333334</v>
      </c>
      <c r="G66" s="12">
        <f t="shared" si="3"/>
        <v>5120</v>
      </c>
      <c r="H66" s="10"/>
      <c r="I66" s="10"/>
      <c r="J66" s="10"/>
      <c r="N66" s="68"/>
      <c r="O66" s="69"/>
    </row>
    <row r="67" spans="1:15" x14ac:dyDescent="0.4">
      <c r="A67" s="10"/>
      <c r="B67" s="11">
        <f t="shared" si="4"/>
        <v>62</v>
      </c>
      <c r="C67" s="17">
        <f t="shared" si="5"/>
        <v>5120</v>
      </c>
      <c r="D67" s="12">
        <f t="shared" si="1"/>
        <v>93.866666666666674</v>
      </c>
      <c r="E67" s="12">
        <f t="shared" si="6"/>
        <v>80</v>
      </c>
      <c r="F67" s="12">
        <f t="shared" si="2"/>
        <v>13.866666666666667</v>
      </c>
      <c r="G67" s="12">
        <f t="shared" si="3"/>
        <v>5040</v>
      </c>
      <c r="H67" s="10"/>
      <c r="I67" s="10"/>
      <c r="J67" s="10"/>
      <c r="N67" s="68"/>
      <c r="O67" s="69"/>
    </row>
    <row r="68" spans="1:15" x14ac:dyDescent="0.4">
      <c r="A68" s="10"/>
      <c r="B68" s="11">
        <f t="shared" si="4"/>
        <v>63</v>
      </c>
      <c r="C68" s="17">
        <f t="shared" si="5"/>
        <v>5040</v>
      </c>
      <c r="D68" s="12">
        <f t="shared" si="1"/>
        <v>93.65</v>
      </c>
      <c r="E68" s="12">
        <f t="shared" si="6"/>
        <v>80</v>
      </c>
      <c r="F68" s="12">
        <f t="shared" si="2"/>
        <v>13.65</v>
      </c>
      <c r="G68" s="12">
        <f t="shared" si="3"/>
        <v>4960</v>
      </c>
      <c r="H68" s="10"/>
      <c r="I68" s="10"/>
      <c r="J68" s="10"/>
      <c r="N68" s="68"/>
      <c r="O68" s="69"/>
    </row>
    <row r="69" spans="1:15" x14ac:dyDescent="0.4">
      <c r="A69" s="10"/>
      <c r="B69" s="11">
        <f t="shared" si="4"/>
        <v>64</v>
      </c>
      <c r="C69" s="17">
        <f t="shared" si="5"/>
        <v>4960</v>
      </c>
      <c r="D69" s="12">
        <f t="shared" si="1"/>
        <v>93.433333333333337</v>
      </c>
      <c r="E69" s="12">
        <f t="shared" si="6"/>
        <v>80</v>
      </c>
      <c r="F69" s="12">
        <f t="shared" si="2"/>
        <v>13.433333333333335</v>
      </c>
      <c r="G69" s="12">
        <f t="shared" si="3"/>
        <v>4880</v>
      </c>
      <c r="H69" s="10"/>
      <c r="I69" s="10"/>
      <c r="J69" s="10"/>
      <c r="N69" s="68"/>
      <c r="O69" s="69"/>
    </row>
    <row r="70" spans="1:15" x14ac:dyDescent="0.4">
      <c r="A70" s="10"/>
      <c r="B70" s="11">
        <f t="shared" si="4"/>
        <v>65</v>
      </c>
      <c r="C70" s="17">
        <f t="shared" si="5"/>
        <v>4880</v>
      </c>
      <c r="D70" s="12">
        <f t="shared" si="1"/>
        <v>93.216666666666669</v>
      </c>
      <c r="E70" s="12">
        <f t="shared" ref="E70:E101" si="7">$J$12</f>
        <v>80</v>
      </c>
      <c r="F70" s="12">
        <f t="shared" si="2"/>
        <v>13.216666666666667</v>
      </c>
      <c r="G70" s="12">
        <f t="shared" si="3"/>
        <v>4800</v>
      </c>
      <c r="H70" s="10"/>
      <c r="I70" s="10"/>
      <c r="J70" s="10"/>
      <c r="N70" s="68"/>
      <c r="O70" s="69"/>
    </row>
    <row r="71" spans="1:15" x14ac:dyDescent="0.4">
      <c r="A71" s="10"/>
      <c r="B71" s="11">
        <f t="shared" si="4"/>
        <v>66</v>
      </c>
      <c r="C71" s="17">
        <f t="shared" si="5"/>
        <v>4800</v>
      </c>
      <c r="D71" s="12">
        <f t="shared" ref="D71:D126" si="8">E71+F71</f>
        <v>93</v>
      </c>
      <c r="E71" s="12">
        <f t="shared" si="7"/>
        <v>80</v>
      </c>
      <c r="F71" s="12">
        <f t="shared" ref="F71:F126" si="9">C71*_xlfn.XLOOKUP(ROUNDUP(B71/$J$10,0),$I$21:$I$30,$J$21:$J$30)/$J$10</f>
        <v>13</v>
      </c>
      <c r="G71" s="12">
        <f t="shared" ref="G71:G126" si="10">C71-E71</f>
        <v>4720</v>
      </c>
      <c r="H71" s="10"/>
      <c r="I71" s="10"/>
      <c r="J71" s="10"/>
      <c r="N71" s="68"/>
      <c r="O71" s="69"/>
    </row>
    <row r="72" spans="1:15" x14ac:dyDescent="0.4">
      <c r="A72" s="10"/>
      <c r="B72" s="11">
        <f t="shared" ref="B72:B126" si="11">+B71+1</f>
        <v>67</v>
      </c>
      <c r="C72" s="17">
        <f t="shared" ref="C72:C126" si="12">G71</f>
        <v>4720</v>
      </c>
      <c r="D72" s="12">
        <f t="shared" si="8"/>
        <v>92.783333333333331</v>
      </c>
      <c r="E72" s="12">
        <f t="shared" si="7"/>
        <v>80</v>
      </c>
      <c r="F72" s="12">
        <f t="shared" si="9"/>
        <v>12.783333333333333</v>
      </c>
      <c r="G72" s="12">
        <f t="shared" si="10"/>
        <v>4640</v>
      </c>
      <c r="H72" s="10"/>
      <c r="I72" s="10"/>
      <c r="J72" s="10"/>
      <c r="N72" s="68"/>
      <c r="O72" s="69"/>
    </row>
    <row r="73" spans="1:15" x14ac:dyDescent="0.4">
      <c r="A73" s="10"/>
      <c r="B73" s="11">
        <f t="shared" si="11"/>
        <v>68</v>
      </c>
      <c r="C73" s="17">
        <f t="shared" si="12"/>
        <v>4640</v>
      </c>
      <c r="D73" s="12">
        <f t="shared" si="8"/>
        <v>92.566666666666663</v>
      </c>
      <c r="E73" s="12">
        <f t="shared" si="7"/>
        <v>80</v>
      </c>
      <c r="F73" s="12">
        <f t="shared" si="9"/>
        <v>12.566666666666668</v>
      </c>
      <c r="G73" s="12">
        <f t="shared" si="10"/>
        <v>4560</v>
      </c>
      <c r="H73" s="10"/>
      <c r="I73" s="10"/>
      <c r="J73" s="10"/>
      <c r="N73" s="68"/>
      <c r="O73" s="69"/>
    </row>
    <row r="74" spans="1:15" x14ac:dyDescent="0.4">
      <c r="A74" s="10"/>
      <c r="B74" s="11">
        <f t="shared" si="11"/>
        <v>69</v>
      </c>
      <c r="C74" s="17">
        <f t="shared" si="12"/>
        <v>4560</v>
      </c>
      <c r="D74" s="12">
        <f t="shared" si="8"/>
        <v>92.35</v>
      </c>
      <c r="E74" s="12">
        <f t="shared" si="7"/>
        <v>80</v>
      </c>
      <c r="F74" s="12">
        <f t="shared" si="9"/>
        <v>12.350000000000001</v>
      </c>
      <c r="G74" s="12">
        <f t="shared" si="10"/>
        <v>4480</v>
      </c>
      <c r="H74" s="10"/>
      <c r="I74" s="10"/>
      <c r="J74" s="10"/>
      <c r="N74" s="68"/>
      <c r="O74" s="69"/>
    </row>
    <row r="75" spans="1:15" x14ac:dyDescent="0.4">
      <c r="A75" s="10"/>
      <c r="B75" s="11">
        <f t="shared" si="11"/>
        <v>70</v>
      </c>
      <c r="C75" s="17">
        <f t="shared" si="12"/>
        <v>4480</v>
      </c>
      <c r="D75" s="12">
        <f t="shared" si="8"/>
        <v>92.133333333333326</v>
      </c>
      <c r="E75" s="12">
        <f t="shared" si="7"/>
        <v>80</v>
      </c>
      <c r="F75" s="12">
        <f t="shared" si="9"/>
        <v>12.133333333333333</v>
      </c>
      <c r="G75" s="12">
        <f t="shared" si="10"/>
        <v>4400</v>
      </c>
      <c r="H75" s="10"/>
      <c r="I75" s="10"/>
      <c r="J75" s="10"/>
      <c r="N75" s="68"/>
      <c r="O75" s="69"/>
    </row>
    <row r="76" spans="1:15" x14ac:dyDescent="0.4">
      <c r="A76" s="10"/>
      <c r="B76" s="11">
        <f t="shared" si="11"/>
        <v>71</v>
      </c>
      <c r="C76" s="17">
        <f t="shared" si="12"/>
        <v>4400</v>
      </c>
      <c r="D76" s="12">
        <f t="shared" si="8"/>
        <v>91.916666666666671</v>
      </c>
      <c r="E76" s="12">
        <f t="shared" si="7"/>
        <v>80</v>
      </c>
      <c r="F76" s="12">
        <f t="shared" si="9"/>
        <v>11.916666666666666</v>
      </c>
      <c r="G76" s="12">
        <f t="shared" si="10"/>
        <v>4320</v>
      </c>
      <c r="H76" s="10"/>
      <c r="I76" s="10"/>
      <c r="J76" s="10"/>
      <c r="N76" s="68"/>
      <c r="O76" s="69"/>
    </row>
    <row r="77" spans="1:15" x14ac:dyDescent="0.4">
      <c r="A77" s="10"/>
      <c r="B77" s="11">
        <f t="shared" si="11"/>
        <v>72</v>
      </c>
      <c r="C77" s="17">
        <f t="shared" si="12"/>
        <v>4320</v>
      </c>
      <c r="D77" s="12">
        <f t="shared" si="8"/>
        <v>91.7</v>
      </c>
      <c r="E77" s="12">
        <f t="shared" si="7"/>
        <v>80</v>
      </c>
      <c r="F77" s="12">
        <f t="shared" si="9"/>
        <v>11.700000000000001</v>
      </c>
      <c r="G77" s="12">
        <f t="shared" si="10"/>
        <v>4240</v>
      </c>
      <c r="H77" s="10"/>
      <c r="I77" s="10"/>
      <c r="J77" s="10"/>
      <c r="N77" s="68"/>
      <c r="O77" s="69"/>
    </row>
    <row r="78" spans="1:15" x14ac:dyDescent="0.4">
      <c r="A78" s="10"/>
      <c r="B78" s="11">
        <f t="shared" si="11"/>
        <v>73</v>
      </c>
      <c r="C78" s="17">
        <f t="shared" si="12"/>
        <v>4240</v>
      </c>
      <c r="D78" s="12">
        <f t="shared" si="8"/>
        <v>92.366666666666674</v>
      </c>
      <c r="E78" s="12">
        <f t="shared" si="7"/>
        <v>80</v>
      </c>
      <c r="F78" s="12">
        <f t="shared" si="9"/>
        <v>12.366666666666667</v>
      </c>
      <c r="G78" s="12">
        <f t="shared" si="10"/>
        <v>4160</v>
      </c>
      <c r="H78" s="10"/>
      <c r="I78" s="10"/>
      <c r="J78" s="10"/>
      <c r="N78" s="68"/>
      <c r="O78" s="69"/>
    </row>
    <row r="79" spans="1:15" x14ac:dyDescent="0.4">
      <c r="A79" s="10"/>
      <c r="B79" s="11">
        <f t="shared" si="11"/>
        <v>74</v>
      </c>
      <c r="C79" s="17">
        <f t="shared" si="12"/>
        <v>4160</v>
      </c>
      <c r="D79" s="12">
        <f t="shared" si="8"/>
        <v>92.13333333333334</v>
      </c>
      <c r="E79" s="12">
        <f t="shared" si="7"/>
        <v>80</v>
      </c>
      <c r="F79" s="12">
        <f t="shared" si="9"/>
        <v>12.133333333333335</v>
      </c>
      <c r="G79" s="12">
        <f t="shared" si="10"/>
        <v>4080</v>
      </c>
      <c r="H79" s="10"/>
      <c r="I79" s="10"/>
      <c r="J79" s="10"/>
      <c r="N79" s="68"/>
      <c r="O79" s="69"/>
    </row>
    <row r="80" spans="1:15" x14ac:dyDescent="0.4">
      <c r="A80" s="10"/>
      <c r="B80" s="11">
        <f t="shared" si="11"/>
        <v>75</v>
      </c>
      <c r="C80" s="17">
        <f t="shared" si="12"/>
        <v>4080</v>
      </c>
      <c r="D80" s="12">
        <f t="shared" si="8"/>
        <v>91.9</v>
      </c>
      <c r="E80" s="12">
        <f t="shared" si="7"/>
        <v>80</v>
      </c>
      <c r="F80" s="12">
        <f t="shared" si="9"/>
        <v>11.9</v>
      </c>
      <c r="G80" s="12">
        <f t="shared" si="10"/>
        <v>4000</v>
      </c>
      <c r="H80" s="10"/>
      <c r="I80" s="10"/>
      <c r="J80" s="10"/>
      <c r="N80" s="68"/>
      <c r="O80" s="69"/>
    </row>
    <row r="81" spans="1:15" x14ac:dyDescent="0.4">
      <c r="A81" s="10"/>
      <c r="B81" s="11">
        <f t="shared" si="11"/>
        <v>76</v>
      </c>
      <c r="C81" s="17">
        <f t="shared" si="12"/>
        <v>4000</v>
      </c>
      <c r="D81" s="12">
        <f t="shared" si="8"/>
        <v>91.666666666666671</v>
      </c>
      <c r="E81" s="12">
        <f t="shared" si="7"/>
        <v>80</v>
      </c>
      <c r="F81" s="12">
        <f t="shared" si="9"/>
        <v>11.666666666666666</v>
      </c>
      <c r="G81" s="12">
        <f t="shared" si="10"/>
        <v>3920</v>
      </c>
      <c r="H81" s="10"/>
      <c r="I81" s="10"/>
      <c r="J81" s="10"/>
      <c r="N81" s="68"/>
      <c r="O81" s="69"/>
    </row>
    <row r="82" spans="1:15" x14ac:dyDescent="0.4">
      <c r="A82" s="10"/>
      <c r="B82" s="11">
        <f t="shared" si="11"/>
        <v>77</v>
      </c>
      <c r="C82" s="17">
        <f t="shared" si="12"/>
        <v>3920</v>
      </c>
      <c r="D82" s="12">
        <f t="shared" si="8"/>
        <v>91.433333333333337</v>
      </c>
      <c r="E82" s="12">
        <f t="shared" si="7"/>
        <v>80</v>
      </c>
      <c r="F82" s="12">
        <f t="shared" si="9"/>
        <v>11.433333333333335</v>
      </c>
      <c r="G82" s="12">
        <f t="shared" si="10"/>
        <v>3840</v>
      </c>
      <c r="H82" s="10"/>
      <c r="I82" s="10"/>
      <c r="J82" s="10"/>
      <c r="N82" s="68"/>
      <c r="O82" s="69"/>
    </row>
    <row r="83" spans="1:15" x14ac:dyDescent="0.4">
      <c r="A83" s="10"/>
      <c r="B83" s="11">
        <f t="shared" si="11"/>
        <v>78</v>
      </c>
      <c r="C83" s="17">
        <f t="shared" si="12"/>
        <v>3840</v>
      </c>
      <c r="D83" s="12">
        <f t="shared" si="8"/>
        <v>91.2</v>
      </c>
      <c r="E83" s="12">
        <f t="shared" si="7"/>
        <v>80</v>
      </c>
      <c r="F83" s="12">
        <f t="shared" si="9"/>
        <v>11.200000000000001</v>
      </c>
      <c r="G83" s="12">
        <f t="shared" si="10"/>
        <v>3760</v>
      </c>
      <c r="H83" s="10"/>
      <c r="I83" s="10"/>
      <c r="J83" s="10"/>
      <c r="N83" s="68"/>
      <c r="O83" s="69"/>
    </row>
    <row r="84" spans="1:15" x14ac:dyDescent="0.4">
      <c r="A84" s="10"/>
      <c r="B84" s="11">
        <f t="shared" si="11"/>
        <v>79</v>
      </c>
      <c r="C84" s="17">
        <f t="shared" si="12"/>
        <v>3760</v>
      </c>
      <c r="D84" s="12">
        <f t="shared" si="8"/>
        <v>90.966666666666669</v>
      </c>
      <c r="E84" s="12">
        <f t="shared" si="7"/>
        <v>80</v>
      </c>
      <c r="F84" s="12">
        <f t="shared" si="9"/>
        <v>10.966666666666669</v>
      </c>
      <c r="G84" s="12">
        <f t="shared" si="10"/>
        <v>3680</v>
      </c>
      <c r="H84" s="10"/>
      <c r="I84" s="10"/>
      <c r="J84" s="10"/>
      <c r="N84" s="68"/>
      <c r="O84" s="69"/>
    </row>
    <row r="85" spans="1:15" x14ac:dyDescent="0.4">
      <c r="A85" s="10"/>
      <c r="B85" s="11">
        <f t="shared" si="11"/>
        <v>80</v>
      </c>
      <c r="C85" s="17">
        <f t="shared" si="12"/>
        <v>3680</v>
      </c>
      <c r="D85" s="12">
        <f t="shared" si="8"/>
        <v>90.733333333333334</v>
      </c>
      <c r="E85" s="12">
        <f t="shared" si="7"/>
        <v>80</v>
      </c>
      <c r="F85" s="12">
        <f t="shared" si="9"/>
        <v>10.733333333333334</v>
      </c>
      <c r="G85" s="12">
        <f t="shared" si="10"/>
        <v>3600</v>
      </c>
      <c r="H85" s="10"/>
      <c r="I85" s="10"/>
      <c r="J85" s="10"/>
      <c r="N85" s="68"/>
      <c r="O85" s="69"/>
    </row>
    <row r="86" spans="1:15" x14ac:dyDescent="0.4">
      <c r="A86" s="10"/>
      <c r="B86" s="11">
        <f t="shared" si="11"/>
        <v>81</v>
      </c>
      <c r="C86" s="17">
        <f t="shared" si="12"/>
        <v>3600</v>
      </c>
      <c r="D86" s="12">
        <f t="shared" si="8"/>
        <v>90.5</v>
      </c>
      <c r="E86" s="12">
        <f t="shared" si="7"/>
        <v>80</v>
      </c>
      <c r="F86" s="12">
        <f t="shared" si="9"/>
        <v>10.500000000000002</v>
      </c>
      <c r="G86" s="12">
        <f t="shared" si="10"/>
        <v>3520</v>
      </c>
      <c r="H86" s="10"/>
      <c r="I86" s="10"/>
      <c r="J86" s="10"/>
      <c r="N86" s="68"/>
      <c r="O86" s="69"/>
    </row>
    <row r="87" spans="1:15" x14ac:dyDescent="0.4">
      <c r="A87" s="10"/>
      <c r="B87" s="11">
        <f t="shared" si="11"/>
        <v>82</v>
      </c>
      <c r="C87" s="17">
        <f t="shared" si="12"/>
        <v>3520</v>
      </c>
      <c r="D87" s="12">
        <f t="shared" si="8"/>
        <v>90.266666666666666</v>
      </c>
      <c r="E87" s="12">
        <f t="shared" si="7"/>
        <v>80</v>
      </c>
      <c r="F87" s="12">
        <f t="shared" si="9"/>
        <v>10.266666666666667</v>
      </c>
      <c r="G87" s="12">
        <f t="shared" si="10"/>
        <v>3440</v>
      </c>
      <c r="H87" s="10"/>
      <c r="I87" s="10"/>
      <c r="J87" s="10"/>
      <c r="N87" s="68"/>
      <c r="O87" s="69"/>
    </row>
    <row r="88" spans="1:15" x14ac:dyDescent="0.4">
      <c r="A88" s="10"/>
      <c r="B88" s="11">
        <f t="shared" si="11"/>
        <v>83</v>
      </c>
      <c r="C88" s="17">
        <f t="shared" si="12"/>
        <v>3440</v>
      </c>
      <c r="D88" s="12">
        <f t="shared" si="8"/>
        <v>90.033333333333331</v>
      </c>
      <c r="E88" s="12">
        <f t="shared" si="7"/>
        <v>80</v>
      </c>
      <c r="F88" s="12">
        <f t="shared" si="9"/>
        <v>10.033333333333333</v>
      </c>
      <c r="G88" s="12">
        <f t="shared" si="10"/>
        <v>3360</v>
      </c>
      <c r="H88" s="10"/>
      <c r="I88" s="10"/>
      <c r="J88" s="10"/>
      <c r="N88" s="68"/>
      <c r="O88" s="69"/>
    </row>
    <row r="89" spans="1:15" x14ac:dyDescent="0.4">
      <c r="A89" s="10"/>
      <c r="B89" s="11">
        <f t="shared" si="11"/>
        <v>84</v>
      </c>
      <c r="C89" s="17">
        <f t="shared" si="12"/>
        <v>3360</v>
      </c>
      <c r="D89" s="12">
        <f t="shared" si="8"/>
        <v>89.8</v>
      </c>
      <c r="E89" s="12">
        <f t="shared" si="7"/>
        <v>80</v>
      </c>
      <c r="F89" s="12">
        <f t="shared" si="9"/>
        <v>9.8000000000000007</v>
      </c>
      <c r="G89" s="12">
        <f t="shared" si="10"/>
        <v>3280</v>
      </c>
      <c r="H89" s="10"/>
      <c r="I89" s="10"/>
      <c r="J89" s="10"/>
      <c r="N89" s="68"/>
      <c r="O89" s="69"/>
    </row>
    <row r="90" spans="1:15" x14ac:dyDescent="0.4">
      <c r="A90" s="10"/>
      <c r="B90" s="11">
        <f t="shared" si="11"/>
        <v>85</v>
      </c>
      <c r="C90" s="17">
        <f t="shared" si="12"/>
        <v>3280</v>
      </c>
      <c r="D90" s="12">
        <f t="shared" si="8"/>
        <v>88.2</v>
      </c>
      <c r="E90" s="12">
        <f t="shared" si="7"/>
        <v>80</v>
      </c>
      <c r="F90" s="12">
        <f t="shared" si="9"/>
        <v>8.1999999999999993</v>
      </c>
      <c r="G90" s="12">
        <f t="shared" si="10"/>
        <v>3200</v>
      </c>
      <c r="H90" s="10"/>
      <c r="I90" s="10"/>
      <c r="J90" s="10"/>
      <c r="N90" s="68"/>
      <c r="O90" s="69"/>
    </row>
    <row r="91" spans="1:15" x14ac:dyDescent="0.4">
      <c r="A91" s="10"/>
      <c r="B91" s="11">
        <f t="shared" si="11"/>
        <v>86</v>
      </c>
      <c r="C91" s="17">
        <f t="shared" si="12"/>
        <v>3200</v>
      </c>
      <c r="D91" s="12">
        <f t="shared" si="8"/>
        <v>88</v>
      </c>
      <c r="E91" s="12">
        <f t="shared" si="7"/>
        <v>80</v>
      </c>
      <c r="F91" s="12">
        <f t="shared" si="9"/>
        <v>8</v>
      </c>
      <c r="G91" s="12">
        <f t="shared" si="10"/>
        <v>3120</v>
      </c>
      <c r="H91" s="10"/>
      <c r="I91" s="10"/>
      <c r="J91" s="10"/>
      <c r="N91" s="68"/>
      <c r="O91" s="69"/>
    </row>
    <row r="92" spans="1:15" x14ac:dyDescent="0.4">
      <c r="A92" s="10"/>
      <c r="B92" s="11">
        <f t="shared" si="11"/>
        <v>87</v>
      </c>
      <c r="C92" s="17">
        <f t="shared" si="12"/>
        <v>3120</v>
      </c>
      <c r="D92" s="12">
        <f t="shared" si="8"/>
        <v>87.8</v>
      </c>
      <c r="E92" s="12">
        <f t="shared" si="7"/>
        <v>80</v>
      </c>
      <c r="F92" s="12">
        <f t="shared" si="9"/>
        <v>7.8</v>
      </c>
      <c r="G92" s="12">
        <f t="shared" si="10"/>
        <v>3040</v>
      </c>
      <c r="H92" s="10"/>
      <c r="I92" s="10"/>
      <c r="J92" s="10"/>
      <c r="N92" s="68"/>
      <c r="O92" s="69"/>
    </row>
    <row r="93" spans="1:15" x14ac:dyDescent="0.4">
      <c r="A93" s="10"/>
      <c r="B93" s="11">
        <f t="shared" si="11"/>
        <v>88</v>
      </c>
      <c r="C93" s="17">
        <f t="shared" si="12"/>
        <v>3040</v>
      </c>
      <c r="D93" s="12">
        <f t="shared" si="8"/>
        <v>87.6</v>
      </c>
      <c r="E93" s="12">
        <f t="shared" si="7"/>
        <v>80</v>
      </c>
      <c r="F93" s="12">
        <f t="shared" si="9"/>
        <v>7.6000000000000005</v>
      </c>
      <c r="G93" s="12">
        <f t="shared" si="10"/>
        <v>2960</v>
      </c>
      <c r="H93" s="10"/>
      <c r="I93" s="10"/>
      <c r="J93" s="10"/>
      <c r="N93" s="68"/>
      <c r="O93" s="69"/>
    </row>
    <row r="94" spans="1:15" x14ac:dyDescent="0.4">
      <c r="A94" s="10"/>
      <c r="B94" s="11">
        <f t="shared" si="11"/>
        <v>89</v>
      </c>
      <c r="C94" s="17">
        <f t="shared" si="12"/>
        <v>2960</v>
      </c>
      <c r="D94" s="12">
        <f t="shared" si="8"/>
        <v>87.4</v>
      </c>
      <c r="E94" s="12">
        <f t="shared" si="7"/>
        <v>80</v>
      </c>
      <c r="F94" s="12">
        <f t="shared" si="9"/>
        <v>7.3999999999999995</v>
      </c>
      <c r="G94" s="12">
        <f t="shared" si="10"/>
        <v>2880</v>
      </c>
      <c r="H94" s="10"/>
      <c r="I94" s="10"/>
      <c r="J94" s="10"/>
      <c r="N94" s="68"/>
      <c r="O94" s="69"/>
    </row>
    <row r="95" spans="1:15" x14ac:dyDescent="0.4">
      <c r="A95" s="10"/>
      <c r="B95" s="11">
        <f t="shared" si="11"/>
        <v>90</v>
      </c>
      <c r="C95" s="17">
        <f t="shared" si="12"/>
        <v>2880</v>
      </c>
      <c r="D95" s="12">
        <f t="shared" si="8"/>
        <v>87.2</v>
      </c>
      <c r="E95" s="12">
        <f t="shared" si="7"/>
        <v>80</v>
      </c>
      <c r="F95" s="12">
        <f t="shared" si="9"/>
        <v>7.1999999999999993</v>
      </c>
      <c r="G95" s="12">
        <f t="shared" si="10"/>
        <v>2800</v>
      </c>
      <c r="H95" s="10"/>
      <c r="I95" s="10"/>
      <c r="J95" s="10"/>
      <c r="N95" s="68"/>
      <c r="O95" s="69"/>
    </row>
    <row r="96" spans="1:15" x14ac:dyDescent="0.4">
      <c r="A96" s="10"/>
      <c r="B96" s="11">
        <f t="shared" si="11"/>
        <v>91</v>
      </c>
      <c r="C96" s="17">
        <f t="shared" si="12"/>
        <v>2800</v>
      </c>
      <c r="D96" s="12">
        <f t="shared" si="8"/>
        <v>87</v>
      </c>
      <c r="E96" s="12">
        <f t="shared" si="7"/>
        <v>80</v>
      </c>
      <c r="F96" s="12">
        <f t="shared" si="9"/>
        <v>7</v>
      </c>
      <c r="G96" s="12">
        <f t="shared" si="10"/>
        <v>2720</v>
      </c>
      <c r="H96" s="10"/>
      <c r="I96" s="10"/>
      <c r="J96" s="10"/>
      <c r="N96" s="68"/>
      <c r="O96" s="69"/>
    </row>
    <row r="97" spans="1:17" x14ac:dyDescent="0.4">
      <c r="A97" s="10"/>
      <c r="B97" s="11">
        <f t="shared" si="11"/>
        <v>92</v>
      </c>
      <c r="C97" s="17">
        <f t="shared" si="12"/>
        <v>2720</v>
      </c>
      <c r="D97" s="12">
        <f t="shared" si="8"/>
        <v>86.8</v>
      </c>
      <c r="E97" s="12">
        <f t="shared" si="7"/>
        <v>80</v>
      </c>
      <c r="F97" s="12">
        <f t="shared" si="9"/>
        <v>6.8</v>
      </c>
      <c r="G97" s="12">
        <f t="shared" si="10"/>
        <v>2640</v>
      </c>
      <c r="H97" s="10"/>
      <c r="I97" s="10"/>
      <c r="J97" s="10"/>
      <c r="N97" s="68"/>
      <c r="O97" s="69"/>
    </row>
    <row r="98" spans="1:17" x14ac:dyDescent="0.4">
      <c r="A98" s="10"/>
      <c r="B98" s="11">
        <f t="shared" si="11"/>
        <v>93</v>
      </c>
      <c r="C98" s="17">
        <f t="shared" si="12"/>
        <v>2640</v>
      </c>
      <c r="D98" s="12">
        <f t="shared" si="8"/>
        <v>86.6</v>
      </c>
      <c r="E98" s="12">
        <f t="shared" si="7"/>
        <v>80</v>
      </c>
      <c r="F98" s="12">
        <f t="shared" si="9"/>
        <v>6.6000000000000005</v>
      </c>
      <c r="G98" s="12">
        <f t="shared" si="10"/>
        <v>2560</v>
      </c>
      <c r="H98" s="10"/>
      <c r="I98" s="10"/>
      <c r="J98" s="10"/>
      <c r="N98" s="68"/>
      <c r="O98" s="69"/>
    </row>
    <row r="99" spans="1:17" x14ac:dyDescent="0.4">
      <c r="A99" s="10"/>
      <c r="B99" s="11">
        <f t="shared" si="11"/>
        <v>94</v>
      </c>
      <c r="C99" s="17">
        <f t="shared" si="12"/>
        <v>2560</v>
      </c>
      <c r="D99" s="12">
        <f t="shared" si="8"/>
        <v>86.4</v>
      </c>
      <c r="E99" s="12">
        <f t="shared" si="7"/>
        <v>80</v>
      </c>
      <c r="F99" s="12">
        <f t="shared" si="9"/>
        <v>6.3999999999999995</v>
      </c>
      <c r="G99" s="12">
        <f t="shared" si="10"/>
        <v>2480</v>
      </c>
      <c r="H99" s="10"/>
      <c r="I99" s="10"/>
      <c r="J99" s="10"/>
      <c r="N99" s="68"/>
      <c r="O99" s="69"/>
    </row>
    <row r="100" spans="1:17" x14ac:dyDescent="0.4">
      <c r="A100" s="10"/>
      <c r="B100" s="11">
        <f t="shared" si="11"/>
        <v>95</v>
      </c>
      <c r="C100" s="17">
        <f t="shared" si="12"/>
        <v>2480</v>
      </c>
      <c r="D100" s="12">
        <f t="shared" si="8"/>
        <v>86.2</v>
      </c>
      <c r="E100" s="12">
        <f t="shared" si="7"/>
        <v>80</v>
      </c>
      <c r="F100" s="12">
        <f t="shared" si="9"/>
        <v>6.1999999999999993</v>
      </c>
      <c r="G100" s="12">
        <f t="shared" si="10"/>
        <v>2400</v>
      </c>
      <c r="H100" s="10"/>
      <c r="I100" s="10"/>
      <c r="J100" s="10"/>
      <c r="N100" s="68"/>
      <c r="O100" s="69"/>
    </row>
    <row r="101" spans="1:17" x14ac:dyDescent="0.4">
      <c r="A101" s="10"/>
      <c r="B101" s="11">
        <f t="shared" si="11"/>
        <v>96</v>
      </c>
      <c r="C101" s="17">
        <f t="shared" si="12"/>
        <v>2400</v>
      </c>
      <c r="D101" s="12">
        <f t="shared" si="8"/>
        <v>86</v>
      </c>
      <c r="E101" s="12">
        <f t="shared" si="7"/>
        <v>80</v>
      </c>
      <c r="F101" s="12">
        <f t="shared" si="9"/>
        <v>6</v>
      </c>
      <c r="G101" s="12">
        <f t="shared" si="10"/>
        <v>2320</v>
      </c>
      <c r="H101" s="10"/>
      <c r="I101" s="10"/>
      <c r="J101" s="10"/>
      <c r="N101" s="68"/>
      <c r="O101" s="69"/>
    </row>
    <row r="102" spans="1:17" x14ac:dyDescent="0.4">
      <c r="A102" s="10"/>
      <c r="B102" s="11">
        <f t="shared" si="11"/>
        <v>97</v>
      </c>
      <c r="C102" s="17">
        <f t="shared" si="12"/>
        <v>2320</v>
      </c>
      <c r="D102" s="12">
        <f t="shared" si="8"/>
        <v>84.833333333333329</v>
      </c>
      <c r="E102" s="12">
        <f t="shared" ref="E102:E126" si="13">$J$12</f>
        <v>80</v>
      </c>
      <c r="F102" s="12">
        <f t="shared" si="9"/>
        <v>4.833333333333333</v>
      </c>
      <c r="G102" s="12">
        <f t="shared" si="10"/>
        <v>2240</v>
      </c>
      <c r="H102" s="10"/>
      <c r="I102" s="10"/>
      <c r="J102" s="10"/>
      <c r="N102" s="68"/>
      <c r="O102" s="69"/>
    </row>
    <row r="103" spans="1:17" x14ac:dyDescent="0.4">
      <c r="A103" s="10"/>
      <c r="B103" s="11">
        <f t="shared" si="11"/>
        <v>98</v>
      </c>
      <c r="C103" s="17">
        <f t="shared" si="12"/>
        <v>2240</v>
      </c>
      <c r="D103" s="12">
        <f t="shared" si="8"/>
        <v>84.666666666666671</v>
      </c>
      <c r="E103" s="12">
        <f t="shared" si="13"/>
        <v>80</v>
      </c>
      <c r="F103" s="12">
        <f t="shared" si="9"/>
        <v>4.666666666666667</v>
      </c>
      <c r="G103" s="12">
        <f t="shared" si="10"/>
        <v>2160</v>
      </c>
      <c r="H103" s="10"/>
      <c r="I103" s="10"/>
      <c r="J103" s="10"/>
      <c r="N103" s="68"/>
      <c r="O103" s="69"/>
    </row>
    <row r="104" spans="1:17" x14ac:dyDescent="0.4">
      <c r="A104" s="13"/>
      <c r="B104" s="11">
        <f t="shared" si="11"/>
        <v>99</v>
      </c>
      <c r="C104" s="17">
        <f t="shared" si="12"/>
        <v>2160</v>
      </c>
      <c r="D104" s="12">
        <f t="shared" si="8"/>
        <v>84.5</v>
      </c>
      <c r="E104" s="12">
        <f t="shared" si="13"/>
        <v>80</v>
      </c>
      <c r="F104" s="12">
        <f t="shared" si="9"/>
        <v>4.5</v>
      </c>
      <c r="G104" s="12">
        <f t="shared" si="10"/>
        <v>2080</v>
      </c>
      <c r="H104" s="10"/>
      <c r="I104" s="10"/>
      <c r="J104" s="10"/>
      <c r="N104" s="68"/>
      <c r="O104" s="69"/>
    </row>
    <row r="105" spans="1:17" s="6" customFormat="1" x14ac:dyDescent="0.4">
      <c r="A105" s="13"/>
      <c r="B105" s="11">
        <f t="shared" si="11"/>
        <v>100</v>
      </c>
      <c r="C105" s="17">
        <f t="shared" si="12"/>
        <v>2080</v>
      </c>
      <c r="D105" s="12">
        <f t="shared" si="8"/>
        <v>84.333333333333329</v>
      </c>
      <c r="E105" s="12">
        <f t="shared" si="13"/>
        <v>80</v>
      </c>
      <c r="F105" s="12">
        <f t="shared" si="9"/>
        <v>4.333333333333333</v>
      </c>
      <c r="G105" s="12">
        <f t="shared" si="10"/>
        <v>2000</v>
      </c>
      <c r="H105" s="10"/>
      <c r="I105" s="13"/>
      <c r="J105" s="13"/>
      <c r="N105" s="68"/>
      <c r="O105" s="69"/>
    </row>
    <row r="106" spans="1:17" s="6" customFormat="1" x14ac:dyDescent="0.4">
      <c r="A106" s="13"/>
      <c r="B106" s="11">
        <f t="shared" si="11"/>
        <v>101</v>
      </c>
      <c r="C106" s="17">
        <f t="shared" si="12"/>
        <v>2000</v>
      </c>
      <c r="D106" s="12">
        <f t="shared" si="8"/>
        <v>84.166666666666671</v>
      </c>
      <c r="E106" s="12">
        <f t="shared" si="13"/>
        <v>80</v>
      </c>
      <c r="F106" s="12">
        <f t="shared" si="9"/>
        <v>4.166666666666667</v>
      </c>
      <c r="G106" s="12">
        <f t="shared" si="10"/>
        <v>1920</v>
      </c>
      <c r="H106" s="13"/>
      <c r="I106" s="7"/>
      <c r="J106" s="7"/>
      <c r="K106" s="13"/>
      <c r="L106" s="13"/>
      <c r="M106" s="13"/>
      <c r="N106" s="68"/>
      <c r="O106" s="69"/>
      <c r="P106" s="13"/>
      <c r="Q106" s="13"/>
    </row>
    <row r="107" spans="1:17" s="6" customFormat="1" x14ac:dyDescent="0.4">
      <c r="A107" s="13"/>
      <c r="B107" s="11">
        <f t="shared" si="11"/>
        <v>102</v>
      </c>
      <c r="C107" s="17">
        <f t="shared" si="12"/>
        <v>1920</v>
      </c>
      <c r="D107" s="12">
        <f t="shared" si="8"/>
        <v>84</v>
      </c>
      <c r="E107" s="12">
        <f t="shared" si="13"/>
        <v>80</v>
      </c>
      <c r="F107" s="12">
        <f t="shared" si="9"/>
        <v>4</v>
      </c>
      <c r="G107" s="12">
        <f t="shared" si="10"/>
        <v>1840</v>
      </c>
      <c r="H107" s="7"/>
      <c r="I107" s="7"/>
      <c r="J107" s="7"/>
      <c r="K107" s="13"/>
      <c r="L107" s="13"/>
      <c r="M107" s="13"/>
      <c r="N107" s="68"/>
      <c r="O107" s="69"/>
      <c r="P107" s="13"/>
      <c r="Q107" s="13"/>
    </row>
    <row r="108" spans="1:17" s="6" customFormat="1" x14ac:dyDescent="0.4">
      <c r="A108" s="13"/>
      <c r="B108" s="11">
        <f t="shared" si="11"/>
        <v>103</v>
      </c>
      <c r="C108" s="17">
        <f t="shared" si="12"/>
        <v>1840</v>
      </c>
      <c r="D108" s="12">
        <f t="shared" si="8"/>
        <v>83.833333333333329</v>
      </c>
      <c r="E108" s="12">
        <f t="shared" si="13"/>
        <v>80</v>
      </c>
      <c r="F108" s="12">
        <f t="shared" si="9"/>
        <v>3.8333333333333335</v>
      </c>
      <c r="G108" s="12">
        <f t="shared" si="10"/>
        <v>1760</v>
      </c>
      <c r="H108" s="7"/>
      <c r="I108" s="7"/>
      <c r="J108" s="7"/>
      <c r="K108" s="13"/>
      <c r="L108" s="13"/>
      <c r="M108" s="13"/>
      <c r="N108" s="68"/>
      <c r="O108" s="69"/>
      <c r="P108" s="13"/>
      <c r="Q108" s="13"/>
    </row>
    <row r="109" spans="1:17" s="6" customFormat="1" x14ac:dyDescent="0.4">
      <c r="A109" s="13"/>
      <c r="B109" s="11">
        <f t="shared" si="11"/>
        <v>104</v>
      </c>
      <c r="C109" s="17">
        <f t="shared" si="12"/>
        <v>1760</v>
      </c>
      <c r="D109" s="12">
        <f t="shared" si="8"/>
        <v>83.666666666666671</v>
      </c>
      <c r="E109" s="12">
        <f t="shared" si="13"/>
        <v>80</v>
      </c>
      <c r="F109" s="12">
        <f t="shared" si="9"/>
        <v>3.6666666666666665</v>
      </c>
      <c r="G109" s="12">
        <f t="shared" si="10"/>
        <v>1680</v>
      </c>
      <c r="H109" s="7"/>
      <c r="I109" s="7"/>
      <c r="J109" s="7"/>
      <c r="K109" s="13"/>
      <c r="L109" s="13"/>
      <c r="M109" s="13"/>
      <c r="N109" s="68"/>
      <c r="O109" s="69"/>
      <c r="P109" s="13"/>
      <c r="Q109" s="13"/>
    </row>
    <row r="110" spans="1:17" s="6" customFormat="1" x14ac:dyDescent="0.4">
      <c r="A110" s="13"/>
      <c r="B110" s="11">
        <f t="shared" si="11"/>
        <v>105</v>
      </c>
      <c r="C110" s="17">
        <f t="shared" si="12"/>
        <v>1680</v>
      </c>
      <c r="D110" s="12">
        <f t="shared" si="8"/>
        <v>83.5</v>
      </c>
      <c r="E110" s="12">
        <f t="shared" si="13"/>
        <v>80</v>
      </c>
      <c r="F110" s="12">
        <f t="shared" si="9"/>
        <v>3.5</v>
      </c>
      <c r="G110" s="12">
        <f t="shared" si="10"/>
        <v>1600</v>
      </c>
      <c r="H110" s="7"/>
      <c r="I110" s="7"/>
      <c r="J110" s="7"/>
      <c r="K110" s="13"/>
      <c r="L110" s="13"/>
      <c r="M110" s="13"/>
      <c r="N110" s="68"/>
      <c r="O110" s="69"/>
      <c r="P110" s="13"/>
      <c r="Q110" s="13"/>
    </row>
    <row r="111" spans="1:17" s="6" customFormat="1" x14ac:dyDescent="0.4">
      <c r="A111" s="10"/>
      <c r="B111" s="11">
        <f t="shared" si="11"/>
        <v>106</v>
      </c>
      <c r="C111" s="17">
        <f t="shared" si="12"/>
        <v>1600</v>
      </c>
      <c r="D111" s="12">
        <f t="shared" si="8"/>
        <v>83.333333333333329</v>
      </c>
      <c r="E111" s="12">
        <f t="shared" si="13"/>
        <v>80</v>
      </c>
      <c r="F111" s="12">
        <f t="shared" si="9"/>
        <v>3.3333333333333335</v>
      </c>
      <c r="G111" s="12">
        <f t="shared" si="10"/>
        <v>1520</v>
      </c>
      <c r="H111" s="7"/>
      <c r="I111" s="7"/>
      <c r="J111" s="7"/>
      <c r="K111" s="13"/>
      <c r="L111" s="13"/>
      <c r="M111" s="13"/>
      <c r="N111" s="68"/>
      <c r="O111" s="69"/>
      <c r="P111" s="13"/>
      <c r="Q111" s="13"/>
    </row>
    <row r="112" spans="1:17" x14ac:dyDescent="0.4">
      <c r="A112" s="10"/>
      <c r="B112" s="11">
        <f t="shared" si="11"/>
        <v>107</v>
      </c>
      <c r="C112" s="17">
        <f t="shared" si="12"/>
        <v>1520</v>
      </c>
      <c r="D112" s="12">
        <f t="shared" si="8"/>
        <v>83.166666666666671</v>
      </c>
      <c r="E112" s="12">
        <f t="shared" si="13"/>
        <v>80</v>
      </c>
      <c r="F112" s="12">
        <f t="shared" si="9"/>
        <v>3.1666666666666665</v>
      </c>
      <c r="G112" s="12">
        <f t="shared" si="10"/>
        <v>1440</v>
      </c>
      <c r="I112" s="23"/>
      <c r="K112" s="10"/>
      <c r="L112" s="10"/>
      <c r="M112" s="10"/>
      <c r="N112" s="68"/>
      <c r="O112" s="69"/>
      <c r="P112" s="10"/>
      <c r="Q112" s="10"/>
    </row>
    <row r="113" spans="1:17" x14ac:dyDescent="0.4">
      <c r="A113" s="10"/>
      <c r="B113" s="11">
        <f t="shared" si="11"/>
        <v>108</v>
      </c>
      <c r="C113" s="17">
        <f t="shared" si="12"/>
        <v>1440</v>
      </c>
      <c r="D113" s="12">
        <f t="shared" si="8"/>
        <v>83</v>
      </c>
      <c r="E113" s="12">
        <f t="shared" si="13"/>
        <v>80</v>
      </c>
      <c r="F113" s="12">
        <f t="shared" si="9"/>
        <v>3</v>
      </c>
      <c r="G113" s="12">
        <f t="shared" si="10"/>
        <v>1360</v>
      </c>
      <c r="K113" s="10"/>
      <c r="L113" s="10"/>
      <c r="M113" s="10"/>
      <c r="N113" s="68"/>
      <c r="O113" s="69"/>
      <c r="P113" s="10"/>
      <c r="Q113" s="10"/>
    </row>
    <row r="114" spans="1:17" x14ac:dyDescent="0.4">
      <c r="A114" s="10"/>
      <c r="B114" s="11">
        <f t="shared" si="11"/>
        <v>109</v>
      </c>
      <c r="C114" s="17">
        <f t="shared" si="12"/>
        <v>1360</v>
      </c>
      <c r="D114" s="12">
        <f t="shared" si="8"/>
        <v>81.7</v>
      </c>
      <c r="E114" s="12">
        <f t="shared" si="13"/>
        <v>80</v>
      </c>
      <c r="F114" s="12">
        <f t="shared" si="9"/>
        <v>1.7</v>
      </c>
      <c r="G114" s="12">
        <f t="shared" si="10"/>
        <v>1280</v>
      </c>
      <c r="K114" s="10"/>
      <c r="L114" s="10"/>
      <c r="M114" s="10"/>
      <c r="N114" s="68"/>
      <c r="O114" s="69"/>
      <c r="P114" s="10"/>
      <c r="Q114" s="10"/>
    </row>
    <row r="115" spans="1:17" x14ac:dyDescent="0.4">
      <c r="A115" s="10"/>
      <c r="B115" s="11">
        <f t="shared" si="11"/>
        <v>110</v>
      </c>
      <c r="C115" s="17">
        <f t="shared" si="12"/>
        <v>1280</v>
      </c>
      <c r="D115" s="12">
        <f t="shared" si="8"/>
        <v>81.599999999999994</v>
      </c>
      <c r="E115" s="12">
        <f t="shared" si="13"/>
        <v>80</v>
      </c>
      <c r="F115" s="12">
        <f t="shared" si="9"/>
        <v>1.5999999999999999</v>
      </c>
      <c r="G115" s="12">
        <f t="shared" si="10"/>
        <v>1200</v>
      </c>
      <c r="K115" s="10"/>
      <c r="L115" s="10"/>
      <c r="M115" s="10"/>
      <c r="N115" s="68"/>
      <c r="O115" s="69"/>
      <c r="P115" s="10"/>
      <c r="Q115" s="10"/>
    </row>
    <row r="116" spans="1:17" x14ac:dyDescent="0.4">
      <c r="A116" s="10"/>
      <c r="B116" s="11">
        <f t="shared" si="11"/>
        <v>111</v>
      </c>
      <c r="C116" s="17">
        <f t="shared" si="12"/>
        <v>1200</v>
      </c>
      <c r="D116" s="12">
        <f t="shared" si="8"/>
        <v>81.5</v>
      </c>
      <c r="E116" s="12">
        <f t="shared" si="13"/>
        <v>80</v>
      </c>
      <c r="F116" s="12">
        <f t="shared" si="9"/>
        <v>1.5</v>
      </c>
      <c r="G116" s="12">
        <f t="shared" si="10"/>
        <v>1120</v>
      </c>
      <c r="K116" s="10"/>
      <c r="L116" s="10"/>
      <c r="M116" s="10"/>
      <c r="N116" s="68"/>
      <c r="O116" s="69"/>
      <c r="P116" s="10"/>
      <c r="Q116" s="10"/>
    </row>
    <row r="117" spans="1:17" x14ac:dyDescent="0.4">
      <c r="A117" s="10"/>
      <c r="B117" s="11">
        <f t="shared" si="11"/>
        <v>112</v>
      </c>
      <c r="C117" s="17">
        <f t="shared" si="12"/>
        <v>1120</v>
      </c>
      <c r="D117" s="12">
        <f t="shared" si="8"/>
        <v>81.400000000000006</v>
      </c>
      <c r="E117" s="12">
        <f t="shared" si="13"/>
        <v>80</v>
      </c>
      <c r="F117" s="12">
        <f t="shared" si="9"/>
        <v>1.4000000000000001</v>
      </c>
      <c r="G117" s="12">
        <f t="shared" si="10"/>
        <v>1040</v>
      </c>
      <c r="K117" s="10"/>
      <c r="L117" s="10"/>
      <c r="M117" s="10"/>
      <c r="N117" s="68"/>
      <c r="O117" s="69"/>
      <c r="P117" s="10"/>
      <c r="Q117" s="10"/>
    </row>
    <row r="118" spans="1:17" x14ac:dyDescent="0.4">
      <c r="A118" s="10"/>
      <c r="B118" s="11">
        <f t="shared" si="11"/>
        <v>113</v>
      </c>
      <c r="C118" s="17">
        <f t="shared" si="12"/>
        <v>1040</v>
      </c>
      <c r="D118" s="12">
        <f t="shared" si="8"/>
        <v>81.3</v>
      </c>
      <c r="E118" s="12">
        <f t="shared" si="13"/>
        <v>80</v>
      </c>
      <c r="F118" s="12">
        <f t="shared" si="9"/>
        <v>1.3</v>
      </c>
      <c r="G118" s="12">
        <f t="shared" si="10"/>
        <v>960</v>
      </c>
      <c r="K118" s="10"/>
      <c r="L118" s="10"/>
      <c r="M118" s="10"/>
      <c r="N118" s="68"/>
      <c r="O118" s="69"/>
      <c r="P118" s="10"/>
      <c r="Q118" s="10"/>
    </row>
    <row r="119" spans="1:17" x14ac:dyDescent="0.4">
      <c r="A119" s="10"/>
      <c r="B119" s="11">
        <f t="shared" si="11"/>
        <v>114</v>
      </c>
      <c r="C119" s="17">
        <f t="shared" si="12"/>
        <v>960</v>
      </c>
      <c r="D119" s="12">
        <f t="shared" si="8"/>
        <v>81.2</v>
      </c>
      <c r="E119" s="12">
        <f t="shared" si="13"/>
        <v>80</v>
      </c>
      <c r="F119" s="12">
        <f t="shared" si="9"/>
        <v>1.2</v>
      </c>
      <c r="G119" s="12">
        <f t="shared" si="10"/>
        <v>880</v>
      </c>
      <c r="K119" s="10"/>
      <c r="L119" s="10"/>
      <c r="M119" s="10"/>
      <c r="N119" s="68"/>
      <c r="O119" s="69"/>
      <c r="P119" s="10"/>
      <c r="Q119" s="10"/>
    </row>
    <row r="120" spans="1:17" x14ac:dyDescent="0.4">
      <c r="A120" s="10"/>
      <c r="B120" s="11">
        <f t="shared" si="11"/>
        <v>115</v>
      </c>
      <c r="C120" s="17">
        <f t="shared" si="12"/>
        <v>880</v>
      </c>
      <c r="D120" s="12">
        <f t="shared" si="8"/>
        <v>81.099999999999994</v>
      </c>
      <c r="E120" s="12">
        <f t="shared" si="13"/>
        <v>80</v>
      </c>
      <c r="F120" s="12">
        <f t="shared" si="9"/>
        <v>1.0999999999999999</v>
      </c>
      <c r="G120" s="12">
        <f t="shared" si="10"/>
        <v>800</v>
      </c>
      <c r="K120" s="10"/>
      <c r="L120" s="10"/>
      <c r="M120" s="10"/>
      <c r="N120" s="68"/>
      <c r="O120" s="69"/>
      <c r="P120" s="10"/>
      <c r="Q120" s="10"/>
    </row>
    <row r="121" spans="1:17" x14ac:dyDescent="0.4">
      <c r="A121" s="10"/>
      <c r="B121" s="11">
        <f t="shared" si="11"/>
        <v>116</v>
      </c>
      <c r="C121" s="17">
        <f t="shared" si="12"/>
        <v>800</v>
      </c>
      <c r="D121" s="12">
        <f t="shared" si="8"/>
        <v>81</v>
      </c>
      <c r="E121" s="12">
        <f t="shared" si="13"/>
        <v>80</v>
      </c>
      <c r="F121" s="12">
        <f t="shared" si="9"/>
        <v>1</v>
      </c>
      <c r="G121" s="12">
        <f t="shared" si="10"/>
        <v>720</v>
      </c>
      <c r="K121" s="10"/>
      <c r="L121" s="10"/>
      <c r="M121" s="10"/>
      <c r="N121" s="68"/>
      <c r="O121" s="69"/>
      <c r="P121" s="10"/>
      <c r="Q121" s="10"/>
    </row>
    <row r="122" spans="1:17" x14ac:dyDescent="0.4">
      <c r="A122" s="10"/>
      <c r="B122" s="11">
        <f t="shared" si="11"/>
        <v>117</v>
      </c>
      <c r="C122" s="17">
        <f t="shared" si="12"/>
        <v>720</v>
      </c>
      <c r="D122" s="12">
        <f t="shared" si="8"/>
        <v>80.900000000000006</v>
      </c>
      <c r="E122" s="12">
        <f t="shared" si="13"/>
        <v>80</v>
      </c>
      <c r="F122" s="12">
        <f t="shared" si="9"/>
        <v>0.89999999999999991</v>
      </c>
      <c r="G122" s="12">
        <f t="shared" si="10"/>
        <v>640</v>
      </c>
      <c r="K122" s="10"/>
      <c r="L122" s="10"/>
      <c r="M122" s="10"/>
      <c r="N122" s="68"/>
      <c r="O122" s="69"/>
      <c r="P122" s="10"/>
      <c r="Q122" s="10"/>
    </row>
    <row r="123" spans="1:17" x14ac:dyDescent="0.4">
      <c r="A123" s="10"/>
      <c r="B123" s="11">
        <f t="shared" si="11"/>
        <v>118</v>
      </c>
      <c r="C123" s="17">
        <f t="shared" si="12"/>
        <v>640</v>
      </c>
      <c r="D123" s="12">
        <f t="shared" si="8"/>
        <v>80.8</v>
      </c>
      <c r="E123" s="12">
        <f t="shared" si="13"/>
        <v>80</v>
      </c>
      <c r="F123" s="12">
        <f t="shared" si="9"/>
        <v>0.79999999999999993</v>
      </c>
      <c r="G123" s="12">
        <f t="shared" si="10"/>
        <v>560</v>
      </c>
      <c r="K123" s="10"/>
      <c r="L123" s="10"/>
      <c r="M123" s="10"/>
      <c r="N123" s="68"/>
      <c r="O123" s="69"/>
      <c r="P123" s="10"/>
      <c r="Q123" s="10"/>
    </row>
    <row r="124" spans="1:17" x14ac:dyDescent="0.4">
      <c r="A124" s="10"/>
      <c r="B124" s="11">
        <f t="shared" si="11"/>
        <v>119</v>
      </c>
      <c r="C124" s="17">
        <f t="shared" si="12"/>
        <v>560</v>
      </c>
      <c r="D124" s="12">
        <f t="shared" si="8"/>
        <v>80.7</v>
      </c>
      <c r="E124" s="12">
        <f t="shared" si="13"/>
        <v>80</v>
      </c>
      <c r="F124" s="12">
        <f t="shared" si="9"/>
        <v>0.70000000000000007</v>
      </c>
      <c r="G124" s="12">
        <f t="shared" si="10"/>
        <v>480</v>
      </c>
      <c r="K124" s="10"/>
      <c r="L124" s="10"/>
      <c r="M124" s="10"/>
      <c r="N124" s="68"/>
      <c r="O124" s="69"/>
      <c r="P124" s="10"/>
      <c r="Q124" s="10"/>
    </row>
    <row r="125" spans="1:17" x14ac:dyDescent="0.4">
      <c r="A125" s="10"/>
      <c r="B125" s="11">
        <f t="shared" si="11"/>
        <v>120</v>
      </c>
      <c r="C125" s="17">
        <f t="shared" si="12"/>
        <v>480</v>
      </c>
      <c r="D125" s="12">
        <f t="shared" si="8"/>
        <v>80.599999999999994</v>
      </c>
      <c r="E125" s="12">
        <f t="shared" si="13"/>
        <v>80</v>
      </c>
      <c r="F125" s="12">
        <f t="shared" si="9"/>
        <v>0.6</v>
      </c>
      <c r="G125" s="12">
        <f t="shared" si="10"/>
        <v>400</v>
      </c>
      <c r="K125" s="10"/>
      <c r="L125" s="10"/>
      <c r="M125" s="10"/>
      <c r="N125" s="68"/>
      <c r="O125" s="69"/>
      <c r="P125" s="10"/>
      <c r="Q125" s="10"/>
    </row>
    <row r="126" spans="1:17" x14ac:dyDescent="0.4">
      <c r="A126" s="10"/>
      <c r="B126" s="24">
        <f t="shared" si="11"/>
        <v>121</v>
      </c>
      <c r="C126" s="25">
        <f t="shared" si="12"/>
        <v>400</v>
      </c>
      <c r="D126" s="25" t="e">
        <f t="shared" si="8"/>
        <v>#N/A</v>
      </c>
      <c r="E126" s="26">
        <f t="shared" si="13"/>
        <v>80</v>
      </c>
      <c r="F126" s="25" t="e">
        <f t="shared" si="9"/>
        <v>#N/A</v>
      </c>
      <c r="G126" s="26">
        <f t="shared" si="10"/>
        <v>320</v>
      </c>
      <c r="K126" s="10"/>
      <c r="L126" s="10"/>
      <c r="M126" s="10"/>
      <c r="N126" s="68"/>
      <c r="O126" s="69"/>
      <c r="P126" s="10"/>
      <c r="Q126" s="10"/>
    </row>
    <row r="127" spans="1:17" x14ac:dyDescent="0.4">
      <c r="A127" s="10"/>
      <c r="B127" s="27"/>
      <c r="K127" s="10"/>
      <c r="L127" s="10"/>
      <c r="M127" s="10"/>
      <c r="N127" s="10"/>
      <c r="O127" s="10"/>
      <c r="P127" s="10"/>
      <c r="Q127" s="10"/>
    </row>
    <row r="128" spans="1:17" x14ac:dyDescent="0.4">
      <c r="A128" s="10"/>
      <c r="B128" s="27"/>
      <c r="K128" s="10"/>
      <c r="L128" s="10"/>
      <c r="M128" s="10"/>
      <c r="N128" s="10"/>
      <c r="O128" s="10"/>
      <c r="P128" s="10"/>
      <c r="Q128" s="10"/>
    </row>
    <row r="129" spans="1:17" x14ac:dyDescent="0.4">
      <c r="A129" s="10"/>
      <c r="B129" s="27"/>
      <c r="K129" s="10"/>
      <c r="L129" s="10"/>
      <c r="M129" s="10"/>
      <c r="N129" s="10"/>
      <c r="O129" s="10"/>
      <c r="P129" s="10"/>
      <c r="Q129" s="10"/>
    </row>
    <row r="130" spans="1:17" x14ac:dyDescent="0.4">
      <c r="A130" s="10"/>
      <c r="B130" s="27"/>
      <c r="K130" s="10"/>
      <c r="L130" s="10"/>
      <c r="M130" s="10"/>
      <c r="N130" s="10"/>
      <c r="O130" s="10"/>
      <c r="P130" s="10"/>
      <c r="Q130" s="10"/>
    </row>
    <row r="131" spans="1:17" x14ac:dyDescent="0.4">
      <c r="A131" s="10"/>
      <c r="B131" s="27"/>
      <c r="K131" s="10"/>
      <c r="L131" s="10"/>
      <c r="M131" s="10"/>
      <c r="N131" s="10"/>
      <c r="O131" s="10"/>
      <c r="P131" s="10"/>
      <c r="Q131" s="10"/>
    </row>
  </sheetData>
  <mergeCells count="1">
    <mergeCell ref="L16:O1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Loan Pmt Calculator - Manual</vt:lpstr>
      <vt:lpstr>Loan Pmt Calculator - Excel</vt:lpstr>
      <vt:lpstr>Equal Loan Pmt - Variable Rate</vt:lpstr>
      <vt:lpstr>Equal Prin Pmt - Variable 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2023-10-20T18:26:26Z</dcterms:created>
  <dcterms:modified xsi:type="dcterms:W3CDTF">2023-10-20T18:45:19Z</dcterms:modified>
</cp:coreProperties>
</file>