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04323986-0EDC-46BE-BB70-014677EBBEEE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4" r:id="rId1"/>
    <sheet name="Market Value of Debt-Estimate" sheetId="1" r:id="rId2"/>
    <sheet name="Market Value of Debt-Precise" sheetId="3" r:id="rId3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'Market Value of Debt-Estimate'!$B$2:$G$20</definedName>
    <definedName name="_xlnm.Print_Area" localSheetId="2">'Market Value of Debt-Precise'!$B$2:$L$29</definedName>
  </definedNames>
  <calcPr calcId="191029" calcMode="autoNoTable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3" l="1"/>
  <c r="D20" i="3"/>
  <c r="C14" i="3"/>
  <c r="D12" i="3"/>
  <c r="E12" i="3" s="1"/>
  <c r="F12" i="3" s="1"/>
  <c r="G12" i="3" s="1"/>
  <c r="H12" i="3" s="1"/>
  <c r="I12" i="3" s="1"/>
  <c r="J12" i="3" s="1"/>
  <c r="K12" i="3" s="1"/>
  <c r="L12" i="3" s="1"/>
  <c r="L14" i="3" s="1"/>
  <c r="F8" i="3"/>
  <c r="C21" i="3" s="1"/>
  <c r="F7" i="3"/>
  <c r="C13" i="3" s="1"/>
  <c r="C15" i="3" s="1"/>
  <c r="C11" i="1"/>
  <c r="C12" i="1" s="1"/>
  <c r="C14" i="1" s="1"/>
  <c r="D21" i="3" l="1"/>
  <c r="D22" i="3"/>
  <c r="C23" i="3"/>
  <c r="D23" i="3"/>
  <c r="E20" i="3"/>
  <c r="L13" i="3"/>
  <c r="L15" i="3" s="1"/>
  <c r="J13" i="3"/>
  <c r="J15" i="3" s="1"/>
  <c r="H14" i="3"/>
  <c r="G14" i="3"/>
  <c r="K13" i="3"/>
  <c r="G13" i="3"/>
  <c r="G15" i="3" s="1"/>
  <c r="F13" i="3"/>
  <c r="D13" i="3"/>
  <c r="F14" i="3"/>
  <c r="E14" i="3"/>
  <c r="D14" i="3"/>
  <c r="I13" i="3"/>
  <c r="H13" i="3"/>
  <c r="E13" i="3"/>
  <c r="K14" i="3"/>
  <c r="J14" i="3"/>
  <c r="I14" i="3"/>
  <c r="H15" i="3" l="1"/>
  <c r="E15" i="3"/>
  <c r="I15" i="3"/>
  <c r="E21" i="3"/>
  <c r="E22" i="3"/>
  <c r="F20" i="3"/>
  <c r="K15" i="3"/>
  <c r="D15" i="3"/>
  <c r="F15" i="3"/>
  <c r="E23" i="3" l="1"/>
  <c r="F21" i="3"/>
  <c r="F22" i="3"/>
  <c r="G20" i="3"/>
  <c r="C17" i="3"/>
  <c r="G22" i="3" l="1"/>
  <c r="G21" i="3"/>
  <c r="F23" i="3"/>
  <c r="H20" i="3"/>
  <c r="G23" i="3"/>
  <c r="H22" i="3" l="1"/>
  <c r="H21" i="3"/>
  <c r="I20" i="3"/>
  <c r="I22" i="3" l="1"/>
  <c r="I21" i="3"/>
  <c r="H23" i="3"/>
  <c r="J20" i="3"/>
  <c r="I23" i="3" l="1"/>
  <c r="J22" i="3"/>
  <c r="J21" i="3"/>
  <c r="K20" i="3"/>
  <c r="K22" i="3" l="1"/>
  <c r="K21" i="3"/>
  <c r="L20" i="3"/>
  <c r="J23" i="3"/>
  <c r="L22" i="3" l="1"/>
  <c r="L21" i="3"/>
  <c r="L23" i="3" s="1"/>
  <c r="K23" i="3"/>
  <c r="C25" i="3" l="1"/>
  <c r="C27" i="3" s="1"/>
</calcChain>
</file>

<file path=xl/sharedStrings.xml><?xml version="1.0" encoding="utf-8"?>
<sst xmlns="http://schemas.openxmlformats.org/spreadsheetml/2006/main" count="50" uniqueCount="37">
  <si>
    <t>https://corporatefinanceinstitute.com/</t>
  </si>
  <si>
    <t>Company XYZ</t>
  </si>
  <si>
    <t>Face Value</t>
  </si>
  <si>
    <t>Bank Loan</t>
  </si>
  <si>
    <t>Bond</t>
  </si>
  <si>
    <t>Interest Expense</t>
  </si>
  <si>
    <t>Cost of Debt (Kd)</t>
  </si>
  <si>
    <t>Maturity (Yrs)</t>
  </si>
  <si>
    <t>Total Debt</t>
  </si>
  <si>
    <t>Weighted Average Maturity (Yrs)</t>
  </si>
  <si>
    <t>Strictly Confidential</t>
  </si>
  <si>
    <t>Market Value of Debt Template</t>
  </si>
  <si>
    <t>Market Value of Debt – Estimate</t>
  </si>
  <si>
    <r>
      <t xml:space="preserve">Market Value of Debt </t>
    </r>
    <r>
      <rPr>
        <b/>
        <vertAlign val="superscript"/>
        <sz val="10"/>
        <color theme="1"/>
        <rFont val="Open Sans"/>
        <family val="2"/>
      </rPr>
      <t>1</t>
    </r>
  </si>
  <si>
    <t>https://pages.stern.nyu.edu/~adamodar/New_Home_Page/valquestions/mktvalofdebt.htm.</t>
  </si>
  <si>
    <t xml:space="preserve">Formula from Dr Aswath Damodaran: </t>
  </si>
  <si>
    <t>This provides an estimate of the market value of debt. It assumes the cost of debt is the same for both instruments,</t>
  </si>
  <si>
    <t>and that the interest expense is constant despite the bank loan maturing before the bond.</t>
  </si>
  <si>
    <t>Market Value of Debt – Precise</t>
  </si>
  <si>
    <t>Coupon Rate</t>
  </si>
  <si>
    <t>Cost of Debt</t>
  </si>
  <si>
    <t>Annual</t>
  </si>
  <si>
    <t>Interest</t>
  </si>
  <si>
    <t>Value of Bank Loan</t>
  </si>
  <si>
    <t>Both valuations assume the debt instrument matures at the end of the year.</t>
  </si>
  <si>
    <t>Total Cash Flows</t>
  </si>
  <si>
    <t>Value of Bond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</si>
  <si>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</si>
  <si>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</si>
  <si>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</si>
  <si>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</si>
  <si>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</si>
  <si>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</si>
  <si>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</si>
  <si>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</si>
  <si>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Market Value of Debt-Estimate</t>
  </si>
  <si>
    <t>Market Value of Debt-Precise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</si>
</sst>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-* #,##0_-;\(#,##0\)_-;_-* &quot;-&quot;_-;_-@_-"/>
    <numFmt numFmtId="167" formatCode="_(#,##0_);\(#,##0\);_(&quot;–&quot;_);_(@_)"/>
    <numFmt numFmtId="168" formatCode="_(&quot;$&quot;#,##0_);\(&quot;$&quot;#,##0\);_(&quot;–&quot;_);_(@_)"/>
    <numFmt numFmtId="170" formatCode="_(#,##0.0%_);\(#,##0.0%\);_(&quot;–&quot;_);_(@_)"/>
    <numFmt numFmtId="171" formatCode="_(#,##0.00%_);\(#,##0.00%\);_(&quot;–&quot;_);_(@_)"/>
    <numFmt numFmtId="173" formatCode="_(#,##0.00_);\(#,##0.00\);_(&quot;–&quot;_);_(@_)"/>
    <numFmt numFmtId="174" formatCode="@\⁽\¹\⁾"/>
    <numFmt numFmtId="177" formatCode="_(#,##0_)_%;\(#,##0\)_%;_(&quot;–&quot;_)_%;_(@_)_%"/>
  </numFmts>
  <fonts count="27" x14ac:knownFonts="1">
    <font>
      <sz val="11"/>
      <color theme="1"/>
      <name val="Arial Narrow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u/>
      <sz val="11"/>
      <color theme="10"/>
      <name val="Arial Narrow"/>
      <family val="2"/>
    </font>
    <font>
      <sz val="8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sz val="10"/>
      <color rgb="FF0000FF"/>
      <name val="Open Sans"/>
      <family val="2"/>
    </font>
    <font>
      <sz val="10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sz val="12"/>
      <color theme="1"/>
      <name val="Open Sans"/>
      <family val="2"/>
    </font>
    <font>
      <sz val="10"/>
      <color rgb="FF3271D2"/>
      <name val="Open Sans"/>
      <family val="2"/>
    </font>
    <font>
      <b/>
      <sz val="14"/>
      <color rgb="FF3271D2"/>
      <name val="Open Sans"/>
      <family val="2"/>
    </font>
    <font>
      <b/>
      <vertAlign val="superscript"/>
      <sz val="10"/>
      <color theme="1"/>
      <name val="Open Sans"/>
      <family val="2"/>
    </font>
    <font>
      <i/>
      <sz val="9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132E57"/>
        <bgColor rgb="FF000000"/>
      </patternFill>
    </fill>
    <fill>
      <patternFill patternType="solid">
        <fgColor rgb="FF4472C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rgb="FF000000"/>
      </bottom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1" fillId="0" borderId="0" applyNumberFormat="0" applyFill="0" applyBorder="0" applyAlignment="0" applyProtection="0"/>
    <xf numFmtId="0" fontId="3" fillId="0" borderId="0"/>
  </cellStyleXfs>
  <cellXfs count="75">
    <xf numFmtId="0" fontId="0" fillId="0" borderId="0" xfId="0"/>
    <xf numFmtId="166" fontId="5" fillId="2" borderId="0" xfId="2" applyNumberFormat="1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164" fontId="8" fillId="0" borderId="0" xfId="2" applyNumberFormat="1" applyFont="1"/>
    <xf numFmtId="0" fontId="2" fillId="0" borderId="0" xfId="6"/>
    <xf numFmtId="0" fontId="1" fillId="0" borderId="0" xfId="0" applyFont="1"/>
    <xf numFmtId="164" fontId="1" fillId="0" borderId="0" xfId="2" applyNumberFormat="1" applyFont="1"/>
    <xf numFmtId="167" fontId="1" fillId="0" borderId="0" xfId="0" applyNumberFormat="1" applyFont="1"/>
    <xf numFmtId="44" fontId="1" fillId="0" borderId="0" xfId="0" applyNumberFormat="1" applyFont="1"/>
    <xf numFmtId="166" fontId="14" fillId="2" borderId="0" xfId="2" applyNumberFormat="1" applyFont="1" applyFill="1"/>
    <xf numFmtId="166" fontId="14" fillId="2" borderId="0" xfId="2" applyNumberFormat="1" applyFont="1" applyFill="1" applyAlignment="1">
      <alignment horizontal="center"/>
    </xf>
    <xf numFmtId="166" fontId="14" fillId="0" borderId="0" xfId="2" applyNumberFormat="1" applyFont="1" applyFill="1" applyAlignment="1">
      <alignment horizontal="center"/>
    </xf>
    <xf numFmtId="0" fontId="16" fillId="3" borderId="0" xfId="8" applyFont="1" applyFill="1" applyAlignment="1">
      <alignment vertical="center"/>
    </xf>
    <xf numFmtId="168" fontId="15" fillId="0" borderId="0" xfId="3" applyNumberFormat="1" applyFont="1"/>
    <xf numFmtId="167" fontId="15" fillId="0" borderId="0" xfId="2" applyNumberFormat="1" applyFont="1" applyAlignment="1">
      <alignment horizontal="right"/>
    </xf>
    <xf numFmtId="168" fontId="9" fillId="0" borderId="0" xfId="3" applyNumberFormat="1" applyFont="1"/>
    <xf numFmtId="173" fontId="1" fillId="0" borderId="0" xfId="0" applyNumberFormat="1" applyFont="1"/>
    <xf numFmtId="0" fontId="7" fillId="0" borderId="0" xfId="0" applyFont="1" applyFill="1"/>
    <xf numFmtId="171" fontId="15" fillId="0" borderId="0" xfId="4" applyNumberFormat="1" applyFont="1"/>
    <xf numFmtId="0" fontId="18" fillId="0" borderId="0" xfId="0" applyFont="1" applyAlignment="1">
      <alignment horizontal="right"/>
    </xf>
    <xf numFmtId="174" fontId="18" fillId="0" borderId="0" xfId="0" applyNumberFormat="1" applyFont="1" applyAlignment="1">
      <alignment horizontal="right"/>
    </xf>
    <xf numFmtId="170" fontId="15" fillId="0" borderId="0" xfId="2" applyNumberFormat="1" applyFont="1"/>
    <xf numFmtId="5" fontId="1" fillId="0" borderId="0" xfId="0" applyNumberFormat="1" applyFont="1"/>
    <xf numFmtId="0" fontId="1" fillId="0" borderId="0" xfId="0" applyFont="1" applyBorder="1"/>
    <xf numFmtId="168" fontId="15" fillId="0" borderId="0" xfId="3" applyNumberFormat="1" applyFont="1" applyBorder="1"/>
    <xf numFmtId="167" fontId="15" fillId="0" borderId="0" xfId="2" applyNumberFormat="1" applyFont="1" applyBorder="1" applyAlignment="1">
      <alignment horizontal="right"/>
    </xf>
    <xf numFmtId="170" fontId="15" fillId="0" borderId="0" xfId="2" applyNumberFormat="1" applyFont="1" applyBorder="1"/>
    <xf numFmtId="5" fontId="1" fillId="0" borderId="0" xfId="0" applyNumberFormat="1" applyFont="1" applyBorder="1"/>
    <xf numFmtId="0" fontId="7" fillId="0" borderId="0" xfId="0" applyFont="1" applyBorder="1"/>
    <xf numFmtId="0" fontId="7" fillId="0" borderId="3" xfId="0" applyFont="1" applyBorder="1"/>
    <xf numFmtId="0" fontId="7" fillId="0" borderId="3" xfId="0" applyFont="1" applyBorder="1" applyAlignment="1">
      <alignment horizontal="right"/>
    </xf>
    <xf numFmtId="166" fontId="14" fillId="4" borderId="0" xfId="2" applyNumberFormat="1" applyFont="1" applyFill="1" applyAlignment="1">
      <alignment horizontal="center"/>
    </xf>
    <xf numFmtId="0" fontId="0" fillId="4" borderId="0" xfId="0" applyFill="1"/>
    <xf numFmtId="168" fontId="1" fillId="0" borderId="0" xfId="0" applyNumberFormat="1" applyFont="1" applyBorder="1"/>
    <xf numFmtId="168" fontId="1" fillId="0" borderId="2" xfId="0" applyNumberFormat="1" applyFont="1" applyBorder="1"/>
    <xf numFmtId="164" fontId="1" fillId="0" borderId="0" xfId="2" applyNumberFormat="1" applyFont="1" applyBorder="1"/>
    <xf numFmtId="164" fontId="8" fillId="0" borderId="0" xfId="2" applyNumberFormat="1" applyFont="1" applyBorder="1"/>
    <xf numFmtId="0" fontId="1" fillId="0" borderId="4" xfId="0" applyFont="1" applyBorder="1"/>
    <xf numFmtId="167" fontId="15" fillId="0" borderId="4" xfId="2" applyNumberFormat="1" applyFont="1" applyBorder="1"/>
    <xf numFmtId="164" fontId="1" fillId="0" borderId="4" xfId="2" applyNumberFormat="1" applyFont="1" applyBorder="1"/>
    <xf numFmtId="7" fontId="1" fillId="0" borderId="0" xfId="0" applyNumberFormat="1" applyFont="1"/>
    <xf numFmtId="168" fontId="7" fillId="0" borderId="5" xfId="0" applyNumberFormat="1" applyFont="1" applyBorder="1"/>
    <xf numFmtId="5" fontId="7" fillId="0" borderId="6" xfId="0" applyNumberFormat="1" applyFont="1" applyBorder="1"/>
    <xf numFmtId="168" fontId="7" fillId="0" borderId="6" xfId="3" applyNumberFormat="1" applyFont="1" applyFill="1" applyBorder="1"/>
    <xf numFmtId="174" fontId="18" fillId="0" borderId="0" xfId="0" applyNumberFormat="1" applyFont="1"/>
    <xf numFmtId="0" fontId="13" fillId="0" borderId="0" xfId="6" applyFont="1"/>
    <xf numFmtId="0" fontId="13" fillId="2" borderId="7" xfId="6" applyFont="1" applyFill="1" applyBorder="1"/>
    <xf numFmtId="0" fontId="13" fillId="2" borderId="8" xfId="6" applyFont="1" applyFill="1" applyBorder="1"/>
    <xf numFmtId="0" fontId="13" fillId="2" borderId="9" xfId="6" applyFont="1" applyFill="1" applyBorder="1"/>
    <xf numFmtId="0" fontId="13" fillId="2" borderId="10" xfId="6" applyFont="1" applyFill="1" applyBorder="1"/>
    <xf numFmtId="0" fontId="13" fillId="2" borderId="0" xfId="6" applyFont="1" applyFill="1"/>
    <xf numFmtId="0" fontId="13" fillId="2" borderId="11" xfId="6" applyFont="1" applyFill="1" applyBorder="1"/>
    <xf numFmtId="0" fontId="13" fillId="0" borderId="10" xfId="6" applyFont="1" applyBorder="1"/>
    <xf numFmtId="0" fontId="13" fillId="0" borderId="11" xfId="6" applyFont="1" applyBorder="1"/>
    <xf numFmtId="0" fontId="19" fillId="0" borderId="0" xfId="6" applyFont="1" applyProtection="1">
      <protection locked="0"/>
    </xf>
    <xf numFmtId="0" fontId="20" fillId="0" borderId="0" xfId="6" applyFont="1" applyAlignment="1">
      <alignment horizontal="right"/>
    </xf>
    <xf numFmtId="0" fontId="13" fillId="0" borderId="0" xfId="6" applyFont="1" applyProtection="1">
      <protection locked="0"/>
    </xf>
    <xf numFmtId="0" fontId="21" fillId="0" borderId="0" xfId="6" applyFont="1"/>
    <xf numFmtId="0" fontId="20" fillId="0" borderId="1" xfId="6" applyFont="1" applyBorder="1" applyProtection="1">
      <protection locked="0"/>
    </xf>
    <xf numFmtId="0" fontId="1" fillId="0" borderId="0" xfId="6" applyFont="1"/>
    <xf numFmtId="177" fontId="22" fillId="0" borderId="0" xfId="1" applyNumberFormat="1" applyFont="1" applyFill="1" applyBorder="1" applyProtection="1">
      <protection locked="0"/>
    </xf>
    <xf numFmtId="177" fontId="23" fillId="0" borderId="0" xfId="7" applyNumberFormat="1" applyFont="1" applyFill="1" applyBorder="1" applyProtection="1">
      <protection locked="0"/>
    </xf>
    <xf numFmtId="0" fontId="24" fillId="0" borderId="0" xfId="7" applyFont="1" applyFill="1" applyBorder="1" applyProtection="1">
      <protection locked="0"/>
    </xf>
    <xf numFmtId="177" fontId="14" fillId="0" borderId="0" xfId="6" applyNumberFormat="1" applyFont="1"/>
    <xf numFmtId="177" fontId="11" fillId="0" borderId="0" xfId="7" applyNumberFormat="1" applyFill="1" applyBorder="1"/>
    <xf numFmtId="0" fontId="1" fillId="0" borderId="0" xfId="7" applyFont="1" applyFill="1" applyBorder="1"/>
    <xf numFmtId="0" fontId="25" fillId="5" borderId="0" xfId="6" applyFont="1" applyFill="1"/>
    <xf numFmtId="0" fontId="1" fillId="5" borderId="0" xfId="6" applyFont="1" applyFill="1"/>
    <xf numFmtId="177" fontId="26" fillId="5" borderId="0" xfId="6" applyNumberFormat="1" applyFont="1" applyFill="1"/>
    <xf numFmtId="0" fontId="12" fillId="5" borderId="0" xfId="6" applyFont="1" applyFill="1"/>
    <xf numFmtId="0" fontId="13" fillId="0" borderId="12" xfId="6" applyFont="1" applyBorder="1"/>
    <xf numFmtId="0" fontId="13" fillId="0" borderId="13" xfId="6" applyFont="1" applyBorder="1"/>
    <xf numFmtId="0" fontId="13" fillId="0" borderId="14" xfId="6" applyFont="1" applyBorder="1"/>
  </cellXfs>
  <cellStyles count="9">
    <cellStyle name="Comma" xfId="2" builtinId="3"/>
    <cellStyle name="Currency" xfId="3" builtinId="4"/>
    <cellStyle name="Hyperlink" xfId="1" builtinId="8"/>
    <cellStyle name="Hyperlink 2 2" xfId="7" xr:uid="{87E59D85-90E5-4FF2-9327-4394DBA7F60D}"/>
    <cellStyle name="Hyperlink 3" xfId="5" xr:uid="{00000000-0005-0000-0000-000003000000}"/>
    <cellStyle name="Normal" xfId="0" builtinId="0"/>
    <cellStyle name="Normal 2" xfId="8" xr:uid="{5D50C88A-34DC-43D4-92F1-62A8FB2AAAF8}"/>
    <cellStyle name="Normal 2 2 2" xfId="6" xr:uid="{4C9B1115-F780-46DF-9420-F2E543FF4181}"/>
    <cellStyle name="Percent" xfId="4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137FB9-6195-4C71-AEB8-117C1DBED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78E1AF-6B5C-413C-A96B-243CEFD11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858977</xdr:colOff>
      <xdr:row>1</xdr:row>
      <xdr:rowOff>53458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4D4029A-8B76-4870-906D-DBC0BFCF9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0</xdr:row>
      <xdr:rowOff>156743</xdr:rowOff>
    </xdr:from>
    <xdr:to>
      <xdr:col>6</xdr:col>
      <xdr:colOff>421537</xdr:colOff>
      <xdr:row>0</xdr:row>
      <xdr:rowOff>619415</xdr:rowOff>
    </xdr:to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E32506A-DE65-4901-961F-27C95B290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580" y="156743"/>
          <a:ext cx="1709317" cy="4626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858977</xdr:colOff>
      <xdr:row>1</xdr:row>
      <xdr:rowOff>53458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E8A887-6F08-47C2-B02A-64F3C79F0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" y="0"/>
          <a:ext cx="2687777" cy="750688"/>
        </a:xfrm>
        <a:prstGeom prst="rect">
          <a:avLst/>
        </a:prstGeom>
      </xdr:spPr>
    </xdr:pic>
    <xdr:clientData/>
  </xdr:twoCellAnchor>
  <xdr:twoCellAnchor editAs="oneCell">
    <xdr:from>
      <xdr:col>10</xdr:col>
      <xdr:colOff>22860</xdr:colOff>
      <xdr:row>0</xdr:row>
      <xdr:rowOff>168173</xdr:rowOff>
    </xdr:from>
    <xdr:to>
      <xdr:col>11</xdr:col>
      <xdr:colOff>783487</xdr:colOff>
      <xdr:row>0</xdr:row>
      <xdr:rowOff>630845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545CD0-9050-4570-AA52-45F6E6452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790" y="168173"/>
          <a:ext cx="170931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ages.stern.nyu.edu/~adamodar/New_Home_Page/valquestions/mktvalofdebt.htm.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E4BD3-740D-4A6F-BB30-D765155F5B32}">
  <sheetPr>
    <pageSetUpPr fitToPage="1"/>
  </sheetPr>
  <dimension ref="A1:M40"/>
  <sheetViews>
    <sheetView showGridLines="0" tabSelected="1" zoomScaleNormal="100" workbookViewId="0"/>
  </sheetViews>
  <sheetFormatPr defaultRowHeight="14.4" x14ac:dyDescent="0.55000000000000004"/>
  <cols>
    <col min="1" max="1" width="5.234375" style="6" customWidth="1"/>
    <col min="2" max="2" width="5.41015625" style="6" customWidth="1"/>
    <col min="3" max="3" width="41" style="6" customWidth="1"/>
    <col min="4" max="11" width="11.9375" style="6" customWidth="1"/>
    <col min="12" max="12" width="41" style="6" customWidth="1"/>
    <col min="13" max="13" width="5.41015625" style="6" customWidth="1"/>
    <col min="14" max="16384" width="8.9375" style="6"/>
  </cols>
  <sheetData>
    <row r="1" spans="1:13" ht="19.5" customHeight="1" thickBot="1" x14ac:dyDescent="0.8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ht="19.5" customHeight="1" thickTop="1" x14ac:dyDescent="0.75">
      <c r="A2" s="47"/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50"/>
    </row>
    <row r="3" spans="1:13" ht="19.5" customHeight="1" x14ac:dyDescent="0.75">
      <c r="A3" s="47"/>
      <c r="B3" s="51"/>
      <c r="C3" s="52"/>
      <c r="D3" s="52"/>
      <c r="E3" s="52"/>
      <c r="F3" s="52"/>
      <c r="G3" s="52"/>
      <c r="H3" s="52"/>
      <c r="I3" s="52"/>
      <c r="J3" s="52"/>
      <c r="K3" s="52"/>
      <c r="L3" s="52"/>
      <c r="M3" s="53"/>
    </row>
    <row r="4" spans="1:13" ht="19.5" customHeight="1" x14ac:dyDescent="0.75">
      <c r="A4" s="47"/>
      <c r="B4" s="51"/>
      <c r="C4" s="52"/>
      <c r="D4" s="52"/>
      <c r="E4" s="52"/>
      <c r="F4" s="52"/>
      <c r="G4" s="52"/>
      <c r="H4" s="52"/>
      <c r="I4" s="52"/>
      <c r="J4" s="52"/>
      <c r="K4" s="52"/>
      <c r="L4" s="52"/>
      <c r="M4" s="53"/>
    </row>
    <row r="5" spans="1:13" ht="19.5" customHeight="1" x14ac:dyDescent="0.75">
      <c r="A5" s="47"/>
      <c r="B5" s="51"/>
      <c r="C5" s="52"/>
      <c r="D5" s="52"/>
      <c r="E5" s="52"/>
      <c r="F5" s="52"/>
      <c r="G5" s="52"/>
      <c r="H5" s="52"/>
      <c r="I5" s="52"/>
      <c r="J5" s="52"/>
      <c r="K5" s="52"/>
      <c r="L5" s="52"/>
      <c r="M5" s="53"/>
    </row>
    <row r="6" spans="1:13" ht="19.5" customHeight="1" x14ac:dyDescent="0.75">
      <c r="A6" s="47"/>
      <c r="B6" s="51"/>
      <c r="C6" s="52"/>
      <c r="D6" s="52"/>
      <c r="E6" s="52"/>
      <c r="F6" s="52"/>
      <c r="G6" s="52"/>
      <c r="H6" s="52"/>
      <c r="I6" s="52"/>
      <c r="J6" s="52"/>
      <c r="K6" s="52"/>
      <c r="L6" s="52"/>
      <c r="M6" s="53"/>
    </row>
    <row r="7" spans="1:13" ht="19.5" customHeight="1" x14ac:dyDescent="0.75">
      <c r="A7" s="47"/>
      <c r="B7" s="51"/>
      <c r="C7" s="52"/>
      <c r="D7" s="52"/>
      <c r="E7" s="52"/>
      <c r="F7" s="52"/>
      <c r="G7" s="52"/>
      <c r="H7" s="52"/>
      <c r="I7" s="52"/>
      <c r="J7" s="52"/>
      <c r="K7" s="52"/>
      <c r="L7" s="52"/>
      <c r="M7" s="53"/>
    </row>
    <row r="8" spans="1:13" ht="19.5" customHeight="1" x14ac:dyDescent="0.75">
      <c r="A8" s="47"/>
      <c r="B8" s="51"/>
      <c r="C8" s="52"/>
      <c r="D8" s="52"/>
      <c r="E8" s="52"/>
      <c r="F8" s="52"/>
      <c r="G8" s="52"/>
      <c r="H8" s="52"/>
      <c r="I8" s="52"/>
      <c r="J8" s="52"/>
      <c r="K8" s="52"/>
      <c r="L8" s="52"/>
      <c r="M8" s="53"/>
    </row>
    <row r="9" spans="1:13" ht="19.5" customHeight="1" x14ac:dyDescent="0.75">
      <c r="A9" s="47"/>
      <c r="B9" s="51"/>
      <c r="C9" s="52"/>
      <c r="D9" s="52"/>
      <c r="E9" s="52"/>
      <c r="F9" s="52"/>
      <c r="G9" s="52"/>
      <c r="H9" s="52"/>
      <c r="I9" s="52"/>
      <c r="J9" s="52"/>
      <c r="K9" s="52"/>
      <c r="L9" s="52"/>
      <c r="M9" s="53"/>
    </row>
    <row r="10" spans="1:13" ht="19.5" customHeight="1" x14ac:dyDescent="0.75">
      <c r="A10" s="47"/>
      <c r="B10" s="54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55"/>
    </row>
    <row r="11" spans="1:13" ht="28.5" customHeight="1" x14ac:dyDescent="1.3">
      <c r="A11" s="47"/>
      <c r="B11" s="54"/>
      <c r="C11" s="56" t="s">
        <v>11</v>
      </c>
      <c r="D11" s="47"/>
      <c r="E11" s="47"/>
      <c r="F11" s="47"/>
      <c r="G11" s="47"/>
      <c r="H11" s="47"/>
      <c r="I11" s="47"/>
      <c r="J11" s="47"/>
      <c r="K11" s="47"/>
      <c r="L11" s="57" t="s">
        <v>10</v>
      </c>
      <c r="M11" s="55"/>
    </row>
    <row r="12" spans="1:13" ht="19.5" customHeight="1" x14ac:dyDescent="0.75">
      <c r="A12" s="47"/>
      <c r="B12" s="54"/>
      <c r="C12" s="58"/>
      <c r="D12" s="47"/>
      <c r="E12" s="47"/>
      <c r="F12" s="47"/>
      <c r="G12" s="47"/>
      <c r="H12" s="47"/>
      <c r="I12" s="47"/>
      <c r="J12" s="47"/>
      <c r="K12" s="59"/>
      <c r="L12" s="47"/>
      <c r="M12" s="55"/>
    </row>
    <row r="13" spans="1:13" ht="19.5" customHeight="1" x14ac:dyDescent="0.9">
      <c r="A13" s="47"/>
      <c r="B13" s="54"/>
      <c r="C13" s="60" t="s">
        <v>27</v>
      </c>
      <c r="D13" s="61"/>
      <c r="E13" s="61"/>
      <c r="F13" s="61"/>
      <c r="G13" s="61"/>
      <c r="H13" s="61"/>
      <c r="I13" s="61"/>
      <c r="J13" s="61"/>
      <c r="K13" s="61"/>
      <c r="L13" s="61"/>
      <c r="M13" s="55"/>
    </row>
    <row r="14" spans="1:13" ht="19.5" customHeight="1" x14ac:dyDescent="0.75">
      <c r="A14" s="47"/>
      <c r="B14" s="54"/>
      <c r="C14" s="47"/>
      <c r="D14" s="61"/>
      <c r="E14" s="61"/>
      <c r="F14" s="61"/>
      <c r="G14" s="61"/>
      <c r="H14" s="61"/>
      <c r="I14" s="61"/>
      <c r="J14" s="61"/>
      <c r="K14" s="61"/>
      <c r="L14" s="61"/>
      <c r="M14" s="55"/>
    </row>
    <row r="15" spans="1:13" ht="19.5" customHeight="1" x14ac:dyDescent="0.8">
      <c r="A15" s="47"/>
      <c r="B15" s="54"/>
      <c r="C15" s="62" t="s">
        <v>35</v>
      </c>
      <c r="D15" s="61"/>
      <c r="E15" s="61"/>
      <c r="F15" s="61"/>
      <c r="G15" s="61"/>
      <c r="H15" s="61"/>
      <c r="I15" s="61"/>
      <c r="J15" s="61"/>
      <c r="K15" s="61"/>
      <c r="L15" s="61"/>
      <c r="M15" s="55"/>
    </row>
    <row r="16" spans="1:13" ht="19.5" customHeight="1" x14ac:dyDescent="0.8">
      <c r="A16" s="47"/>
      <c r="B16" s="54"/>
      <c r="C16" s="62" t="s">
        <v>36</v>
      </c>
      <c r="D16" s="61"/>
      <c r="E16" s="61"/>
      <c r="F16" s="61"/>
      <c r="G16" s="61"/>
      <c r="H16" s="61"/>
      <c r="I16" s="61"/>
      <c r="J16" s="61"/>
      <c r="K16" s="61"/>
      <c r="L16" s="61"/>
      <c r="M16" s="55"/>
    </row>
    <row r="17" spans="1:13" ht="19.5" customHeight="1" x14ac:dyDescent="0.8">
      <c r="A17" s="47"/>
      <c r="B17" s="54"/>
      <c r="C17" s="63"/>
      <c r="D17" s="61"/>
      <c r="E17" s="61"/>
      <c r="F17" s="61"/>
      <c r="G17" s="61"/>
      <c r="H17" s="61"/>
      <c r="I17" s="61"/>
      <c r="J17" s="61"/>
      <c r="K17" s="61"/>
      <c r="L17" s="61"/>
      <c r="M17" s="55"/>
    </row>
    <row r="18" spans="1:13" ht="19.5" customHeight="1" x14ac:dyDescent="0.8">
      <c r="A18" s="47"/>
      <c r="B18" s="54"/>
      <c r="C18" s="63"/>
      <c r="D18" s="61"/>
      <c r="E18" s="61"/>
      <c r="F18" s="61"/>
      <c r="G18" s="61"/>
      <c r="H18" s="61"/>
      <c r="I18" s="61"/>
      <c r="J18" s="61"/>
      <c r="K18" s="61"/>
      <c r="L18" s="61"/>
      <c r="M18" s="55"/>
    </row>
    <row r="19" spans="1:13" ht="19.5" customHeight="1" x14ac:dyDescent="0.8">
      <c r="A19" s="47"/>
      <c r="B19" s="54"/>
      <c r="C19" s="63"/>
      <c r="D19" s="61"/>
      <c r="E19" s="61"/>
      <c r="F19" s="61"/>
      <c r="G19" s="61"/>
      <c r="H19" s="61"/>
      <c r="I19" s="61"/>
      <c r="J19" s="61"/>
      <c r="K19" s="61"/>
      <c r="L19" s="61"/>
      <c r="M19" s="55"/>
    </row>
    <row r="20" spans="1:13" ht="19.5" customHeight="1" x14ac:dyDescent="0.8">
      <c r="A20" s="47"/>
      <c r="B20" s="54"/>
      <c r="C20" s="63"/>
      <c r="D20" s="61"/>
      <c r="E20" s="61"/>
      <c r="F20" s="61"/>
      <c r="G20" s="61"/>
      <c r="H20" s="61"/>
      <c r="I20" s="61"/>
      <c r="J20" s="61"/>
      <c r="K20" s="61"/>
      <c r="L20" s="61"/>
      <c r="M20" s="55"/>
    </row>
    <row r="21" spans="1:13" ht="19.5" customHeight="1" x14ac:dyDescent="0.75">
      <c r="A21" s="47"/>
      <c r="B21" s="54"/>
      <c r="C21" s="64"/>
      <c r="D21" s="61"/>
      <c r="E21" s="61"/>
      <c r="F21" s="61"/>
      <c r="G21" s="61"/>
      <c r="H21" s="61"/>
      <c r="I21" s="61"/>
      <c r="J21" s="61"/>
      <c r="K21" s="61"/>
      <c r="L21" s="61"/>
      <c r="M21" s="55"/>
    </row>
    <row r="22" spans="1:13" ht="19.5" customHeight="1" x14ac:dyDescent="0.75">
      <c r="A22" s="47"/>
      <c r="B22" s="54"/>
      <c r="C22" s="64"/>
      <c r="D22" s="61"/>
      <c r="E22" s="61"/>
      <c r="F22" s="61"/>
      <c r="G22" s="61"/>
      <c r="H22" s="61"/>
      <c r="I22" s="61"/>
      <c r="J22" s="61"/>
      <c r="K22" s="61"/>
      <c r="L22" s="61"/>
      <c r="M22" s="55"/>
    </row>
    <row r="23" spans="1:13" ht="19.5" customHeight="1" x14ac:dyDescent="0.75">
      <c r="A23" s="47"/>
      <c r="B23" s="54"/>
      <c r="C23" s="64"/>
      <c r="D23" s="61"/>
      <c r="E23" s="61"/>
      <c r="F23" s="61"/>
      <c r="G23" s="61"/>
      <c r="H23" s="61"/>
      <c r="I23" s="61"/>
      <c r="J23" s="61"/>
      <c r="K23" s="61"/>
      <c r="L23" s="61"/>
      <c r="M23" s="55"/>
    </row>
    <row r="24" spans="1:13" ht="19.5" customHeight="1" x14ac:dyDescent="0.75">
      <c r="A24" s="47"/>
      <c r="B24" s="54"/>
      <c r="C24" s="64"/>
      <c r="D24" s="61"/>
      <c r="E24" s="61"/>
      <c r="F24" s="61"/>
      <c r="G24" s="61"/>
      <c r="H24" s="61"/>
      <c r="I24" s="61"/>
      <c r="J24" s="61"/>
      <c r="K24" s="61"/>
      <c r="L24" s="61"/>
      <c r="M24" s="55"/>
    </row>
    <row r="25" spans="1:13" ht="19.5" customHeight="1" x14ac:dyDescent="0.75">
      <c r="A25" s="47"/>
      <c r="B25" s="54"/>
      <c r="C25" s="64"/>
      <c r="D25" s="61"/>
      <c r="E25" s="61"/>
      <c r="F25" s="61"/>
      <c r="G25" s="61"/>
      <c r="H25" s="61"/>
      <c r="I25" s="61"/>
      <c r="J25" s="61"/>
      <c r="K25" s="61"/>
      <c r="L25" s="61"/>
      <c r="M25" s="55"/>
    </row>
    <row r="26" spans="1:13" ht="19.5" customHeight="1" x14ac:dyDescent="0.8">
      <c r="A26" s="47"/>
      <c r="B26" s="54"/>
      <c r="C26" s="65"/>
      <c r="D26" s="61"/>
      <c r="E26" s="61"/>
      <c r="F26" s="61"/>
      <c r="G26" s="61"/>
      <c r="H26" s="61"/>
      <c r="I26" s="61"/>
      <c r="J26" s="61"/>
      <c r="K26" s="61"/>
      <c r="L26" s="61"/>
      <c r="M26" s="55"/>
    </row>
    <row r="27" spans="1:13" ht="19.5" customHeight="1" x14ac:dyDescent="0.8">
      <c r="A27" s="47"/>
      <c r="B27" s="54"/>
      <c r="C27" s="65"/>
      <c r="D27" s="61"/>
      <c r="E27" s="61"/>
      <c r="F27" s="61"/>
      <c r="G27" s="61"/>
      <c r="H27" s="61"/>
      <c r="I27" s="61"/>
      <c r="J27" s="61"/>
      <c r="K27" s="61"/>
      <c r="L27" s="61"/>
      <c r="M27" s="55"/>
    </row>
    <row r="28" spans="1:13" ht="19.5" customHeight="1" x14ac:dyDescent="0.75">
      <c r="A28" s="47"/>
      <c r="B28" s="54"/>
      <c r="C28" s="66"/>
      <c r="D28" s="61"/>
      <c r="E28" s="61"/>
      <c r="F28" s="61"/>
      <c r="G28" s="61"/>
      <c r="H28" s="61"/>
      <c r="I28" s="61"/>
      <c r="J28" s="61"/>
      <c r="K28" s="61"/>
      <c r="L28" s="61"/>
      <c r="M28" s="55"/>
    </row>
    <row r="29" spans="1:13" ht="19.5" customHeight="1" x14ac:dyDescent="0.75">
      <c r="A29" s="47"/>
      <c r="B29" s="54"/>
      <c r="C29" s="67"/>
      <c r="D29" s="61"/>
      <c r="E29" s="61"/>
      <c r="F29" s="61"/>
      <c r="G29" s="61"/>
      <c r="H29" s="61"/>
      <c r="I29" s="61"/>
      <c r="J29" s="61"/>
      <c r="K29" s="61"/>
      <c r="L29" s="61"/>
      <c r="M29" s="55"/>
    </row>
    <row r="30" spans="1:13" ht="19.5" customHeight="1" x14ac:dyDescent="0.75">
      <c r="A30" s="47"/>
      <c r="B30" s="54"/>
      <c r="C30" s="67"/>
      <c r="D30" s="61"/>
      <c r="E30" s="61"/>
      <c r="F30" s="61"/>
      <c r="G30" s="61"/>
      <c r="H30" s="61"/>
      <c r="I30" s="61"/>
      <c r="J30" s="61"/>
      <c r="K30" s="61"/>
      <c r="L30" s="61"/>
      <c r="M30" s="55"/>
    </row>
    <row r="31" spans="1:13" ht="19.5" customHeight="1" x14ac:dyDescent="0.8">
      <c r="A31" s="47"/>
      <c r="B31" s="54"/>
      <c r="C31" s="68" t="s">
        <v>28</v>
      </c>
      <c r="D31" s="69"/>
      <c r="E31" s="69"/>
      <c r="F31" s="69"/>
      <c r="G31" s="69"/>
      <c r="H31" s="69"/>
      <c r="I31" s="69"/>
      <c r="J31" s="69"/>
      <c r="K31" s="69"/>
      <c r="L31" s="69"/>
      <c r="M31" s="55"/>
    </row>
    <row r="32" spans="1:13" ht="19.5" customHeight="1" x14ac:dyDescent="0.75">
      <c r="A32" s="47"/>
      <c r="B32" s="54"/>
      <c r="C32" s="70" t="s">
        <v>29</v>
      </c>
      <c r="D32" s="71"/>
      <c r="E32" s="71"/>
      <c r="F32" s="71"/>
      <c r="G32" s="71"/>
      <c r="H32" s="71"/>
      <c r="I32" s="71"/>
      <c r="J32" s="71"/>
      <c r="K32" s="71"/>
      <c r="L32" s="71"/>
      <c r="M32" s="55"/>
    </row>
    <row r="33" spans="1:13" ht="19.5" customHeight="1" x14ac:dyDescent="0.75">
      <c r="A33" s="47"/>
      <c r="B33" s="54"/>
      <c r="C33" s="70" t="s">
        <v>30</v>
      </c>
      <c r="D33" s="71"/>
      <c r="E33" s="71"/>
      <c r="F33" s="71"/>
      <c r="G33" s="71"/>
      <c r="H33" s="71"/>
      <c r="I33" s="71"/>
      <c r="J33" s="71"/>
      <c r="K33" s="71"/>
      <c r="L33" s="71"/>
      <c r="M33" s="55"/>
    </row>
    <row r="34" spans="1:13" ht="19.5" customHeight="1" x14ac:dyDescent="0.75">
      <c r="A34" s="47"/>
      <c r="B34" s="54"/>
      <c r="C34" s="70" t="s">
        <v>31</v>
      </c>
      <c r="D34" s="71"/>
      <c r="E34" s="71"/>
      <c r="F34" s="71"/>
      <c r="G34" s="71"/>
      <c r="H34" s="71"/>
      <c r="I34" s="71"/>
      <c r="J34" s="71"/>
      <c r="K34" s="71"/>
      <c r="L34" s="71"/>
      <c r="M34" s="55"/>
    </row>
    <row r="35" spans="1:13" ht="19.5" customHeight="1" x14ac:dyDescent="0.75">
      <c r="A35" s="47"/>
      <c r="B35" s="54"/>
      <c r="C35" s="70" t="s">
        <v>32</v>
      </c>
      <c r="D35" s="71"/>
      <c r="E35" s="71"/>
      <c r="F35" s="71"/>
      <c r="G35" s="71"/>
      <c r="H35" s="71"/>
      <c r="I35" s="71"/>
      <c r="J35" s="71"/>
      <c r="K35" s="71"/>
      <c r="L35" s="71"/>
      <c r="M35" s="55"/>
    </row>
    <row r="36" spans="1:13" ht="19.5" customHeight="1" x14ac:dyDescent="0.75">
      <c r="A36" s="47"/>
      <c r="B36" s="54"/>
      <c r="C36" s="70" t="s">
        <v>33</v>
      </c>
      <c r="D36" s="71"/>
      <c r="E36" s="71"/>
      <c r="F36" s="71"/>
      <c r="G36" s="71"/>
      <c r="H36" s="71"/>
      <c r="I36" s="71"/>
      <c r="J36" s="71"/>
      <c r="K36" s="71"/>
      <c r="L36" s="71"/>
      <c r="M36" s="55"/>
    </row>
    <row r="37" spans="1:13" ht="19.5" customHeight="1" x14ac:dyDescent="0.75">
      <c r="A37" s="47"/>
      <c r="B37" s="54"/>
      <c r="C37" s="70"/>
      <c r="D37" s="71"/>
      <c r="E37" s="71"/>
      <c r="F37" s="71"/>
      <c r="G37" s="71"/>
      <c r="H37" s="71"/>
      <c r="I37" s="71"/>
      <c r="J37" s="71"/>
      <c r="K37" s="71"/>
      <c r="L37" s="71"/>
      <c r="M37" s="55"/>
    </row>
    <row r="38" spans="1:13" ht="19.5" customHeight="1" x14ac:dyDescent="0.75">
      <c r="A38" s="47"/>
      <c r="B38" s="54"/>
      <c r="C38" s="70" t="s">
        <v>0</v>
      </c>
      <c r="D38" s="71"/>
      <c r="E38" s="71"/>
      <c r="F38" s="71"/>
      <c r="G38" s="71"/>
      <c r="H38" s="71"/>
      <c r="I38" s="71"/>
      <c r="J38" s="71"/>
      <c r="K38" s="71"/>
      <c r="L38" s="71"/>
      <c r="M38" s="55"/>
    </row>
    <row r="39" spans="1:13" ht="19.5" customHeight="1" thickBot="1" x14ac:dyDescent="0.8">
      <c r="A39" s="47"/>
      <c r="B39" s="72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4" t="s">
        <v>34</v>
      </c>
    </row>
    <row r="40" spans="1:13" ht="19.5" customHeight="1" thickTop="1" x14ac:dyDescent="0.7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</sheetData>
  <hyperlinks>
    <hyperlink ref="C38" r:id="rId1" xr:uid="{12E40D69-AF00-4E8E-B9AF-406DBDB7BAD1}"/>
    <hyperlink ref="C15" location="'Market Value of Debt-Estimate'!A1" tooltip="Market Value of Debt-Estimate" display="Market Value of Debt-Estimate" xr:uid="{BCC1EB2F-D65D-4F5E-9DDD-BC3A44B9B679}"/>
    <hyperlink ref="C16" location="'Market Value of Debt-Precise'!A1" tooltip="Market Value of Debt-Precise" display="Market Value of Debt-Precise" xr:uid="{5F229ED6-3351-4F8A-85C5-2C0AFB46DCFF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0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171875" defaultRowHeight="14.4" x14ac:dyDescent="0.65"/>
  <cols>
    <col min="1" max="1" width="9.1171875" style="7"/>
    <col min="2" max="2" width="29.76171875" style="7" bestFit="1" customWidth="1"/>
    <col min="3" max="3" width="15" style="7" customWidth="1"/>
    <col min="4" max="4" width="16.3515625" style="7" customWidth="1"/>
    <col min="5" max="7" width="10.64453125" style="7" customWidth="1"/>
    <col min="8" max="16384" width="9.1171875" style="7"/>
  </cols>
  <sheetData>
    <row r="1" spans="1:9" customFormat="1" ht="55" customHeight="1" x14ac:dyDescent="0.8">
      <c r="B1" s="1"/>
      <c r="C1" s="11"/>
      <c r="D1" s="11"/>
      <c r="E1" s="12"/>
      <c r="F1" s="12"/>
      <c r="G1" s="12"/>
      <c r="H1" s="13"/>
      <c r="I1" s="13"/>
    </row>
    <row r="2" spans="1:9" customFormat="1" ht="14.1" x14ac:dyDescent="0.5"/>
    <row r="3" spans="1:9" s="2" customFormat="1" ht="20.399999999999999" x14ac:dyDescent="0.65">
      <c r="A3"/>
      <c r="B3" s="14" t="s">
        <v>12</v>
      </c>
      <c r="C3" s="14"/>
      <c r="D3" s="14"/>
      <c r="E3" s="14"/>
      <c r="F3" s="14"/>
      <c r="G3" s="14"/>
    </row>
    <row r="5" spans="1:9" x14ac:dyDescent="0.65">
      <c r="B5" s="3" t="s">
        <v>1</v>
      </c>
      <c r="C5" s="4" t="s">
        <v>2</v>
      </c>
      <c r="D5" s="4" t="s">
        <v>7</v>
      </c>
      <c r="E5" s="4"/>
      <c r="F5" s="4"/>
      <c r="G5" s="4"/>
    </row>
    <row r="6" spans="1:9" x14ac:dyDescent="0.65">
      <c r="B6" s="7" t="s">
        <v>3</v>
      </c>
      <c r="C6" s="15">
        <v>190000</v>
      </c>
      <c r="D6" s="16">
        <v>7</v>
      </c>
      <c r="E6" s="5"/>
      <c r="F6" s="8"/>
      <c r="G6" s="5"/>
    </row>
    <row r="7" spans="1:9" x14ac:dyDescent="0.65">
      <c r="B7" s="7" t="s">
        <v>4</v>
      </c>
      <c r="C7" s="15">
        <v>350000</v>
      </c>
      <c r="D7" s="16">
        <v>10</v>
      </c>
      <c r="E7" s="5"/>
      <c r="F7" s="8"/>
      <c r="G7" s="5"/>
    </row>
    <row r="8" spans="1:9" x14ac:dyDescent="0.65">
      <c r="B8" s="7" t="s">
        <v>5</v>
      </c>
      <c r="C8" s="15">
        <v>25000</v>
      </c>
      <c r="D8" s="8"/>
      <c r="E8" s="5"/>
      <c r="F8" s="8"/>
      <c r="G8" s="5"/>
    </row>
    <row r="9" spans="1:9" x14ac:dyDescent="0.65">
      <c r="B9" s="7" t="s">
        <v>6</v>
      </c>
      <c r="C9" s="20">
        <v>3.7999999999999999E-2</v>
      </c>
      <c r="D9" s="8"/>
      <c r="E9" s="5"/>
      <c r="F9" s="8"/>
      <c r="G9" s="5"/>
    </row>
    <row r="10" spans="1:9" x14ac:dyDescent="0.65">
      <c r="C10" s="5"/>
      <c r="D10" s="8"/>
      <c r="E10" s="5"/>
      <c r="F10" s="8"/>
      <c r="G10" s="5"/>
    </row>
    <row r="11" spans="1:9" x14ac:dyDescent="0.65">
      <c r="B11" s="7" t="s">
        <v>8</v>
      </c>
      <c r="C11" s="17">
        <f>C6+C7</f>
        <v>540000</v>
      </c>
      <c r="D11" s="8"/>
      <c r="E11" s="5"/>
      <c r="F11" s="8"/>
      <c r="G11" s="5"/>
    </row>
    <row r="12" spans="1:9" x14ac:dyDescent="0.65">
      <c r="B12" s="7" t="s">
        <v>9</v>
      </c>
      <c r="C12" s="18">
        <f>(C6*D6+C7*D7)/C11</f>
        <v>8.9444444444444446</v>
      </c>
    </row>
    <row r="14" spans="1:9" ht="14.4" customHeight="1" x14ac:dyDescent="0.65">
      <c r="B14" s="19" t="s">
        <v>13</v>
      </c>
      <c r="C14" s="45">
        <f>C8*(1-(1/(1+C9)^C12))/C9+(C11/(1+C9)^C12)</f>
        <v>573441.152051265</v>
      </c>
      <c r="D14" s="10"/>
    </row>
    <row r="17" spans="3:7" x14ac:dyDescent="0.65">
      <c r="C17" s="9"/>
      <c r="G17" s="21" t="s">
        <v>16</v>
      </c>
    </row>
    <row r="18" spans="3:7" x14ac:dyDescent="0.65">
      <c r="C18" s="9"/>
      <c r="G18" s="21" t="s">
        <v>17</v>
      </c>
    </row>
    <row r="19" spans="3:7" x14ac:dyDescent="0.65">
      <c r="C19" s="9"/>
      <c r="G19" s="21" t="s">
        <v>15</v>
      </c>
    </row>
    <row r="20" spans="3:7" x14ac:dyDescent="0.65">
      <c r="G20" s="22" t="s">
        <v>14</v>
      </c>
    </row>
  </sheetData>
  <hyperlinks>
    <hyperlink ref="G20" r:id="rId1" xr:uid="{F40AD748-B566-4E32-8572-611D1D2EEB34}"/>
  </hyperlinks>
  <printOptions horizontalCentered="1"/>
  <pageMargins left="0.7" right="0.7" top="0.75" bottom="0.75" header="0.3" footer="0.3"/>
  <pageSetup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66E1-91C4-4F63-A764-421C09002669}">
  <sheetPr>
    <pageSetUpPr fitToPage="1"/>
  </sheetPr>
  <dimension ref="A1:L29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171875" defaultRowHeight="14.4" x14ac:dyDescent="0.65"/>
  <cols>
    <col min="1" max="1" width="9.1171875" style="7"/>
    <col min="2" max="2" width="29.76171875" style="7" bestFit="1" customWidth="1"/>
    <col min="3" max="12" width="14.64453125" style="7" customWidth="1"/>
    <col min="13" max="15" width="9.1171875" style="7"/>
    <col min="16" max="16" width="10.234375" style="7" bestFit="1" customWidth="1"/>
    <col min="17" max="18" width="9.1171875" style="7"/>
    <col min="19" max="19" width="10.234375" style="7" bestFit="1" customWidth="1"/>
    <col min="20" max="16384" width="9.1171875" style="7"/>
  </cols>
  <sheetData>
    <row r="1" spans="1:12" customFormat="1" ht="55" customHeight="1" x14ac:dyDescent="0.8">
      <c r="B1" s="1"/>
      <c r="C1" s="11"/>
      <c r="D1" s="11"/>
      <c r="E1" s="12"/>
      <c r="F1" s="12"/>
      <c r="G1" s="12"/>
      <c r="H1" s="33"/>
      <c r="I1" s="33"/>
      <c r="J1" s="33"/>
      <c r="K1" s="34"/>
      <c r="L1" s="34"/>
    </row>
    <row r="2" spans="1:12" customFormat="1" ht="14.1" x14ac:dyDescent="0.5"/>
    <row r="3" spans="1:12" s="2" customFormat="1" ht="20.399999999999999" x14ac:dyDescent="0.65">
      <c r="A3"/>
      <c r="B3" s="14" t="s">
        <v>18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5" spans="1:12" x14ac:dyDescent="0.65">
      <c r="F5" s="4" t="s">
        <v>21</v>
      </c>
    </row>
    <row r="6" spans="1:12" ht="14.7" thickBot="1" x14ac:dyDescent="0.7">
      <c r="B6" s="31" t="s">
        <v>1</v>
      </c>
      <c r="C6" s="32" t="s">
        <v>2</v>
      </c>
      <c r="D6" s="32" t="s">
        <v>7</v>
      </c>
      <c r="E6" s="32" t="s">
        <v>19</v>
      </c>
      <c r="F6" s="32" t="s">
        <v>22</v>
      </c>
      <c r="G6" s="32" t="s">
        <v>20</v>
      </c>
    </row>
    <row r="7" spans="1:12" x14ac:dyDescent="0.65">
      <c r="B7" s="25" t="s">
        <v>3</v>
      </c>
      <c r="C7" s="26">
        <v>190000</v>
      </c>
      <c r="D7" s="27">
        <v>7</v>
      </c>
      <c r="E7" s="28">
        <v>0.05</v>
      </c>
      <c r="F7" s="29">
        <f>E7*C7</f>
        <v>9500</v>
      </c>
      <c r="G7" s="28">
        <v>5.5E-2</v>
      </c>
    </row>
    <row r="8" spans="1:12" x14ac:dyDescent="0.65">
      <c r="B8" s="7" t="s">
        <v>4</v>
      </c>
      <c r="C8" s="15">
        <v>350000</v>
      </c>
      <c r="D8" s="16">
        <v>10</v>
      </c>
      <c r="E8" s="23">
        <v>7.0000000000000007E-2</v>
      </c>
      <c r="F8" s="24">
        <f>E8*C8</f>
        <v>24500.000000000004</v>
      </c>
      <c r="G8" s="23">
        <v>0.08</v>
      </c>
    </row>
    <row r="9" spans="1:12" x14ac:dyDescent="0.65">
      <c r="D9" s="8"/>
      <c r="E9" s="5"/>
      <c r="F9" s="8"/>
      <c r="G9" s="5"/>
    </row>
    <row r="10" spans="1:12" x14ac:dyDescent="0.65">
      <c r="D10" s="8"/>
      <c r="E10" s="5"/>
      <c r="F10" s="8"/>
      <c r="G10" s="5"/>
    </row>
    <row r="11" spans="1:12" x14ac:dyDescent="0.65">
      <c r="B11" s="30" t="s">
        <v>23</v>
      </c>
      <c r="C11" s="25"/>
      <c r="D11" s="37"/>
      <c r="E11" s="38"/>
      <c r="F11" s="37"/>
      <c r="G11" s="38"/>
      <c r="H11" s="25"/>
      <c r="I11" s="25"/>
      <c r="J11" s="25"/>
      <c r="K11" s="25"/>
      <c r="L11" s="25"/>
    </row>
    <row r="12" spans="1:12" ht="14.7" thickBot="1" x14ac:dyDescent="0.7">
      <c r="B12" s="39"/>
      <c r="C12" s="40">
        <v>1</v>
      </c>
      <c r="D12" s="41">
        <f>C12+1</f>
        <v>2</v>
      </c>
      <c r="E12" s="41">
        <f t="shared" ref="E12:L12" si="0">D12+1</f>
        <v>3</v>
      </c>
      <c r="F12" s="41">
        <f t="shared" si="0"/>
        <v>4</v>
      </c>
      <c r="G12" s="41">
        <f t="shared" si="0"/>
        <v>5</v>
      </c>
      <c r="H12" s="41">
        <f t="shared" si="0"/>
        <v>6</v>
      </c>
      <c r="I12" s="41">
        <f t="shared" si="0"/>
        <v>7</v>
      </c>
      <c r="J12" s="41">
        <f t="shared" si="0"/>
        <v>8</v>
      </c>
      <c r="K12" s="41">
        <f t="shared" si="0"/>
        <v>9</v>
      </c>
      <c r="L12" s="41">
        <f t="shared" si="0"/>
        <v>10</v>
      </c>
    </row>
    <row r="13" spans="1:12" x14ac:dyDescent="0.65">
      <c r="B13" s="25" t="s">
        <v>5</v>
      </c>
      <c r="C13" s="35">
        <f>IF(C12&lt;=$D$7,$F$7,0)</f>
        <v>9500</v>
      </c>
      <c r="D13" s="35">
        <f t="shared" ref="D13:L13" si="1">IF(D12&lt;=$D$7,$F$7,0)</f>
        <v>9500</v>
      </c>
      <c r="E13" s="35">
        <f t="shared" si="1"/>
        <v>9500</v>
      </c>
      <c r="F13" s="35">
        <f t="shared" si="1"/>
        <v>9500</v>
      </c>
      <c r="G13" s="35">
        <f t="shared" si="1"/>
        <v>9500</v>
      </c>
      <c r="H13" s="35">
        <f t="shared" si="1"/>
        <v>9500</v>
      </c>
      <c r="I13" s="35">
        <f t="shared" si="1"/>
        <v>9500</v>
      </c>
      <c r="J13" s="35">
        <f t="shared" si="1"/>
        <v>0</v>
      </c>
      <c r="K13" s="35">
        <f t="shared" si="1"/>
        <v>0</v>
      </c>
      <c r="L13" s="35">
        <f t="shared" si="1"/>
        <v>0</v>
      </c>
    </row>
    <row r="14" spans="1:12" x14ac:dyDescent="0.65">
      <c r="B14" s="7" t="s">
        <v>2</v>
      </c>
      <c r="C14" s="36">
        <f>IF(C12=$D$7,$C$7,0)</f>
        <v>0</v>
      </c>
      <c r="D14" s="36">
        <f t="shared" ref="D14:L14" si="2">IF(D12=$D$7,$C$7,0)</f>
        <v>0</v>
      </c>
      <c r="E14" s="36">
        <f t="shared" si="2"/>
        <v>0</v>
      </c>
      <c r="F14" s="36">
        <f t="shared" si="2"/>
        <v>0</v>
      </c>
      <c r="G14" s="36">
        <f t="shared" si="2"/>
        <v>0</v>
      </c>
      <c r="H14" s="36">
        <f t="shared" si="2"/>
        <v>0</v>
      </c>
      <c r="I14" s="36">
        <f t="shared" si="2"/>
        <v>190000</v>
      </c>
      <c r="J14" s="36">
        <f t="shared" si="2"/>
        <v>0</v>
      </c>
      <c r="K14" s="36">
        <f t="shared" si="2"/>
        <v>0</v>
      </c>
      <c r="L14" s="36">
        <f t="shared" si="2"/>
        <v>0</v>
      </c>
    </row>
    <row r="15" spans="1:12" x14ac:dyDescent="0.65">
      <c r="B15" s="7" t="s">
        <v>25</v>
      </c>
      <c r="C15" s="35">
        <f>SUM(C13:C14)</f>
        <v>9500</v>
      </c>
      <c r="D15" s="35">
        <f t="shared" ref="D15:L15" si="3">SUM(D13:D14)</f>
        <v>9500</v>
      </c>
      <c r="E15" s="35">
        <f t="shared" si="3"/>
        <v>9500</v>
      </c>
      <c r="F15" s="35">
        <f t="shared" si="3"/>
        <v>9500</v>
      </c>
      <c r="G15" s="35">
        <f t="shared" si="3"/>
        <v>9500</v>
      </c>
      <c r="H15" s="35">
        <f t="shared" si="3"/>
        <v>9500</v>
      </c>
      <c r="I15" s="35">
        <f t="shared" si="3"/>
        <v>199500</v>
      </c>
      <c r="J15" s="35">
        <f t="shared" si="3"/>
        <v>0</v>
      </c>
      <c r="K15" s="35">
        <f t="shared" si="3"/>
        <v>0</v>
      </c>
      <c r="L15" s="35">
        <f t="shared" si="3"/>
        <v>0</v>
      </c>
    </row>
    <row r="16" spans="1:12" ht="14.4" customHeight="1" x14ac:dyDescent="0.65"/>
    <row r="17" spans="2:12" x14ac:dyDescent="0.65">
      <c r="B17" s="7" t="s">
        <v>23</v>
      </c>
      <c r="C17" s="43">
        <f>NPV(G7,C15:L15)</f>
        <v>184601.1812386621</v>
      </c>
    </row>
    <row r="18" spans="2:12" x14ac:dyDescent="0.65"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2:12" x14ac:dyDescent="0.65">
      <c r="B19" s="30" t="s">
        <v>26</v>
      </c>
      <c r="C19" s="25"/>
      <c r="D19" s="37"/>
      <c r="E19" s="38"/>
      <c r="F19" s="37"/>
      <c r="G19" s="38"/>
      <c r="H19" s="25"/>
      <c r="I19" s="25"/>
      <c r="J19" s="25"/>
      <c r="K19" s="25"/>
      <c r="L19" s="25"/>
    </row>
    <row r="20" spans="2:12" ht="14.7" thickBot="1" x14ac:dyDescent="0.7">
      <c r="B20" s="39"/>
      <c r="C20" s="40">
        <v>1</v>
      </c>
      <c r="D20" s="41">
        <f>C20+1</f>
        <v>2</v>
      </c>
      <c r="E20" s="41">
        <f t="shared" ref="E20:L20" si="4">D20+1</f>
        <v>3</v>
      </c>
      <c r="F20" s="41">
        <f t="shared" si="4"/>
        <v>4</v>
      </c>
      <c r="G20" s="41">
        <f t="shared" si="4"/>
        <v>5</v>
      </c>
      <c r="H20" s="41">
        <f t="shared" si="4"/>
        <v>6</v>
      </c>
      <c r="I20" s="41">
        <f t="shared" si="4"/>
        <v>7</v>
      </c>
      <c r="J20" s="41">
        <f t="shared" si="4"/>
        <v>8</v>
      </c>
      <c r="K20" s="41">
        <f t="shared" si="4"/>
        <v>9</v>
      </c>
      <c r="L20" s="41">
        <f t="shared" si="4"/>
        <v>10</v>
      </c>
    </row>
    <row r="21" spans="2:12" x14ac:dyDescent="0.65">
      <c r="B21" s="25" t="s">
        <v>5</v>
      </c>
      <c r="C21" s="35">
        <f>IF(C20&lt;=$D$8,$F$8,0)</f>
        <v>24500.000000000004</v>
      </c>
      <c r="D21" s="35">
        <f t="shared" ref="D21:L21" si="5">IF(D20&lt;=$D$8,$F$8,0)</f>
        <v>24500.000000000004</v>
      </c>
      <c r="E21" s="35">
        <f t="shared" si="5"/>
        <v>24500.000000000004</v>
      </c>
      <c r="F21" s="35">
        <f t="shared" si="5"/>
        <v>24500.000000000004</v>
      </c>
      <c r="G21" s="35">
        <f t="shared" si="5"/>
        <v>24500.000000000004</v>
      </c>
      <c r="H21" s="35">
        <f t="shared" si="5"/>
        <v>24500.000000000004</v>
      </c>
      <c r="I21" s="35">
        <f t="shared" si="5"/>
        <v>24500.000000000004</v>
      </c>
      <c r="J21" s="35">
        <f t="shared" si="5"/>
        <v>24500.000000000004</v>
      </c>
      <c r="K21" s="35">
        <f t="shared" si="5"/>
        <v>24500.000000000004</v>
      </c>
      <c r="L21" s="35">
        <f t="shared" si="5"/>
        <v>24500.000000000004</v>
      </c>
    </row>
    <row r="22" spans="2:12" x14ac:dyDescent="0.65">
      <c r="B22" s="7" t="s">
        <v>2</v>
      </c>
      <c r="C22" s="36">
        <f>IF(C20=$D$8,$C$8,0)</f>
        <v>0</v>
      </c>
      <c r="D22" s="36">
        <f t="shared" ref="D22:L22" si="6">IF(D20=$D$8,$C$8,0)</f>
        <v>0</v>
      </c>
      <c r="E22" s="36">
        <f t="shared" si="6"/>
        <v>0</v>
      </c>
      <c r="F22" s="36">
        <f t="shared" si="6"/>
        <v>0</v>
      </c>
      <c r="G22" s="36">
        <f t="shared" si="6"/>
        <v>0</v>
      </c>
      <c r="H22" s="36">
        <f t="shared" si="6"/>
        <v>0</v>
      </c>
      <c r="I22" s="36">
        <f t="shared" si="6"/>
        <v>0</v>
      </c>
      <c r="J22" s="36">
        <f t="shared" si="6"/>
        <v>0</v>
      </c>
      <c r="K22" s="36">
        <f t="shared" si="6"/>
        <v>0</v>
      </c>
      <c r="L22" s="36">
        <f t="shared" si="6"/>
        <v>350000</v>
      </c>
    </row>
    <row r="23" spans="2:12" x14ac:dyDescent="0.65">
      <c r="B23" s="7" t="s">
        <v>25</v>
      </c>
      <c r="C23" s="35">
        <f>SUM(C21:C22)</f>
        <v>24500.000000000004</v>
      </c>
      <c r="D23" s="35">
        <f t="shared" ref="D23" si="7">SUM(D21:D22)</f>
        <v>24500.000000000004</v>
      </c>
      <c r="E23" s="35">
        <f t="shared" ref="E23" si="8">SUM(E21:E22)</f>
        <v>24500.000000000004</v>
      </c>
      <c r="F23" s="35">
        <f t="shared" ref="F23" si="9">SUM(F21:F22)</f>
        <v>24500.000000000004</v>
      </c>
      <c r="G23" s="35">
        <f t="shared" ref="G23" si="10">SUM(G21:G22)</f>
        <v>24500.000000000004</v>
      </c>
      <c r="H23" s="35">
        <f t="shared" ref="H23" si="11">SUM(H21:H22)</f>
        <v>24500.000000000004</v>
      </c>
      <c r="I23" s="35">
        <f t="shared" ref="I23" si="12">SUM(I21:I22)</f>
        <v>24500.000000000004</v>
      </c>
      <c r="J23" s="35">
        <f t="shared" ref="J23" si="13">SUM(J21:J22)</f>
        <v>24500.000000000004</v>
      </c>
      <c r="K23" s="35">
        <f t="shared" ref="K23" si="14">SUM(K21:K22)</f>
        <v>24500.000000000004</v>
      </c>
      <c r="L23" s="35">
        <f t="shared" ref="L23" si="15">SUM(L21:L22)</f>
        <v>374500</v>
      </c>
    </row>
    <row r="25" spans="2:12" x14ac:dyDescent="0.65">
      <c r="B25" s="7" t="s">
        <v>23</v>
      </c>
      <c r="C25" s="43">
        <f>NPV(G8,C23:L23)</f>
        <v>326514.71510370477</v>
      </c>
    </row>
    <row r="26" spans="2:12" x14ac:dyDescent="0.65">
      <c r="C26" s="42"/>
      <c r="D26" s="42"/>
      <c r="E26" s="42"/>
      <c r="F26" s="42"/>
      <c r="G26" s="42"/>
      <c r="H26" s="42"/>
      <c r="I26" s="42"/>
      <c r="J26" s="42"/>
      <c r="K26" s="42"/>
      <c r="L26" s="42"/>
    </row>
    <row r="27" spans="2:12" ht="15.9" x14ac:dyDescent="0.65">
      <c r="B27" s="19" t="s">
        <v>13</v>
      </c>
      <c r="C27" s="44">
        <f>C17+C25</f>
        <v>511115.89634236688</v>
      </c>
      <c r="D27" s="42"/>
      <c r="E27" s="42"/>
      <c r="F27" s="42"/>
      <c r="G27" s="42"/>
      <c r="H27" s="42"/>
      <c r="I27" s="42"/>
      <c r="J27" s="42"/>
      <c r="K27" s="42"/>
      <c r="L27" s="42"/>
    </row>
    <row r="29" spans="2:12" x14ac:dyDescent="0.65">
      <c r="B29" s="46" t="s">
        <v>24</v>
      </c>
    </row>
  </sheetData>
  <printOptions horizontalCentered="1"/>
  <pageMargins left="0.7" right="0.7" top="0.75" bottom="0.75" header="0.3" footer="0.3"/>
  <pageSetup scale="7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Market Value of Debt-Estimate</vt:lpstr>
      <vt:lpstr>Market Value of Debt-Precise</vt:lpstr>
      <vt:lpstr>'Market Value of Debt-Estimate'!Print_Area</vt:lpstr>
      <vt:lpstr>'Market Value of Debt-Precise'!Print_Area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2023-04-13T15:34:33Z</cp:lastPrinted>
  <dcterms:created xsi:type="dcterms:W3CDTF">2017-08-22T21:42:52Z</dcterms:created>
  <dcterms:modified xsi:type="dcterms:W3CDTF">2023-04-13T15:36:00Z</dcterms:modified>
</cp:coreProperties>
</file>