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22. Templates Course\Attachments\"/>
    </mc:Choice>
  </mc:AlternateContent>
  <xr:revisionPtr revIDLastSave="0" documentId="13_ncr:1_{F9524291-9398-497F-B2AC-F3A7CECC125F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4" r:id="rId1"/>
    <sheet name="Pharm. Industry Comps" sheetId="1" r:id="rId2"/>
  </sheets>
  <definedNames>
    <definedName name="_xlnm._FilterDatabase" localSheetId="1" hidden="1">'Pharm. Industry Comps'!$B$7:$P$17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Cover!$B$2:$O$39</definedName>
    <definedName name="_xlnm.Print_Area" localSheetId="1">'Pharm. Industry Comps'!$A$1:$P$27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23" i="1" l="1"/>
  <c r="P23" i="1" s="1"/>
  <c r="H10" i="1"/>
  <c r="O10" i="1" s="1"/>
  <c r="H11" i="1"/>
  <c r="O11" i="1" s="1"/>
  <c r="M8" i="1"/>
  <c r="H17" i="1"/>
  <c r="P17" i="1" s="1"/>
  <c r="H13" i="1"/>
  <c r="M13" i="1" s="1"/>
  <c r="H14" i="1"/>
  <c r="P14" i="1" s="1"/>
  <c r="H9" i="1"/>
  <c r="M9" i="1" s="1"/>
  <c r="H15" i="1"/>
  <c r="O15" i="1" s="1"/>
  <c r="H12" i="1"/>
  <c r="P12" i="1" s="1"/>
  <c r="H16" i="1"/>
  <c r="O16" i="1" s="1"/>
  <c r="J7" i="1"/>
  <c r="L7" i="1"/>
  <c r="N7" i="1"/>
  <c r="P7" i="1"/>
  <c r="D18" i="1"/>
  <c r="E18" i="1"/>
  <c r="F18" i="1"/>
  <c r="G18" i="1"/>
  <c r="I18" i="1"/>
  <c r="J18" i="1"/>
  <c r="K18" i="1"/>
  <c r="L18" i="1"/>
  <c r="D19" i="1"/>
  <c r="E19" i="1"/>
  <c r="F19" i="1"/>
  <c r="G19" i="1"/>
  <c r="I19" i="1"/>
  <c r="J19" i="1"/>
  <c r="K19" i="1"/>
  <c r="L19" i="1"/>
  <c r="D20" i="1"/>
  <c r="E20" i="1"/>
  <c r="F20" i="1"/>
  <c r="G20" i="1"/>
  <c r="I20" i="1"/>
  <c r="J20" i="1"/>
  <c r="K20" i="1"/>
  <c r="L20" i="1"/>
  <c r="D21" i="1"/>
  <c r="E21" i="1"/>
  <c r="F21" i="1"/>
  <c r="G21" i="1"/>
  <c r="I21" i="1"/>
  <c r="J21" i="1"/>
  <c r="K21" i="1"/>
  <c r="L21" i="1"/>
  <c r="N23" i="1" l="1"/>
  <c r="M23" i="1"/>
  <c r="O23" i="1"/>
  <c r="N12" i="1"/>
  <c r="N13" i="1"/>
  <c r="P11" i="1"/>
  <c r="P15" i="1"/>
  <c r="P16" i="1"/>
  <c r="N9" i="1"/>
  <c r="M12" i="1"/>
  <c r="O9" i="1"/>
  <c r="O12" i="1"/>
  <c r="O13" i="1"/>
  <c r="P9" i="1"/>
  <c r="M15" i="1"/>
  <c r="N8" i="1"/>
  <c r="P13" i="1"/>
  <c r="P8" i="1"/>
  <c r="M14" i="1"/>
  <c r="M11" i="1"/>
  <c r="N16" i="1"/>
  <c r="N15" i="1"/>
  <c r="N14" i="1"/>
  <c r="N17" i="1"/>
  <c r="N11" i="1"/>
  <c r="O8" i="1"/>
  <c r="M16" i="1"/>
  <c r="M17" i="1"/>
  <c r="O14" i="1"/>
  <c r="O17" i="1"/>
  <c r="H21" i="1"/>
  <c r="P10" i="1"/>
  <c r="H20" i="1"/>
  <c r="M10" i="1"/>
  <c r="N10" i="1"/>
  <c r="H19" i="1"/>
  <c r="H18" i="1"/>
  <c r="P20" i="1" l="1"/>
  <c r="M19" i="1"/>
  <c r="P19" i="1"/>
  <c r="O21" i="1"/>
  <c r="O20" i="1"/>
  <c r="O18" i="1"/>
  <c r="O19" i="1"/>
  <c r="P18" i="1"/>
  <c r="M21" i="1"/>
  <c r="P21" i="1"/>
  <c r="M20" i="1"/>
  <c r="N18" i="1"/>
  <c r="N19" i="1"/>
  <c r="N20" i="1"/>
  <c r="N21" i="1"/>
  <c r="M18" i="1"/>
</calcChain>
</file>

<file path=xl/sharedStrings.xml><?xml version="1.0" encoding="utf-8"?>
<sst xmlns="http://schemas.openxmlformats.org/spreadsheetml/2006/main" count="57" uniqueCount="54">
  <si>
    <t>https://corporatefinanceinstitute.com/</t>
  </si>
  <si>
    <t>Strictly Confidential</t>
  </si>
  <si>
    <t>Company Name</t>
  </si>
  <si>
    <t xml:space="preserve"> </t>
  </si>
  <si>
    <t>Market Capitalization</t>
  </si>
  <si>
    <t>Net Debt</t>
  </si>
  <si>
    <t>Minority Interest</t>
  </si>
  <si>
    <t>Enterprise Value</t>
  </si>
  <si>
    <t>Ticker Symbol</t>
  </si>
  <si>
    <t>LTM 
Revenue</t>
  </si>
  <si>
    <t>LTM 
EBITDA</t>
  </si>
  <si>
    <t>Mean</t>
  </si>
  <si>
    <t>Median</t>
  </si>
  <si>
    <t>Min</t>
  </si>
  <si>
    <t>Max</t>
  </si>
  <si>
    <t>Market Data</t>
  </si>
  <si>
    <t>Financial Data</t>
  </si>
  <si>
    <t>EV/EBITDA</t>
  </si>
  <si>
    <t>EV/Revenue</t>
  </si>
  <si>
    <t>Preferred Equity</t>
  </si>
  <si>
    <t>Market Data as of:</t>
  </si>
  <si>
    <t>LTM</t>
  </si>
  <si>
    <t>Source: S&amp;P Capital IQ</t>
  </si>
  <si>
    <t>Pharmaceuticals Industry Comps Template</t>
  </si>
  <si>
    <t>Bayer Aktiengesellschaft</t>
  </si>
  <si>
    <t>DB:BAYN</t>
  </si>
  <si>
    <t>Pfizer Inc.</t>
  </si>
  <si>
    <t>NYSE:PFE</t>
  </si>
  <si>
    <t>GlaxoSmithKline plc</t>
  </si>
  <si>
    <t>LSE:GSK</t>
  </si>
  <si>
    <t>Novo Nordisk A/S</t>
  </si>
  <si>
    <t>CPSE:NOVO B</t>
  </si>
  <si>
    <t>AstraZeneca PLC</t>
  </si>
  <si>
    <t>LSE:AZN</t>
  </si>
  <si>
    <t>Novartis AG</t>
  </si>
  <si>
    <t>SWX:NOVN</t>
  </si>
  <si>
    <t>MERCK Kommanditgesellschaft auf Aktien</t>
  </si>
  <si>
    <t>DB:MRK</t>
  </si>
  <si>
    <t>Sanofi</t>
  </si>
  <si>
    <t>ENXTPA:SAN</t>
  </si>
  <si>
    <t>Amgen Inc.</t>
  </si>
  <si>
    <t>NasdaqGS:AMGN</t>
  </si>
  <si>
    <t>Bristol-Myers Squibb Company</t>
  </si>
  <si>
    <t>NYSE:BMY</t>
  </si>
  <si>
    <t>Roche Holding AG</t>
  </si>
  <si>
    <t>SWX:ROG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</si>
  <si>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</si>
  <si>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</si>
  <si>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</si>
  <si>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</si>
  <si>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</si>
  <si>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</si>
  <si>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</si>
  <si>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Pharm. Industry 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</si>
</sst>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6" formatCode="mm\/dd\/yyyy"/>
    <numFmt numFmtId="167" formatCode="0.0\x"/>
    <numFmt numFmtId="168" formatCode="_(#,##0_)_%;\(#,##0\)_%;_(&quot;–&quot;_)_%;_(@_)_%"/>
    <numFmt numFmtId="170" formatCode="&quot;Yes&quot;;&quot;ERROR&quot;;&quot;No&quot;;&quot;ERROR&quot;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1"/>
      <color theme="2"/>
      <name val="Arial Narrow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2"/>
      <color rgb="FF000000"/>
      <name val="Open Sans"/>
      <family val="2"/>
    </font>
    <font>
      <b/>
      <sz val="10"/>
      <color rgb="FFFA621C"/>
      <name val="Open Sans"/>
      <family val="2"/>
    </font>
    <font>
      <sz val="12"/>
      <color theme="1"/>
      <name val="Open Sans"/>
      <family val="2"/>
    </font>
    <font>
      <sz val="12"/>
      <color rgb="FF002060"/>
      <name val="Open Sans"/>
      <family val="2"/>
    </font>
    <font>
      <sz val="11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2"/>
      <color rgb="FF3271D2"/>
      <name val="Open Sans"/>
      <family val="2"/>
    </font>
    <font>
      <b/>
      <sz val="12"/>
      <color rgb="FF3271D2"/>
      <name val="Open Sans"/>
      <family val="2"/>
    </font>
    <font>
      <b/>
      <sz val="11"/>
      <color theme="0"/>
      <name val="Open Sans"/>
      <family val="2"/>
    </font>
    <font>
      <sz val="11"/>
      <color rgb="FF0000FF"/>
      <name val="Open Sans"/>
      <family val="2"/>
    </font>
    <font>
      <b/>
      <sz val="11"/>
      <name val="Open Sans"/>
      <family val="2"/>
    </font>
    <font>
      <b/>
      <sz val="11"/>
      <color rgb="FF000000"/>
      <name val="Open Sans"/>
      <family val="2"/>
    </font>
    <font>
      <i/>
      <sz val="9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2"/>
      </left>
      <right/>
      <top/>
      <bottom style="thin">
        <color theme="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164" fontId="12" fillId="4" borderId="0" xfId="1" applyNumberFormat="1" applyFont="1" applyFill="1"/>
    <xf numFmtId="164" fontId="12" fillId="4" borderId="0" xfId="1" applyNumberFormat="1" applyFont="1" applyFill="1" applyAlignment="1">
      <alignment horizontal="center"/>
    </xf>
    <xf numFmtId="0" fontId="3" fillId="4" borderId="0" xfId="0" applyFont="1" applyFill="1"/>
    <xf numFmtId="0" fontId="13" fillId="4" borderId="0" xfId="0" applyFont="1" applyFill="1"/>
    <xf numFmtId="0" fontId="10" fillId="0" borderId="0" xfId="0" applyFont="1"/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/>
    <xf numFmtId="9" fontId="15" fillId="3" borderId="0" xfId="15" applyFont="1" applyFill="1"/>
    <xf numFmtId="0" fontId="16" fillId="0" borderId="0" xfId="11" applyFont="1"/>
    <xf numFmtId="0" fontId="16" fillId="2" borderId="5" xfId="11" applyFont="1" applyFill="1" applyBorder="1"/>
    <xf numFmtId="0" fontId="16" fillId="2" borderId="6" xfId="11" applyFont="1" applyFill="1" applyBorder="1"/>
    <xf numFmtId="0" fontId="16" fillId="2" borderId="7" xfId="11" applyFont="1" applyFill="1" applyBorder="1"/>
    <xf numFmtId="0" fontId="16" fillId="2" borderId="8" xfId="11" applyFont="1" applyFill="1" applyBorder="1"/>
    <xf numFmtId="0" fontId="16" fillId="2" borderId="0" xfId="11" applyFont="1" applyFill="1"/>
    <xf numFmtId="0" fontId="16" fillId="2" borderId="9" xfId="11" applyFont="1" applyFill="1" applyBorder="1"/>
    <xf numFmtId="0" fontId="15" fillId="2" borderId="0" xfId="11" applyFont="1" applyFill="1"/>
    <xf numFmtId="0" fontId="16" fillId="0" borderId="8" xfId="11" applyFont="1" applyBorder="1"/>
    <xf numFmtId="0" fontId="16" fillId="0" borderId="9" xfId="11" applyFont="1" applyBorder="1"/>
    <xf numFmtId="0" fontId="17" fillId="0" borderId="0" xfId="11" applyFont="1" applyProtection="1">
      <protection locked="0"/>
    </xf>
    <xf numFmtId="0" fontId="18" fillId="0" borderId="0" xfId="11" applyFont="1" applyAlignment="1">
      <alignment horizontal="right"/>
    </xf>
    <xf numFmtId="0" fontId="16" fillId="0" borderId="0" xfId="11" applyFont="1" applyProtection="1">
      <protection locked="0"/>
    </xf>
    <xf numFmtId="0" fontId="19" fillId="0" borderId="0" xfId="11" applyFont="1"/>
    <xf numFmtId="0" fontId="18" fillId="0" borderId="1" xfId="11" applyFont="1" applyBorder="1" applyProtection="1">
      <protection locked="0"/>
    </xf>
    <xf numFmtId="0" fontId="1" fillId="0" borderId="0" xfId="11" applyFont="1"/>
    <xf numFmtId="0" fontId="1" fillId="0" borderId="0" xfId="11" applyFont="1" applyAlignment="1">
      <alignment horizontal="centerContinuous"/>
    </xf>
    <xf numFmtId="168" fontId="20" fillId="0" borderId="0" xfId="14" applyNumberFormat="1" applyFont="1" applyFill="1" applyBorder="1" applyProtection="1">
      <protection locked="0"/>
    </xf>
    <xf numFmtId="168" fontId="21" fillId="0" borderId="0" xfId="13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13" applyFont="1" applyFill="1" applyBorder="1" applyProtection="1">
      <protection locked="0"/>
    </xf>
    <xf numFmtId="170" fontId="21" fillId="0" borderId="0" xfId="13" applyNumberFormat="1" applyFont="1" applyFill="1" applyBorder="1" applyAlignment="1" applyProtection="1">
      <alignment horizontal="center"/>
      <protection locked="0"/>
    </xf>
    <xf numFmtId="0" fontId="18" fillId="0" borderId="0" xfId="11" applyFont="1" applyProtection="1">
      <protection locked="0"/>
    </xf>
    <xf numFmtId="0" fontId="27" fillId="0" borderId="0" xfId="11" applyFont="1" applyAlignment="1">
      <alignment horizontal="left"/>
    </xf>
    <xf numFmtId="0" fontId="28" fillId="0" borderId="0" xfId="13" applyFont="1" applyFill="1" applyBorder="1" applyProtection="1">
      <protection locked="0"/>
    </xf>
    <xf numFmtId="0" fontId="23" fillId="0" borderId="0" xfId="13" applyFont="1" applyFill="1" applyBorder="1"/>
    <xf numFmtId="0" fontId="29" fillId="6" borderId="0" xfId="11" applyFont="1" applyFill="1"/>
    <xf numFmtId="0" fontId="1" fillId="6" borderId="0" xfId="11" applyFont="1" applyFill="1"/>
    <xf numFmtId="168" fontId="30" fillId="6" borderId="0" xfId="11" applyNumberFormat="1" applyFont="1" applyFill="1"/>
    <xf numFmtId="0" fontId="14" fillId="6" borderId="0" xfId="11" applyFont="1" applyFill="1"/>
    <xf numFmtId="0" fontId="16" fillId="0" borderId="10" xfId="11" applyFont="1" applyBorder="1"/>
    <xf numFmtId="0" fontId="16" fillId="0" borderId="11" xfId="11" applyFont="1" applyBorder="1"/>
    <xf numFmtId="0" fontId="16" fillId="0" borderId="12" xfId="11" applyFont="1" applyBorder="1"/>
    <xf numFmtId="168" fontId="31" fillId="0" borderId="0" xfId="14" applyNumberFormat="1" applyFont="1" applyFill="1" applyBorder="1" applyProtection="1">
      <protection locked="0"/>
    </xf>
    <xf numFmtId="166" fontId="26" fillId="0" borderId="0" xfId="0" applyNumberFormat="1" applyFont="1" applyAlignment="1">
      <alignment horizontal="left"/>
    </xf>
    <xf numFmtId="0" fontId="25" fillId="0" borderId="0" xfId="0" applyFont="1"/>
    <xf numFmtId="0" fontId="33" fillId="4" borderId="0" xfId="0" applyFont="1" applyFill="1"/>
    <xf numFmtId="0" fontId="33" fillId="4" borderId="3" xfId="0" applyFont="1" applyFill="1" applyBorder="1" applyAlignment="1">
      <alignment horizontal="centerContinuous"/>
    </xf>
    <xf numFmtId="0" fontId="33" fillId="4" borderId="2" xfId="0" applyFont="1" applyFill="1" applyBorder="1" applyAlignment="1">
      <alignment horizontal="centerContinuous"/>
    </xf>
    <xf numFmtId="0" fontId="33" fillId="4" borderId="4" xfId="0" applyFont="1" applyFill="1" applyBorder="1" applyAlignment="1">
      <alignment horizontal="centerContinuous"/>
    </xf>
    <xf numFmtId="0" fontId="30" fillId="4" borderId="0" xfId="0" applyFont="1" applyFill="1" applyAlignment="1">
      <alignment vertical="center" wrapText="1"/>
    </xf>
    <xf numFmtId="0" fontId="30" fillId="4" borderId="0" xfId="0" applyFont="1" applyFill="1" applyAlignment="1">
      <alignment horizontal="left" vertical="center" wrapText="1"/>
    </xf>
    <xf numFmtId="0" fontId="30" fillId="4" borderId="0" xfId="0" applyFont="1" applyFill="1" applyAlignment="1">
      <alignment horizontal="right" vertical="center" wrapText="1"/>
    </xf>
    <xf numFmtId="0" fontId="26" fillId="0" borderId="0" xfId="0" applyFont="1"/>
    <xf numFmtId="43" fontId="26" fillId="0" borderId="0" xfId="1" applyFont="1" applyAlignment="1">
      <alignment horizontal="right"/>
    </xf>
    <xf numFmtId="43" fontId="34" fillId="0" borderId="0" xfId="1" applyFont="1" applyAlignment="1">
      <alignment horizontal="right"/>
    </xf>
    <xf numFmtId="43" fontId="25" fillId="0" borderId="0" xfId="1" applyFont="1" applyAlignment="1">
      <alignment horizontal="right"/>
    </xf>
    <xf numFmtId="167" fontId="25" fillId="0" borderId="0" xfId="0" applyNumberFormat="1" applyFont="1" applyAlignment="1">
      <alignment horizontal="right"/>
    </xf>
    <xf numFmtId="43" fontId="26" fillId="0" borderId="0" xfId="1" applyFont="1" applyBorder="1" applyAlignment="1">
      <alignment horizontal="right"/>
    </xf>
    <xf numFmtId="43" fontId="34" fillId="0" borderId="0" xfId="1" applyFont="1" applyBorder="1" applyAlignment="1">
      <alignment horizontal="right"/>
    </xf>
    <xf numFmtId="43" fontId="25" fillId="0" borderId="0" xfId="1" applyFont="1" applyBorder="1" applyAlignment="1">
      <alignment horizontal="right"/>
    </xf>
    <xf numFmtId="0" fontId="26" fillId="0" borderId="1" xfId="0" applyFont="1" applyBorder="1"/>
    <xf numFmtId="43" fontId="26" fillId="0" borderId="1" xfId="1" applyFont="1" applyBorder="1" applyAlignment="1">
      <alignment horizontal="right"/>
    </xf>
    <xf numFmtId="43" fontId="34" fillId="0" borderId="1" xfId="1" applyFont="1" applyBorder="1" applyAlignment="1">
      <alignment horizontal="right"/>
    </xf>
    <xf numFmtId="43" fontId="25" fillId="0" borderId="1" xfId="1" applyFont="1" applyBorder="1" applyAlignment="1">
      <alignment horizontal="right"/>
    </xf>
    <xf numFmtId="167" fontId="25" fillId="0" borderId="1" xfId="0" applyNumberFormat="1" applyFont="1" applyBorder="1" applyAlignment="1">
      <alignment horizontal="right"/>
    </xf>
    <xf numFmtId="0" fontId="25" fillId="5" borderId="0" xfId="0" applyFont="1" applyFill="1"/>
    <xf numFmtId="43" fontId="25" fillId="5" borderId="0" xfId="1" applyFont="1" applyFill="1" applyAlignment="1">
      <alignment horizontal="right"/>
    </xf>
    <xf numFmtId="167" fontId="25" fillId="5" borderId="0" xfId="0" applyNumberFormat="1" applyFont="1" applyFill="1" applyAlignment="1">
      <alignment horizontal="right"/>
    </xf>
    <xf numFmtId="0" fontId="35" fillId="5" borderId="0" xfId="0" applyFont="1" applyFill="1"/>
    <xf numFmtId="43" fontId="35" fillId="5" borderId="0" xfId="1" applyFont="1" applyFill="1" applyAlignment="1">
      <alignment horizontal="right"/>
    </xf>
    <xf numFmtId="167" fontId="35" fillId="5" borderId="0" xfId="0" applyNumberFormat="1" applyFont="1" applyFill="1" applyAlignment="1">
      <alignment horizontal="right"/>
    </xf>
    <xf numFmtId="43" fontId="25" fillId="0" borderId="0" xfId="1" applyFont="1" applyFill="1"/>
    <xf numFmtId="167" fontId="25" fillId="0" borderId="0" xfId="0" applyNumberFormat="1" applyFont="1"/>
    <xf numFmtId="43" fontId="26" fillId="7" borderId="0" xfId="1" applyFont="1" applyFill="1" applyAlignment="1">
      <alignment horizontal="right"/>
    </xf>
    <xf numFmtId="43" fontId="30" fillId="7" borderId="0" xfId="1" applyFont="1" applyFill="1" applyAlignment="1">
      <alignment horizontal="right"/>
    </xf>
    <xf numFmtId="0" fontId="26" fillId="7" borderId="0" xfId="0" applyFont="1" applyFill="1"/>
    <xf numFmtId="167" fontId="36" fillId="7" borderId="0" xfId="0" applyNumberFormat="1" applyFont="1" applyFill="1" applyAlignment="1">
      <alignment horizontal="right"/>
    </xf>
    <xf numFmtId="43" fontId="36" fillId="7" borderId="0" xfId="1" applyFont="1" applyFill="1" applyAlignment="1">
      <alignment horizontal="right"/>
    </xf>
    <xf numFmtId="164" fontId="11" fillId="0" borderId="0" xfId="1" applyNumberFormat="1" applyFont="1" applyFill="1"/>
    <xf numFmtId="0" fontId="37" fillId="0" borderId="0" xfId="0" applyFont="1"/>
    <xf numFmtId="37" fontId="32" fillId="0" borderId="0" xfId="0" applyNumberFormat="1" applyFont="1" applyFill="1" applyAlignment="1">
      <alignment vertical="center"/>
    </xf>
  </cellXfs>
  <cellStyles count="16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" xfId="14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5" builtinId="5"/>
    <cellStyle name="Percent 2" xfId="4" xr:uid="{00000000-0005-0000-0000-00000B000000}"/>
  </cellStyles>
  <dxfs count="3"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fgColor auto="1"/>
          <bgColor rgb="FFFA621C"/>
        </patternFill>
      </fill>
    </dxf>
    <dxf>
      <font>
        <b/>
        <i val="0"/>
        <color theme="0"/>
      </font>
      <fill>
        <patternFill>
          <fgColor auto="1"/>
          <bgColor rgb="FFFA621C"/>
        </patternFill>
      </fill>
    </dxf>
  </dxfs>
  <tableStyles count="0" defaultTableStyle="TableStyleMedium2" defaultPivotStyle="PivotStyleLight16"/>
  <colors>
    <mruColors>
      <color rgb="FF002060"/>
      <color rgb="FFD9E5F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4079</xdr:colOff>
      <xdr:row>4</xdr:row>
      <xdr:rowOff>33248</xdr:rowOff>
    </xdr:from>
    <xdr:to>
      <xdr:col>4</xdr:col>
      <xdr:colOff>601961</xdr:colOff>
      <xdr:row>6</xdr:row>
      <xdr:rowOff>63548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DF5F8-96D0-4D7D-A85A-9B8DFE2B9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3689" y="1023848"/>
          <a:ext cx="2723862" cy="52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169700</xdr:colOff>
      <xdr:row>4</xdr:row>
      <xdr:rowOff>66473</xdr:rowOff>
    </xdr:from>
    <xdr:to>
      <xdr:col>14</xdr:col>
      <xdr:colOff>19051</xdr:colOff>
      <xdr:row>6</xdr:row>
      <xdr:rowOff>42773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778699-0E1D-489B-91E3-753156C74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51850" y="1057073"/>
          <a:ext cx="2554451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226216</xdr:colOff>
      <xdr:row>0</xdr:row>
      <xdr:rowOff>158600</xdr:rowOff>
    </xdr:from>
    <xdr:to>
      <xdr:col>15</xdr:col>
      <xdr:colOff>419935</xdr:colOff>
      <xdr:row>0</xdr:row>
      <xdr:rowOff>482600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F06A5BAA-F306-4806-BFC6-C51BC2BE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183516" y="158600"/>
          <a:ext cx="1730419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114300</xdr:rowOff>
    </xdr:from>
    <xdr:to>
      <xdr:col>1</xdr:col>
      <xdr:colOff>2120305</xdr:colOff>
      <xdr:row>0</xdr:row>
      <xdr:rowOff>481500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E35B43CD-B471-40D0-A3F4-D80218B2D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4390" y="114300"/>
          <a:ext cx="1948855" cy="36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C1C3-578E-4045-9D49-5DAD4D03AE68}">
  <sheetPr>
    <pageSetUpPr fitToPage="1"/>
  </sheetPr>
  <dimension ref="A1:W40"/>
  <sheetViews>
    <sheetView showGridLines="0" tabSelected="1" zoomScaleNormal="100" zoomScaleSheetLayoutView="85" workbookViewId="0"/>
  </sheetViews>
  <sheetFormatPr defaultColWidth="9.15625" defaultRowHeight="19.5" customHeight="1" x14ac:dyDescent="0.75"/>
  <cols>
    <col min="1" max="1" width="4.68359375" style="11" customWidth="1"/>
    <col min="2" max="2" width="4.83984375" style="11" customWidth="1"/>
    <col min="3" max="3" width="18.68359375" style="11" customWidth="1"/>
    <col min="4" max="7" width="10.68359375" style="11" customWidth="1"/>
    <col min="8" max="8" width="18.68359375" style="11" customWidth="1"/>
    <col min="9" max="12" width="10.68359375" style="11" customWidth="1"/>
    <col min="13" max="13" width="26.68359375" style="11" customWidth="1"/>
    <col min="14" max="14" width="10.68359375" style="11" customWidth="1"/>
    <col min="15" max="15" width="4.83984375" style="11" customWidth="1"/>
    <col min="16" max="16" width="11" style="11" customWidth="1"/>
    <col min="17" max="16384" width="9.15625" style="11"/>
  </cols>
  <sheetData>
    <row r="1" spans="1:15" ht="19.5" customHeight="1" thickBot="1" x14ac:dyDescent="0.8">
      <c r="A1" s="10"/>
    </row>
    <row r="2" spans="1:15" ht="19.5" customHeight="1" thickTop="1" x14ac:dyDescent="0.7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1:15" ht="19.5" customHeight="1" x14ac:dyDescent="0.7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ht="19.5" customHeight="1" x14ac:dyDescent="0.7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1:15" ht="19.5" customHeight="1" x14ac:dyDescent="0.75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1:15" ht="19.5" customHeight="1" x14ac:dyDescent="0.75">
      <c r="B6" s="15"/>
      <c r="C6" s="16"/>
      <c r="D6" s="16"/>
      <c r="E6" s="16"/>
      <c r="F6" s="16"/>
      <c r="G6" s="16"/>
      <c r="H6" s="18"/>
      <c r="I6" s="16"/>
      <c r="J6" s="16"/>
      <c r="K6" s="16"/>
      <c r="L6" s="16"/>
      <c r="M6" s="16"/>
      <c r="N6" s="16"/>
      <c r="O6" s="17"/>
    </row>
    <row r="7" spans="1:15" ht="19.5" customHeight="1" x14ac:dyDescent="0.7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1:15" ht="19.5" customHeight="1" x14ac:dyDescent="0.7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</row>
    <row r="9" spans="1:15" ht="19.5" customHeight="1" x14ac:dyDescent="0.7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1:15" ht="19.5" customHeight="1" x14ac:dyDescent="0.75">
      <c r="B10" s="19"/>
      <c r="O10" s="20"/>
    </row>
    <row r="11" spans="1:15" ht="28.5" customHeight="1" x14ac:dyDescent="1.3">
      <c r="B11" s="19"/>
      <c r="C11" s="21" t="s">
        <v>23</v>
      </c>
      <c r="N11" s="22" t="s">
        <v>1</v>
      </c>
      <c r="O11" s="20"/>
    </row>
    <row r="12" spans="1:15" ht="19.5" customHeight="1" x14ac:dyDescent="0.75">
      <c r="B12" s="19"/>
      <c r="C12" s="23"/>
      <c r="L12" s="24"/>
      <c r="O12" s="20"/>
    </row>
    <row r="13" spans="1:15" ht="19.5" customHeight="1" x14ac:dyDescent="0.75">
      <c r="B13" s="19"/>
      <c r="O13" s="20"/>
    </row>
    <row r="14" spans="1:15" ht="19.5" customHeight="1" x14ac:dyDescent="0.9">
      <c r="B14" s="19"/>
      <c r="C14" s="25" t="s">
        <v>46</v>
      </c>
      <c r="D14" s="26"/>
      <c r="E14" s="26"/>
      <c r="F14" s="26"/>
      <c r="G14" s="26"/>
      <c r="H14" s="26"/>
      <c r="J14" s="27"/>
      <c r="K14"/>
      <c r="L14"/>
      <c r="M14"/>
      <c r="N14"/>
      <c r="O14" s="20"/>
    </row>
    <row r="15" spans="1:15" ht="19.5" customHeight="1" x14ac:dyDescent="0.75">
      <c r="B15" s="19"/>
      <c r="D15" s="26"/>
      <c r="E15" s="26"/>
      <c r="F15" s="26"/>
      <c r="G15" s="26"/>
      <c r="H15" s="26"/>
      <c r="J15" s="26"/>
      <c r="K15"/>
      <c r="L15"/>
      <c r="M15"/>
      <c r="N15"/>
      <c r="O15" s="20"/>
    </row>
    <row r="16" spans="1:15" ht="19.5" customHeight="1" x14ac:dyDescent="0.8">
      <c r="B16" s="19"/>
      <c r="C16" s="45" t="s">
        <v>53</v>
      </c>
      <c r="D16" s="26"/>
      <c r="E16" s="26"/>
      <c r="F16" s="26"/>
      <c r="G16" s="26"/>
      <c r="H16" s="26"/>
      <c r="K16"/>
      <c r="L16"/>
      <c r="M16"/>
      <c r="N16"/>
      <c r="O16" s="20"/>
    </row>
    <row r="17" spans="2:23" ht="19.5" customHeight="1" x14ac:dyDescent="0.8">
      <c r="B17" s="19"/>
      <c r="C17" s="28"/>
      <c r="D17" s="26"/>
      <c r="E17" s="26"/>
      <c r="F17" s="26"/>
      <c r="G17" s="26"/>
      <c r="H17" s="26"/>
      <c r="K17"/>
      <c r="L17"/>
      <c r="M17"/>
      <c r="N17"/>
      <c r="O17" s="20"/>
    </row>
    <row r="18" spans="2:23" ht="19.5" customHeight="1" x14ac:dyDescent="0.8">
      <c r="B18" s="19"/>
      <c r="C18" s="28"/>
      <c r="D18" s="26"/>
      <c r="E18" s="26"/>
      <c r="F18" s="26"/>
      <c r="G18" s="26"/>
      <c r="H18" s="26"/>
      <c r="K18"/>
      <c r="L18"/>
      <c r="M18"/>
      <c r="N18"/>
      <c r="O18" s="20"/>
    </row>
    <row r="19" spans="2:23" ht="19.5" customHeight="1" x14ac:dyDescent="0.8">
      <c r="B19" s="19"/>
      <c r="C19" s="31"/>
      <c r="D19" s="26"/>
      <c r="E19" s="26"/>
      <c r="F19" s="26"/>
      <c r="G19" s="26"/>
      <c r="H19" s="26"/>
      <c r="O19" s="20"/>
    </row>
    <row r="20" spans="2:23" ht="19.5" customHeight="1" x14ac:dyDescent="0.8">
      <c r="B20" s="19"/>
      <c r="C20" s="32"/>
      <c r="D20" s="26"/>
      <c r="E20" s="26"/>
      <c r="F20" s="26"/>
      <c r="G20" s="26"/>
      <c r="H20" s="26"/>
      <c r="I20" s="29"/>
      <c r="M20" s="29"/>
      <c r="N20" s="33"/>
      <c r="O20" s="20"/>
    </row>
    <row r="21" spans="2:23" ht="19.5" customHeight="1" x14ac:dyDescent="0.9">
      <c r="B21" s="19"/>
      <c r="C21"/>
      <c r="D21"/>
      <c r="E21" s="34"/>
      <c r="F21" s="34"/>
      <c r="G21" s="26"/>
      <c r="H21" s="26"/>
      <c r="I21" s="29"/>
      <c r="M21" s="29"/>
      <c r="N21" s="33"/>
      <c r="O21" s="20"/>
    </row>
    <row r="22" spans="2:23" ht="19.5" customHeight="1" x14ac:dyDescent="0.8">
      <c r="B22" s="19"/>
      <c r="C22"/>
      <c r="D22"/>
      <c r="G22" s="26"/>
      <c r="H22" s="26"/>
      <c r="I22" s="29"/>
      <c r="M22" s="29"/>
      <c r="N22" s="33"/>
      <c r="O22" s="20"/>
    </row>
    <row r="23" spans="2:23" ht="19.5" customHeight="1" x14ac:dyDescent="0.75">
      <c r="B23" s="19"/>
      <c r="C23"/>
      <c r="D23"/>
      <c r="F23" s="35"/>
      <c r="G23" s="26"/>
      <c r="H23" s="26"/>
      <c r="O23" s="20"/>
      <c r="R23" s="30"/>
      <c r="W23" s="30"/>
    </row>
    <row r="24" spans="2:23" ht="19.5" customHeight="1" x14ac:dyDescent="0.75">
      <c r="B24" s="19"/>
      <c r="C24"/>
      <c r="D24"/>
      <c r="E24" s="36"/>
      <c r="F24" s="36"/>
      <c r="G24" s="26"/>
      <c r="H24" s="26"/>
      <c r="O24" s="20"/>
    </row>
    <row r="25" spans="2:23" ht="19.5" customHeight="1" x14ac:dyDescent="0.8">
      <c r="B25" s="19"/>
      <c r="C25" s="32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0"/>
    </row>
    <row r="26" spans="2:23" ht="19.5" customHeight="1" x14ac:dyDescent="0.75">
      <c r="B26" s="19"/>
      <c r="C26"/>
      <c r="D26"/>
      <c r="E26"/>
      <c r="F26" s="26"/>
      <c r="G26" s="26"/>
      <c r="H26" s="26"/>
      <c r="I26" s="26"/>
      <c r="J26" s="26"/>
      <c r="K26" s="26"/>
      <c r="L26" s="26"/>
      <c r="M26" s="26"/>
      <c r="N26" s="26"/>
      <c r="O26" s="20"/>
    </row>
    <row r="27" spans="2:23" ht="19.5" customHeight="1" x14ac:dyDescent="0.75">
      <c r="B27" s="19"/>
      <c r="C27"/>
      <c r="D27"/>
      <c r="E27"/>
      <c r="F27" s="26"/>
      <c r="G27" s="26"/>
      <c r="H27" s="26"/>
      <c r="I27" s="26"/>
      <c r="J27" s="26"/>
      <c r="K27" s="26"/>
      <c r="L27" s="26"/>
      <c r="M27" s="26"/>
      <c r="N27" s="26"/>
      <c r="O27" s="20"/>
    </row>
    <row r="28" spans="2:23" ht="19.5" customHeight="1" x14ac:dyDescent="0.75">
      <c r="B28" s="19"/>
      <c r="C28"/>
      <c r="D28"/>
      <c r="E28"/>
      <c r="F28" s="26"/>
      <c r="G28" s="26"/>
      <c r="H28" s="26"/>
      <c r="I28" s="26"/>
      <c r="J28" s="26"/>
      <c r="K28" s="26"/>
      <c r="L28" s="26"/>
      <c r="M28" s="26"/>
      <c r="N28" s="26"/>
      <c r="O28" s="20"/>
    </row>
    <row r="29" spans="2:23" ht="19.5" customHeight="1" x14ac:dyDescent="0.8">
      <c r="B29" s="19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0"/>
    </row>
    <row r="30" spans="2:23" ht="19.5" customHeight="1" x14ac:dyDescent="0.8">
      <c r="B30" s="19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0"/>
    </row>
    <row r="31" spans="2:23" ht="19.5" customHeight="1" x14ac:dyDescent="0.8">
      <c r="B31" s="19"/>
      <c r="C31" s="38" t="s">
        <v>47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20"/>
    </row>
    <row r="32" spans="2:23" ht="19.5" customHeight="1" x14ac:dyDescent="0.75">
      <c r="B32" s="19"/>
      <c r="C32" s="40" t="s">
        <v>48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20"/>
    </row>
    <row r="33" spans="2:16" ht="19.5" customHeight="1" x14ac:dyDescent="0.75">
      <c r="B33" s="19"/>
      <c r="C33" s="40" t="s">
        <v>49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20"/>
    </row>
    <row r="34" spans="2:16" ht="19.5" customHeight="1" x14ac:dyDescent="0.75">
      <c r="B34" s="19"/>
      <c r="C34" s="40" t="s">
        <v>50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20"/>
    </row>
    <row r="35" spans="2:16" ht="19.5" customHeight="1" x14ac:dyDescent="0.75">
      <c r="B35" s="19"/>
      <c r="C35" s="40" t="s">
        <v>51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20"/>
    </row>
    <row r="36" spans="2:16" ht="19.5" customHeight="1" x14ac:dyDescent="0.75">
      <c r="B36" s="19"/>
      <c r="C36" s="40" t="s">
        <v>52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20"/>
    </row>
    <row r="37" spans="2:16" ht="19.5" customHeight="1" x14ac:dyDescent="0.75">
      <c r="B37" s="19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20"/>
    </row>
    <row r="38" spans="2:16" ht="19.5" customHeight="1" x14ac:dyDescent="0.75">
      <c r="B38" s="19"/>
      <c r="C38" s="40" t="s">
        <v>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20"/>
    </row>
    <row r="39" spans="2:16" ht="19.5" customHeight="1" thickBot="1" x14ac:dyDescent="0.8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4" t="s">
        <v>3</v>
      </c>
    </row>
    <row r="40" spans="2:16" ht="19.5" customHeight="1" thickTop="1" x14ac:dyDescent="0.75">
      <c r="P40" s="11" t="s">
        <v>3</v>
      </c>
    </row>
  </sheetData>
  <hyperlinks>
    <hyperlink ref="C16" location="'Pharm. Industry Comps'!A1" tooltip="Pharm. Industry Comps" display="Pharm. Industry Comps" xr:uid="{CB710E25-3548-4520-9BD6-72CBC86DB77C}"/>
    <hyperlink ref="C38" r:id="rId1" xr:uid="{605868EC-4F46-408C-8200-D0A7D41869F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55"/>
  <sheetViews>
    <sheetView showGridLines="0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.15625" defaultRowHeight="14.1" x14ac:dyDescent="0.5"/>
  <cols>
    <col min="1" max="1" width="4.578125" style="1" customWidth="1"/>
    <col min="2" max="2" width="29.5234375" style="1" customWidth="1"/>
    <col min="3" max="3" width="16.15625" style="1" customWidth="1"/>
    <col min="4" max="4" width="13.1015625" style="1" bestFit="1" customWidth="1"/>
    <col min="5" max="12" width="13.1015625" style="1" customWidth="1"/>
    <col min="13" max="16" width="10.578125" style="1" customWidth="1"/>
    <col min="17" max="16384" width="9.15625" style="1"/>
  </cols>
  <sheetData>
    <row r="1" spans="1:20" ht="50.1" customHeight="1" x14ac:dyDescent="0.5">
      <c r="A1" s="81"/>
      <c r="B1" s="2"/>
      <c r="C1" s="2"/>
      <c r="D1" s="2"/>
      <c r="E1" s="3"/>
      <c r="F1" s="3"/>
      <c r="G1" s="3"/>
      <c r="H1" s="4"/>
      <c r="I1" s="4"/>
      <c r="J1" s="4"/>
      <c r="K1" s="5"/>
      <c r="L1" s="4"/>
      <c r="M1" s="4"/>
      <c r="N1" s="4"/>
      <c r="O1" s="4"/>
      <c r="P1" s="4"/>
    </row>
    <row r="2" spans="1:20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S2" s="6"/>
      <c r="T2" s="6"/>
    </row>
    <row r="3" spans="1:20" ht="17.7" x14ac:dyDescent="0.5">
      <c r="A3" s="6"/>
      <c r="B3" s="83" t="s">
        <v>20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S3" s="6"/>
      <c r="T3" s="6"/>
    </row>
    <row r="4" spans="1:20" ht="16.5" x14ac:dyDescent="0.75">
      <c r="A4" s="6"/>
      <c r="B4" s="46">
        <v>43614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S4" s="6"/>
      <c r="T4" s="6"/>
    </row>
    <row r="5" spans="1:20" ht="16.5" x14ac:dyDescent="0.75">
      <c r="A5" s="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S5" s="6"/>
      <c r="T5" s="6"/>
    </row>
    <row r="6" spans="1:20" ht="16.5" x14ac:dyDescent="0.75">
      <c r="A6" s="6"/>
      <c r="B6" s="48"/>
      <c r="C6" s="48"/>
      <c r="D6" s="49" t="s">
        <v>15</v>
      </c>
      <c r="E6" s="49"/>
      <c r="F6" s="49"/>
      <c r="G6" s="49"/>
      <c r="H6" s="50"/>
      <c r="I6" s="49" t="s">
        <v>16</v>
      </c>
      <c r="J6" s="49"/>
      <c r="K6" s="49"/>
      <c r="L6" s="49"/>
      <c r="M6" s="51" t="s">
        <v>17</v>
      </c>
      <c r="N6" s="50"/>
      <c r="O6" s="51" t="s">
        <v>18</v>
      </c>
      <c r="P6" s="50"/>
      <c r="S6" s="6"/>
      <c r="T6" s="6"/>
    </row>
    <row r="7" spans="1:20" s="8" customFormat="1" ht="40" customHeight="1" x14ac:dyDescent="0.55000000000000004">
      <c r="A7" s="7"/>
      <c r="B7" s="52" t="s">
        <v>2</v>
      </c>
      <c r="C7" s="53" t="s">
        <v>8</v>
      </c>
      <c r="D7" s="54" t="s">
        <v>4</v>
      </c>
      <c r="E7" s="54" t="s">
        <v>5</v>
      </c>
      <c r="F7" s="54" t="s">
        <v>19</v>
      </c>
      <c r="G7" s="54" t="s">
        <v>6</v>
      </c>
      <c r="H7" s="54" t="s">
        <v>7</v>
      </c>
      <c r="I7" s="54" t="s">
        <v>10</v>
      </c>
      <c r="J7" s="54" t="str">
        <f>YEAR($B$4)+1&amp;"E EBITDA"</f>
        <v>2020E EBITDA</v>
      </c>
      <c r="K7" s="54" t="s">
        <v>9</v>
      </c>
      <c r="L7" s="54" t="str">
        <f>YEAR($B$4)+1&amp;"E Revenue"</f>
        <v>2020E Revenue</v>
      </c>
      <c r="M7" s="54" t="s">
        <v>21</v>
      </c>
      <c r="N7" s="54" t="str">
        <f>YEAR($B$4)+1&amp;"E"</f>
        <v>2020E</v>
      </c>
      <c r="O7" s="54" t="s">
        <v>21</v>
      </c>
      <c r="P7" s="54" t="str">
        <f>YEAR($B$4)+1&amp;"E"</f>
        <v>2020E</v>
      </c>
      <c r="S7" s="7"/>
      <c r="T7" s="7"/>
    </row>
    <row r="8" spans="1:20" ht="16.5" x14ac:dyDescent="0.75">
      <c r="A8" s="6"/>
      <c r="B8" s="55" t="s">
        <v>40</v>
      </c>
      <c r="C8" s="55" t="s">
        <v>41</v>
      </c>
      <c r="D8" s="56">
        <v>103188.9</v>
      </c>
      <c r="E8" s="56">
        <v>7211</v>
      </c>
      <c r="F8" s="57"/>
      <c r="G8" s="57"/>
      <c r="H8" s="58">
        <f t="shared" ref="H8:H17" si="0">D8+E8+F8+G8</f>
        <v>110399.9</v>
      </c>
      <c r="I8" s="56">
        <v>12267</v>
      </c>
      <c r="J8" s="56">
        <v>12256.05</v>
      </c>
      <c r="K8" s="56">
        <v>23750</v>
      </c>
      <c r="L8" s="56">
        <v>22558.37</v>
      </c>
      <c r="M8" s="59">
        <f t="shared" ref="M8:M17" si="1">H8/I8</f>
        <v>8.9997472894758292</v>
      </c>
      <c r="N8" s="59">
        <f t="shared" ref="N8:N17" si="2">H8/J8</f>
        <v>9.0077879904210576</v>
      </c>
      <c r="O8" s="59">
        <f t="shared" ref="O8:O17" si="3">H8/K8</f>
        <v>4.648416842105263</v>
      </c>
      <c r="P8" s="59">
        <f t="shared" ref="P8:P17" si="4">H8/L8</f>
        <v>4.8939661863866935</v>
      </c>
      <c r="S8" s="6"/>
      <c r="T8" s="6"/>
    </row>
    <row r="9" spans="1:20" ht="16.5" x14ac:dyDescent="0.75">
      <c r="A9" s="6"/>
      <c r="B9" s="55" t="s">
        <v>32</v>
      </c>
      <c r="C9" s="55" t="s">
        <v>33</v>
      </c>
      <c r="D9" s="60">
        <v>97290</v>
      </c>
      <c r="E9" s="60">
        <v>16653</v>
      </c>
      <c r="F9" s="61"/>
      <c r="G9" s="60">
        <v>1546</v>
      </c>
      <c r="H9" s="62">
        <f t="shared" si="0"/>
        <v>115489</v>
      </c>
      <c r="I9" s="60">
        <v>4857</v>
      </c>
      <c r="J9" s="60">
        <v>7019.93</v>
      </c>
      <c r="K9" s="60">
        <v>22403</v>
      </c>
      <c r="L9" s="60">
        <v>23698.04</v>
      </c>
      <c r="M9" s="59">
        <f t="shared" si="1"/>
        <v>23.777846407247271</v>
      </c>
      <c r="N9" s="59">
        <f t="shared" si="2"/>
        <v>16.451588548603759</v>
      </c>
      <c r="O9" s="59">
        <f t="shared" si="3"/>
        <v>5.1550685176092488</v>
      </c>
      <c r="P9" s="59">
        <f t="shared" si="4"/>
        <v>4.8733566151462311</v>
      </c>
      <c r="S9" s="6"/>
      <c r="T9" s="6"/>
    </row>
    <row r="10" spans="1:20" ht="16.5" x14ac:dyDescent="0.75">
      <c r="A10" s="6"/>
      <c r="B10" s="55" t="s">
        <v>24</v>
      </c>
      <c r="C10" s="55" t="s">
        <v>25</v>
      </c>
      <c r="D10" s="56">
        <v>56206.3</v>
      </c>
      <c r="E10" s="56">
        <v>41423.300000000003</v>
      </c>
      <c r="F10" s="57"/>
      <c r="G10" s="56">
        <v>190.3</v>
      </c>
      <c r="H10" s="58">
        <f t="shared" si="0"/>
        <v>97819.900000000009</v>
      </c>
      <c r="I10" s="56">
        <v>8656.7999999999993</v>
      </c>
      <c r="J10" s="56">
        <v>13422.15</v>
      </c>
      <c r="K10" s="56">
        <v>48367.5</v>
      </c>
      <c r="L10" s="56">
        <v>51707.28</v>
      </c>
      <c r="M10" s="59">
        <f t="shared" si="1"/>
        <v>11.299775898715463</v>
      </c>
      <c r="N10" s="59">
        <f t="shared" si="2"/>
        <v>7.2879456718931026</v>
      </c>
      <c r="O10" s="59">
        <f t="shared" si="3"/>
        <v>2.0224303509588051</v>
      </c>
      <c r="P10" s="59">
        <f t="shared" si="4"/>
        <v>1.8918013092160333</v>
      </c>
      <c r="S10" s="6"/>
      <c r="T10" s="6"/>
    </row>
    <row r="11" spans="1:20" ht="16.5" x14ac:dyDescent="0.75">
      <c r="A11" s="6"/>
      <c r="B11" s="55" t="s">
        <v>42</v>
      </c>
      <c r="C11" s="55" t="s">
        <v>43</v>
      </c>
      <c r="D11" s="60">
        <v>74229.2</v>
      </c>
      <c r="E11" s="60">
        <v>-2708</v>
      </c>
      <c r="F11" s="61"/>
      <c r="G11" s="60">
        <v>99</v>
      </c>
      <c r="H11" s="62">
        <f t="shared" si="0"/>
        <v>71620.2</v>
      </c>
      <c r="I11" s="60">
        <v>7256</v>
      </c>
      <c r="J11" s="60">
        <v>7791.2</v>
      </c>
      <c r="K11" s="60">
        <v>23288</v>
      </c>
      <c r="L11" s="60">
        <v>24194</v>
      </c>
      <c r="M11" s="59">
        <f t="shared" si="1"/>
        <v>9.8704796030870998</v>
      </c>
      <c r="N11" s="59">
        <f t="shared" si="2"/>
        <v>9.1924478899270969</v>
      </c>
      <c r="O11" s="59">
        <f t="shared" si="3"/>
        <v>3.0754122294744075</v>
      </c>
      <c r="P11" s="59">
        <f t="shared" si="4"/>
        <v>2.9602463420682814</v>
      </c>
      <c r="S11" s="6"/>
      <c r="T11" s="6"/>
    </row>
    <row r="12" spans="1:20" ht="16.5" x14ac:dyDescent="0.75">
      <c r="A12" s="6"/>
      <c r="B12" s="55" t="s">
        <v>28</v>
      </c>
      <c r="C12" s="55" t="s">
        <v>29</v>
      </c>
      <c r="D12" s="56">
        <v>95865.3</v>
      </c>
      <c r="E12" s="56">
        <v>34754.5</v>
      </c>
      <c r="F12" s="57"/>
      <c r="G12" s="56">
        <v>-811.33</v>
      </c>
      <c r="H12" s="58">
        <f t="shared" si="0"/>
        <v>129808.47</v>
      </c>
      <c r="I12" s="56">
        <v>12798.3</v>
      </c>
      <c r="J12" s="56">
        <v>12394.94</v>
      </c>
      <c r="K12" s="56">
        <v>39443.300000000003</v>
      </c>
      <c r="L12" s="56">
        <v>40180.31</v>
      </c>
      <c r="M12" s="59">
        <f t="shared" si="1"/>
        <v>10.142633787299877</v>
      </c>
      <c r="N12" s="59">
        <f t="shared" si="2"/>
        <v>10.472698536660927</v>
      </c>
      <c r="O12" s="59">
        <f t="shared" si="3"/>
        <v>3.2910144435176569</v>
      </c>
      <c r="P12" s="59">
        <f t="shared" si="4"/>
        <v>3.2306487929037884</v>
      </c>
      <c r="S12" s="6"/>
      <c r="T12" s="6"/>
    </row>
    <row r="13" spans="1:20" ht="16.5" x14ac:dyDescent="0.75">
      <c r="A13" s="6"/>
      <c r="B13" s="55" t="s">
        <v>36</v>
      </c>
      <c r="C13" s="55" t="s">
        <v>37</v>
      </c>
      <c r="D13" s="60">
        <v>42335.9</v>
      </c>
      <c r="E13" s="60">
        <v>7885.6</v>
      </c>
      <c r="F13" s="61"/>
      <c r="G13" s="60">
        <v>38.950000000000003</v>
      </c>
      <c r="H13" s="58">
        <f t="shared" si="0"/>
        <v>50260.45</v>
      </c>
      <c r="I13" s="60">
        <v>3960.6</v>
      </c>
      <c r="J13" s="60">
        <v>4648.03</v>
      </c>
      <c r="K13" s="60">
        <v>16799.5</v>
      </c>
      <c r="L13" s="60">
        <v>17423.27</v>
      </c>
      <c r="M13" s="59">
        <f t="shared" si="1"/>
        <v>12.690110084330657</v>
      </c>
      <c r="N13" s="59">
        <f t="shared" si="2"/>
        <v>10.813280034767418</v>
      </c>
      <c r="O13" s="59">
        <f t="shared" si="3"/>
        <v>2.9917824935265931</v>
      </c>
      <c r="P13" s="59">
        <f t="shared" si="4"/>
        <v>2.8846737724893199</v>
      </c>
      <c r="S13" s="6"/>
      <c r="T13" s="6"/>
    </row>
    <row r="14" spans="1:20" ht="16.5" x14ac:dyDescent="0.75">
      <c r="A14" s="6"/>
      <c r="B14" s="55" t="s">
        <v>34</v>
      </c>
      <c r="C14" s="55" t="s">
        <v>35</v>
      </c>
      <c r="D14" s="60">
        <v>197224.9</v>
      </c>
      <c r="E14" s="60">
        <v>23544</v>
      </c>
      <c r="F14" s="61"/>
      <c r="G14" s="60">
        <v>78</v>
      </c>
      <c r="H14" s="62">
        <f t="shared" si="0"/>
        <v>220846.9</v>
      </c>
      <c r="I14" s="60">
        <v>16097</v>
      </c>
      <c r="J14" s="60">
        <v>14988.6</v>
      </c>
      <c r="K14" s="60">
        <v>53458</v>
      </c>
      <c r="L14" s="60">
        <v>46512.98</v>
      </c>
      <c r="M14" s="59">
        <f t="shared" si="1"/>
        <v>13.719755233894514</v>
      </c>
      <c r="N14" s="59">
        <f t="shared" si="2"/>
        <v>14.73432475347931</v>
      </c>
      <c r="O14" s="59">
        <f t="shared" si="3"/>
        <v>4.1312226420741514</v>
      </c>
      <c r="P14" s="59">
        <f t="shared" si="4"/>
        <v>4.7480703235956927</v>
      </c>
      <c r="S14" s="6"/>
      <c r="T14" s="6"/>
    </row>
    <row r="15" spans="1:20" ht="16.5" x14ac:dyDescent="0.75">
      <c r="A15" s="6"/>
      <c r="B15" s="55" t="s">
        <v>30</v>
      </c>
      <c r="C15" s="55" t="s">
        <v>31</v>
      </c>
      <c r="D15" s="56">
        <v>111426.9</v>
      </c>
      <c r="E15" s="56">
        <v>-706</v>
      </c>
      <c r="F15" s="57"/>
      <c r="G15" s="57"/>
      <c r="H15" s="58">
        <f t="shared" si="0"/>
        <v>110720.9</v>
      </c>
      <c r="I15" s="56">
        <v>7925</v>
      </c>
      <c r="J15" s="56">
        <v>8421.44</v>
      </c>
      <c r="K15" s="56">
        <v>17019.099999999999</v>
      </c>
      <c r="L15" s="56">
        <v>17832.61</v>
      </c>
      <c r="M15" s="59">
        <f t="shared" si="1"/>
        <v>13.971091482649841</v>
      </c>
      <c r="N15" s="59">
        <f t="shared" si="2"/>
        <v>13.147502089903863</v>
      </c>
      <c r="O15" s="59">
        <f t="shared" si="3"/>
        <v>6.5056847894424505</v>
      </c>
      <c r="P15" s="59">
        <f t="shared" si="4"/>
        <v>6.2089004357746838</v>
      </c>
      <c r="S15" s="6"/>
      <c r="T15" s="6"/>
    </row>
    <row r="16" spans="1:20" ht="16.5" x14ac:dyDescent="0.75">
      <c r="A16" s="6"/>
      <c r="B16" s="55" t="s">
        <v>26</v>
      </c>
      <c r="C16" s="55" t="s">
        <v>27</v>
      </c>
      <c r="D16" s="56">
        <v>231621.3</v>
      </c>
      <c r="E16" s="56">
        <v>34919</v>
      </c>
      <c r="F16" s="56">
        <v>19</v>
      </c>
      <c r="G16" s="56">
        <v>352</v>
      </c>
      <c r="H16" s="58">
        <f t="shared" si="0"/>
        <v>266911.3</v>
      </c>
      <c r="I16" s="56">
        <v>22369</v>
      </c>
      <c r="J16" s="56">
        <v>22187.599999999999</v>
      </c>
      <c r="K16" s="56">
        <v>53859</v>
      </c>
      <c r="L16" s="56">
        <v>53564.160000000003</v>
      </c>
      <c r="M16" s="59">
        <f t="shared" si="1"/>
        <v>11.932196343153471</v>
      </c>
      <c r="N16" s="59">
        <f t="shared" si="2"/>
        <v>12.029750851827147</v>
      </c>
      <c r="O16" s="59">
        <f t="shared" si="3"/>
        <v>4.955741844445682</v>
      </c>
      <c r="P16" s="59">
        <f t="shared" si="4"/>
        <v>4.9830203628695005</v>
      </c>
      <c r="S16" s="6"/>
      <c r="T16" s="6"/>
    </row>
    <row r="17" spans="1:20" ht="16.5" x14ac:dyDescent="0.75">
      <c r="A17" s="6"/>
      <c r="B17" s="63" t="s">
        <v>38</v>
      </c>
      <c r="C17" s="63" t="s">
        <v>39</v>
      </c>
      <c r="D17" s="64">
        <v>101756.9</v>
      </c>
      <c r="E17" s="64">
        <v>19459.2</v>
      </c>
      <c r="F17" s="65"/>
      <c r="G17" s="65"/>
      <c r="H17" s="66">
        <f t="shared" si="0"/>
        <v>121216.09999999999</v>
      </c>
      <c r="I17" s="64">
        <v>10819.1</v>
      </c>
      <c r="J17" s="64">
        <v>11476.82</v>
      </c>
      <c r="K17" s="64">
        <v>40356.1</v>
      </c>
      <c r="L17" s="64">
        <v>40006.76</v>
      </c>
      <c r="M17" s="67">
        <f t="shared" si="1"/>
        <v>11.203898660701906</v>
      </c>
      <c r="N17" s="67">
        <f t="shared" si="2"/>
        <v>10.561819388994511</v>
      </c>
      <c r="O17" s="67">
        <f t="shared" si="3"/>
        <v>3.0036623955238486</v>
      </c>
      <c r="P17" s="67">
        <f t="shared" si="4"/>
        <v>3.0298904485142009</v>
      </c>
      <c r="S17" s="6"/>
      <c r="T17" s="6"/>
    </row>
    <row r="18" spans="1:20" ht="16.5" x14ac:dyDescent="0.75">
      <c r="A18" s="6"/>
      <c r="B18" s="68" t="s">
        <v>13</v>
      </c>
      <c r="C18" s="68"/>
      <c r="D18" s="69">
        <f t="shared" ref="D18:P18" si="5">IFERROR(MIN(D8:D17),"na")</f>
        <v>42335.9</v>
      </c>
      <c r="E18" s="69">
        <f t="shared" si="5"/>
        <v>-2708</v>
      </c>
      <c r="F18" s="69">
        <f t="shared" si="5"/>
        <v>19</v>
      </c>
      <c r="G18" s="69">
        <f t="shared" si="5"/>
        <v>-811.33</v>
      </c>
      <c r="H18" s="69">
        <f t="shared" si="5"/>
        <v>50260.45</v>
      </c>
      <c r="I18" s="69">
        <f t="shared" si="5"/>
        <v>3960.6</v>
      </c>
      <c r="J18" s="69">
        <f t="shared" si="5"/>
        <v>4648.03</v>
      </c>
      <c r="K18" s="69">
        <f t="shared" si="5"/>
        <v>16799.5</v>
      </c>
      <c r="L18" s="69">
        <f t="shared" si="5"/>
        <v>17423.27</v>
      </c>
      <c r="M18" s="70">
        <f t="shared" si="5"/>
        <v>8.9997472894758292</v>
      </c>
      <c r="N18" s="70">
        <f t="shared" si="5"/>
        <v>7.2879456718931026</v>
      </c>
      <c r="O18" s="70">
        <f t="shared" si="5"/>
        <v>2.0224303509588051</v>
      </c>
      <c r="P18" s="70">
        <f t="shared" si="5"/>
        <v>1.8918013092160333</v>
      </c>
      <c r="S18" s="6"/>
      <c r="T18" s="6"/>
    </row>
    <row r="19" spans="1:20" ht="16.5" x14ac:dyDescent="0.75">
      <c r="A19" s="6"/>
      <c r="B19" s="68" t="s">
        <v>14</v>
      </c>
      <c r="C19" s="68"/>
      <c r="D19" s="69">
        <f t="shared" ref="D19:P19" si="6">IFERROR(MAX(D8:D17),"na")</f>
        <v>231621.3</v>
      </c>
      <c r="E19" s="69">
        <f t="shared" si="6"/>
        <v>41423.300000000003</v>
      </c>
      <c r="F19" s="69">
        <f t="shared" si="6"/>
        <v>19</v>
      </c>
      <c r="G19" s="69">
        <f t="shared" si="6"/>
        <v>1546</v>
      </c>
      <c r="H19" s="69">
        <f t="shared" si="6"/>
        <v>266911.3</v>
      </c>
      <c r="I19" s="69">
        <f t="shared" si="6"/>
        <v>22369</v>
      </c>
      <c r="J19" s="69">
        <f t="shared" si="6"/>
        <v>22187.599999999999</v>
      </c>
      <c r="K19" s="69">
        <f t="shared" si="6"/>
        <v>53859</v>
      </c>
      <c r="L19" s="69">
        <f t="shared" si="6"/>
        <v>53564.160000000003</v>
      </c>
      <c r="M19" s="70">
        <f t="shared" si="6"/>
        <v>23.777846407247271</v>
      </c>
      <c r="N19" s="70">
        <f t="shared" si="6"/>
        <v>16.451588548603759</v>
      </c>
      <c r="O19" s="70">
        <f t="shared" si="6"/>
        <v>6.5056847894424505</v>
      </c>
      <c r="P19" s="70">
        <f t="shared" si="6"/>
        <v>6.2089004357746838</v>
      </c>
      <c r="S19" s="6"/>
      <c r="T19" s="6"/>
    </row>
    <row r="20" spans="1:20" ht="16.5" x14ac:dyDescent="0.75">
      <c r="A20" s="6"/>
      <c r="B20" s="71" t="s">
        <v>11</v>
      </c>
      <c r="C20" s="71"/>
      <c r="D20" s="72">
        <f t="shared" ref="D20:P20" si="7">IFERROR(AVERAGE(D8:D17),"na")</f>
        <v>111114.55999999998</v>
      </c>
      <c r="E20" s="72">
        <f t="shared" si="7"/>
        <v>18243.560000000005</v>
      </c>
      <c r="F20" s="72">
        <f t="shared" si="7"/>
        <v>19</v>
      </c>
      <c r="G20" s="72">
        <f t="shared" si="7"/>
        <v>213.2742857142857</v>
      </c>
      <c r="H20" s="72">
        <f t="shared" si="7"/>
        <v>129509.31200000001</v>
      </c>
      <c r="I20" s="72">
        <f t="shared" si="7"/>
        <v>10700.580000000002</v>
      </c>
      <c r="J20" s="72">
        <f t="shared" si="7"/>
        <v>11460.676000000001</v>
      </c>
      <c r="K20" s="72">
        <f t="shared" si="7"/>
        <v>33874.35</v>
      </c>
      <c r="L20" s="72">
        <f t="shared" si="7"/>
        <v>33767.778000000006</v>
      </c>
      <c r="M20" s="73">
        <f t="shared" si="7"/>
        <v>12.760753479055593</v>
      </c>
      <c r="N20" s="73">
        <f t="shared" si="7"/>
        <v>11.369914575647819</v>
      </c>
      <c r="O20" s="73">
        <f t="shared" si="7"/>
        <v>3.9780436548678102</v>
      </c>
      <c r="P20" s="73">
        <f t="shared" si="7"/>
        <v>3.9704574588964419</v>
      </c>
      <c r="S20" s="6"/>
      <c r="T20" s="6"/>
    </row>
    <row r="21" spans="1:20" ht="16.5" x14ac:dyDescent="0.75">
      <c r="A21" s="6"/>
      <c r="B21" s="71" t="s">
        <v>12</v>
      </c>
      <c r="C21" s="71"/>
      <c r="D21" s="72">
        <f t="shared" ref="D21:P21" si="8">IFERROR(MEDIAN(D8:D17),"na")</f>
        <v>99523.45</v>
      </c>
      <c r="E21" s="72">
        <f t="shared" si="8"/>
        <v>18056.099999999999</v>
      </c>
      <c r="F21" s="72">
        <f t="shared" si="8"/>
        <v>19</v>
      </c>
      <c r="G21" s="72">
        <f t="shared" si="8"/>
        <v>99</v>
      </c>
      <c r="H21" s="72">
        <f t="shared" si="8"/>
        <v>113104.95</v>
      </c>
      <c r="I21" s="72">
        <f t="shared" si="8"/>
        <v>9737.9500000000007</v>
      </c>
      <c r="J21" s="72">
        <f t="shared" si="8"/>
        <v>11866.434999999999</v>
      </c>
      <c r="K21" s="72">
        <f t="shared" si="8"/>
        <v>31596.65</v>
      </c>
      <c r="L21" s="72">
        <f t="shared" si="8"/>
        <v>32100.38</v>
      </c>
      <c r="M21" s="73">
        <f t="shared" si="8"/>
        <v>11.615986120934467</v>
      </c>
      <c r="N21" s="73">
        <f t="shared" si="8"/>
        <v>10.687549711880965</v>
      </c>
      <c r="O21" s="73">
        <f t="shared" si="8"/>
        <v>3.7111185427959041</v>
      </c>
      <c r="P21" s="73">
        <f t="shared" si="8"/>
        <v>3.9893595582497405</v>
      </c>
      <c r="S21" s="6"/>
      <c r="T21" s="6"/>
    </row>
    <row r="22" spans="1:20" ht="16.5" x14ac:dyDescent="0.75">
      <c r="A22" s="6"/>
      <c r="B22" s="47"/>
      <c r="C22" s="47"/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75"/>
      <c r="O22" s="75"/>
      <c r="P22" s="75"/>
      <c r="S22" s="6"/>
      <c r="T22" s="6"/>
    </row>
    <row r="23" spans="1:20" ht="16.5" x14ac:dyDescent="0.75">
      <c r="A23" s="6"/>
      <c r="B23" s="78" t="s">
        <v>44</v>
      </c>
      <c r="C23" s="78" t="s">
        <v>45</v>
      </c>
      <c r="D23" s="76">
        <v>224027.6</v>
      </c>
      <c r="E23" s="76">
        <v>5625.7</v>
      </c>
      <c r="F23" s="77"/>
      <c r="G23" s="76">
        <v>2723.98</v>
      </c>
      <c r="H23" s="80">
        <f>D23+E23+F23+G23</f>
        <v>232377.28000000003</v>
      </c>
      <c r="I23" s="76">
        <v>22319.9</v>
      </c>
      <c r="J23" s="76">
        <v>23991.439999999999</v>
      </c>
      <c r="K23" s="76">
        <v>59062.9</v>
      </c>
      <c r="L23" s="76">
        <v>60230.89</v>
      </c>
      <c r="M23" s="79">
        <f>H23/I23</f>
        <v>10.411215104010322</v>
      </c>
      <c r="N23" s="79">
        <f>H23/J23</f>
        <v>9.6858412833910776</v>
      </c>
      <c r="O23" s="79">
        <f>H23/K23</f>
        <v>3.9344034918705315</v>
      </c>
      <c r="P23" s="79">
        <f>H23/L23</f>
        <v>3.8581080239724175</v>
      </c>
      <c r="S23" s="6"/>
      <c r="T23" s="6"/>
    </row>
    <row r="24" spans="1:20" ht="14.7" x14ac:dyDescent="0.6">
      <c r="A24" s="6"/>
      <c r="B24" s="82" t="s">
        <v>22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S24" s="6"/>
      <c r="T24" s="6"/>
    </row>
    <row r="27" spans="1:20" x14ac:dyDescent="0.5">
      <c r="F27" s="9"/>
      <c r="G27" s="9"/>
      <c r="J27" s="9"/>
      <c r="K27" s="9"/>
      <c r="L27" s="9"/>
      <c r="M27" s="9"/>
      <c r="N27" s="9"/>
    </row>
    <row r="28" spans="1:20" x14ac:dyDescent="0.5">
      <c r="F28" s="9"/>
      <c r="G28" s="9"/>
      <c r="J28" s="9"/>
      <c r="K28" s="9"/>
      <c r="L28" s="9"/>
      <c r="M28" s="9"/>
      <c r="N28" s="9"/>
    </row>
    <row r="29" spans="1:20" x14ac:dyDescent="0.5">
      <c r="F29" s="9"/>
      <c r="J29" s="9"/>
      <c r="K29" s="9"/>
      <c r="L29" s="9"/>
      <c r="M29" s="9"/>
      <c r="N29" s="9"/>
    </row>
    <row r="30" spans="1:20" x14ac:dyDescent="0.5">
      <c r="F30" s="9"/>
      <c r="G30" s="9"/>
      <c r="J30" s="9"/>
      <c r="K30" s="9"/>
      <c r="L30" s="9"/>
      <c r="M30" s="9"/>
      <c r="N30" s="9"/>
    </row>
    <row r="31" spans="1:20" x14ac:dyDescent="0.5">
      <c r="F31" s="9"/>
      <c r="G31" s="9"/>
      <c r="J31" s="9"/>
      <c r="M31" s="9"/>
      <c r="N31" s="9"/>
    </row>
    <row r="32" spans="1:20" x14ac:dyDescent="0.5">
      <c r="F32" s="9"/>
      <c r="G32" s="9"/>
      <c r="J32" s="9"/>
      <c r="K32" s="9"/>
      <c r="L32" s="9"/>
      <c r="M32" s="9"/>
      <c r="N32" s="9"/>
    </row>
    <row r="33" spans="6:14" x14ac:dyDescent="0.5">
      <c r="F33" s="9"/>
      <c r="G33" s="9"/>
      <c r="J33" s="9"/>
      <c r="K33" s="9"/>
      <c r="L33" s="9"/>
      <c r="M33" s="9"/>
      <c r="N33" s="9"/>
    </row>
    <row r="34" spans="6:14" x14ac:dyDescent="0.5">
      <c r="F34" s="9"/>
      <c r="J34" s="9"/>
      <c r="M34" s="9"/>
      <c r="N34" s="9"/>
    </row>
    <row r="35" spans="6:14" x14ac:dyDescent="0.5">
      <c r="F35" s="9"/>
      <c r="J35" s="9"/>
      <c r="M35" s="9"/>
      <c r="N35" s="9"/>
    </row>
    <row r="36" spans="6:14" x14ac:dyDescent="0.5">
      <c r="F36" s="9"/>
      <c r="G36" s="9"/>
      <c r="I36" s="9"/>
      <c r="J36" s="9"/>
      <c r="K36" s="9"/>
      <c r="L36" s="9"/>
      <c r="M36" s="9"/>
      <c r="N36" s="9"/>
    </row>
    <row r="55" spans="2:2" x14ac:dyDescent="0.5">
      <c r="B55" s="1" t="s">
        <v>3</v>
      </c>
    </row>
  </sheetData>
  <pageMargins left="0.25" right="0.25" top="0.75" bottom="0.75" header="0.3" footer="0.3"/>
  <pageSetup paperSize="5" scale="80" orientation="landscape" r:id="rId1"/>
  <headerFooter>
    <oddFooter>&amp;L&amp;"Open Sans,Bold"&amp;10&amp;K002060Pharm. Industry Comps&amp;C&amp;"Open Sans,Bold"&amp;10&amp;K002060Page &amp;P of &amp;N&amp;R&amp;G</oddFooter>
  </headerFooter>
  <colBreaks count="1" manualBreakCount="1">
    <brk id="16" max="26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Pharm. Industry Comps</vt:lpstr>
      <vt:lpstr>Cover!Print_Area</vt:lpstr>
      <vt:lpstr>'Pharm. Industry Comps'!Print_Area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cp:lastPrinted>1899-12-30T06:00:00Z</cp:lastPrinted>
  <dcterms:created xsi:type="dcterms:W3CDTF">1899-12-30T06:00:00Z</dcterms:created>
  <dcterms:modified xsi:type="dcterms:W3CDTF">2023-01-04T19:02:53Z</dcterms:modified>
  <cp:category/>
  <cp:contentStatus/>
  <dc:language/>
  <cp:version/>
</cp:coreProperties>
</file>