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G:\Shared drives\Non Course Content\Free CFI Templates\Excel\NEW\"/>
    </mc:Choice>
  </mc:AlternateContent>
  <xr:revisionPtr revIDLastSave="0" documentId="13_ncr:1_{9E9198DE-831D-4299-AB26-02F74F9FD26C}" xr6:coauthVersionLast="47" xr6:coauthVersionMax="47" xr10:uidLastSave="{00000000-0000-0000-0000-000000000000}"/>
  <bookViews>
    <workbookView xWindow="-96" yWindow="-96" windowWidth="23232" windowHeight="12696" xr2:uid="{00000000-000D-0000-FFFF-FFFF00000000}"/>
  </bookViews>
  <sheets>
    <sheet name="Cover Page" sheetId="4" r:id="rId1"/>
    <sheet name="Retail Industry Comps" sheetId="1" r:id="rId2"/>
  </sheets>
  <definedNames>
    <definedName name="_xlnm._FilterDatabase" localSheetId="1" hidden="1">'Retail Industry Comps'!$B$9:$P$19</definedName>
    <definedName name="CIQWBGuid" hidden="1">"2cd8126d-26c3-430c-b7fa-a069e3a1fc62"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localSheetId="0" hidden="1">41666.7099189815</definedName>
    <definedName name="IQ_NAMES_REVISION_DATE_" hidden="1">"05/28/2019 19:20:36"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1">'Retail Industry Comps'!$B$3:$P$27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E20" i="1"/>
  <c r="F20" i="1"/>
  <c r="G20" i="1"/>
  <c r="I20" i="1"/>
  <c r="J20" i="1"/>
  <c r="K20" i="1"/>
  <c r="L20" i="1"/>
  <c r="D21" i="1"/>
  <c r="E21" i="1"/>
  <c r="F21" i="1"/>
  <c r="G21" i="1"/>
  <c r="I21" i="1"/>
  <c r="J21" i="1"/>
  <c r="K21" i="1"/>
  <c r="L21" i="1"/>
  <c r="D22" i="1"/>
  <c r="E22" i="1"/>
  <c r="F22" i="1"/>
  <c r="G22" i="1"/>
  <c r="I22" i="1"/>
  <c r="J22" i="1"/>
  <c r="K22" i="1"/>
  <c r="L22" i="1"/>
  <c r="D23" i="1"/>
  <c r="E23" i="1"/>
  <c r="F23" i="1"/>
  <c r="G23" i="1"/>
  <c r="I23" i="1"/>
  <c r="J23" i="1"/>
  <c r="K23" i="1"/>
  <c r="L23" i="1"/>
  <c r="H25" i="1"/>
  <c r="M25" i="1" s="1"/>
  <c r="H11" i="1"/>
  <c r="M11" i="1" s="1"/>
  <c r="H14" i="1"/>
  <c r="P14" i="1" s="1"/>
  <c r="J9" i="1"/>
  <c r="L9" i="1"/>
  <c r="N9" i="1"/>
  <c r="P9" i="1"/>
  <c r="H16" i="1"/>
  <c r="M16" i="1" s="1"/>
  <c r="H18" i="1"/>
  <c r="O18" i="1" s="1"/>
  <c r="H10" i="1"/>
  <c r="M10" i="1" s="1"/>
  <c r="H15" i="1"/>
  <c r="M15" i="1" s="1"/>
  <c r="H12" i="1"/>
  <c r="P12" i="1" s="1"/>
  <c r="H19" i="1"/>
  <c r="M19" i="1" s="1"/>
  <c r="H17" i="1"/>
  <c r="N17" i="1" s="1"/>
  <c r="H13" i="1"/>
  <c r="M13" i="1" s="1"/>
  <c r="H20" i="1" l="1"/>
  <c r="H21" i="1"/>
  <c r="H22" i="1"/>
  <c r="H23" i="1"/>
  <c r="P25" i="1"/>
  <c r="O25" i="1"/>
  <c r="N25" i="1"/>
  <c r="N14" i="1"/>
  <c r="P13" i="1"/>
  <c r="M14" i="1"/>
  <c r="O14" i="1"/>
  <c r="O13" i="1"/>
  <c r="P10" i="1"/>
  <c r="N13" i="1"/>
  <c r="O10" i="1"/>
  <c r="N10" i="1"/>
  <c r="P11" i="1"/>
  <c r="N11" i="1"/>
  <c r="O11" i="1"/>
  <c r="O12" i="1"/>
  <c r="M17" i="1"/>
  <c r="N12" i="1"/>
  <c r="M12" i="1"/>
  <c r="N18" i="1"/>
  <c r="P19" i="1"/>
  <c r="M18" i="1"/>
  <c r="O19" i="1"/>
  <c r="N19" i="1"/>
  <c r="P16" i="1"/>
  <c r="O16" i="1"/>
  <c r="P17" i="1"/>
  <c r="O15" i="1"/>
  <c r="N16" i="1"/>
  <c r="P15" i="1"/>
  <c r="O17" i="1"/>
  <c r="N15" i="1"/>
  <c r="P18" i="1"/>
  <c r="N20" i="1" l="1"/>
  <c r="P20" i="1"/>
  <c r="M20" i="1"/>
  <c r="O20" i="1"/>
  <c r="M21" i="1"/>
  <c r="O21" i="1"/>
  <c r="N21" i="1"/>
  <c r="M23" i="1"/>
  <c r="P21" i="1"/>
  <c r="N22" i="1"/>
  <c r="N23" i="1"/>
  <c r="O23" i="1"/>
  <c r="O22" i="1"/>
  <c r="P23" i="1"/>
  <c r="P22" i="1"/>
  <c r="M22" i="1"/>
</calcChain>
</file>

<file path=xl/sharedStrings.xml><?xml version="1.0" encoding="utf-8"?>
<sst xmlns="http://schemas.openxmlformats.org/spreadsheetml/2006/main" count="57" uniqueCount="54">
  <si>
    <t>https://corporatefinanceinstitute.com/</t>
  </si>
  <si>
    <t>Strictly Confidential</t>
  </si>
  <si>
    <t>Company Name</t>
  </si>
  <si>
    <t xml:space="preserve"> </t>
  </si>
  <si>
    <t>Market Capitalization</t>
  </si>
  <si>
    <t>Net Debt</t>
  </si>
  <si>
    <t>Minority Interest</t>
  </si>
  <si>
    <t>Enterprise Value</t>
  </si>
  <si>
    <t>Ticker Symbol</t>
  </si>
  <si>
    <t>LTM 
Revenue</t>
  </si>
  <si>
    <t>LTM 
EBITDA</t>
  </si>
  <si>
    <t>Mean</t>
  </si>
  <si>
    <t>Median</t>
  </si>
  <si>
    <t>Min</t>
  </si>
  <si>
    <t>Max</t>
  </si>
  <si>
    <t>Market Data</t>
  </si>
  <si>
    <t>Financial Data</t>
  </si>
  <si>
    <t>EV/EBITDA</t>
  </si>
  <si>
    <t>EV/Revenue</t>
  </si>
  <si>
    <t>Preferred Equity</t>
  </si>
  <si>
    <t>Market Data as of:</t>
  </si>
  <si>
    <t>LTM</t>
  </si>
  <si>
    <t>Source: S&amp;P Capital IQ</t>
  </si>
  <si>
    <t>Retail Industry Comps Template</t>
  </si>
  <si>
    <t>Tapestry, Inc.</t>
  </si>
  <si>
    <t>NYSE:TPR</t>
  </si>
  <si>
    <t>Under Armour, Inc.</t>
  </si>
  <si>
    <t>NYSE:UAA</t>
  </si>
  <si>
    <t>Abercrombie &amp; Fitch Co.</t>
  </si>
  <si>
    <t>NYSE:ANF</t>
  </si>
  <si>
    <t>Ralph Lauren Corporation</t>
  </si>
  <si>
    <t>NYSE:RL</t>
  </si>
  <si>
    <t>Industria de Diseño Textil, S.A.</t>
  </si>
  <si>
    <t>BME:ITX</t>
  </si>
  <si>
    <t>Urban Outfitters, Inc.</t>
  </si>
  <si>
    <t>NasdaqGS:URBN</t>
  </si>
  <si>
    <t>The Gap, Inc.</t>
  </si>
  <si>
    <t>NYSE:GPS</t>
  </si>
  <si>
    <t>L Brands, Inc.</t>
  </si>
  <si>
    <t>NYSE:LB</t>
  </si>
  <si>
    <t>American Eagle Outfitters, Inc.</t>
  </si>
  <si>
    <t>NYSE:AEO</t>
  </si>
  <si>
    <t>PVH Corp.</t>
  </si>
  <si>
    <t>NYSE:PVH</t>
  </si>
  <si>
    <t>Lululemon Athletica Inc.</t>
  </si>
  <si>
    <t>NasdaqGS:LULU</t>
  </si>
  <si>
    <t>Table of Contents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</si>
  <si>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</si>
  <si>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</si>
  <si>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</si>
  <si>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</si>
  <si>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</si>
  <si>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</si>
  <si>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>Retail Industry Comps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</si>
</sst>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_-;\(#,##0\)_-;_-* &quot;-&quot;_-;_-@_-"/>
    <numFmt numFmtId="166" formatCode="mm\/dd\/yyyy"/>
    <numFmt numFmtId="167" formatCode="0.0\x"/>
    <numFmt numFmtId="168" formatCode="_(#,##0_)_%;\(#,##0\)_%;_(&quot;–&quot;_)_%;_(@_)_%"/>
  </numFmts>
  <fonts count="32" x14ac:knownFonts="1"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u/>
      <sz val="12"/>
      <color indexed="12"/>
      <name val="Arial Narrow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 Narrow"/>
      <family val="2"/>
    </font>
    <font>
      <u/>
      <sz val="10"/>
      <color theme="10"/>
      <name val="Arial"/>
      <family val="2"/>
    </font>
    <font>
      <sz val="11"/>
      <name val="Arial Narrow"/>
      <family val="2"/>
    </font>
    <font>
      <b/>
      <sz val="10"/>
      <color theme="0"/>
      <name val="Open Sans"/>
      <family val="2"/>
    </font>
    <font>
      <sz val="10"/>
      <color theme="0"/>
      <name val="Open Sans"/>
      <family val="2"/>
    </font>
    <font>
      <sz val="11"/>
      <color theme="1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u/>
      <sz val="12"/>
      <color rgb="FF3271D2"/>
      <name val="Open Sans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sz val="12"/>
      <color theme="1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  <font>
      <sz val="11"/>
      <color rgb="FF3271D2"/>
      <name val="Arial Narrow"/>
      <family val="2"/>
    </font>
    <font>
      <sz val="8"/>
      <color theme="0"/>
      <name val="Open Sans"/>
      <family val="2"/>
    </font>
    <font>
      <b/>
      <sz val="14"/>
      <color rgb="FF3271D2"/>
      <name val="Open Sans"/>
      <family val="2"/>
    </font>
    <font>
      <sz val="10"/>
      <name val="Open Sans"/>
      <family val="2"/>
    </font>
    <font>
      <sz val="10"/>
      <color rgb="FF3271D2"/>
      <name val="Open Sans"/>
      <family val="2"/>
    </font>
    <font>
      <sz val="10"/>
      <color rgb="FF0000FF"/>
      <name val="Open Sans"/>
      <family val="2"/>
    </font>
    <font>
      <b/>
      <sz val="10"/>
      <name val="Open Sans"/>
      <family val="2"/>
    </font>
    <font>
      <sz val="10"/>
      <color rgb="FF000000"/>
      <name val="Open Sans"/>
      <family val="2"/>
    </font>
    <font>
      <i/>
      <sz val="10"/>
      <name val="Open Sans"/>
      <family val="2"/>
    </font>
  </fonts>
  <fills count="9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2" tint="0.79998168889431442"/>
        <bgColor rgb="FF000000"/>
      </patternFill>
    </fill>
    <fill>
      <patternFill patternType="solid">
        <fgColor rgb="FFD9E5F7"/>
        <bgColor rgb="FF000000"/>
      </patternFill>
    </fill>
    <fill>
      <patternFill patternType="solid">
        <fgColor rgb="FF132E57"/>
        <bgColor rgb="FF000000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theme="2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ck">
        <color theme="2"/>
      </left>
      <right/>
      <top/>
      <bottom style="thin">
        <color theme="0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</borders>
  <cellStyleXfs count="15">
    <xf numFmtId="0" fontId="0" fillId="0" borderId="0"/>
    <xf numFmtId="43" fontId="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" fillId="0" borderId="0"/>
    <xf numFmtId="0" fontId="5" fillId="0" borderId="0" applyNumberFormat="0" applyFill="0" applyBorder="0" applyAlignment="0" applyProtection="0">
      <alignment horizontal="left" indent="1"/>
    </xf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  <xf numFmtId="0" fontId="2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78">
    <xf numFmtId="0" fontId="0" fillId="0" borderId="0" xfId="0"/>
    <xf numFmtId="0" fontId="3" fillId="0" borderId="0" xfId="0" applyFont="1"/>
    <xf numFmtId="0" fontId="10" fillId="0" borderId="0" xfId="0" applyFont="1"/>
    <xf numFmtId="0" fontId="10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/>
    <xf numFmtId="4" fontId="3" fillId="0" borderId="0" xfId="0" applyNumberFormat="1" applyFont="1"/>
    <xf numFmtId="4" fontId="10" fillId="0" borderId="0" xfId="0" applyNumberFormat="1" applyFont="1"/>
    <xf numFmtId="0" fontId="13" fillId="0" borderId="0" xfId="11" applyFont="1"/>
    <xf numFmtId="0" fontId="13" fillId="2" borderId="5" xfId="11" applyFont="1" applyFill="1" applyBorder="1"/>
    <xf numFmtId="0" fontId="13" fillId="2" borderId="6" xfId="11" applyFont="1" applyFill="1" applyBorder="1"/>
    <xf numFmtId="0" fontId="13" fillId="2" borderId="7" xfId="11" applyFont="1" applyFill="1" applyBorder="1"/>
    <xf numFmtId="0" fontId="13" fillId="2" borderId="8" xfId="11" applyFont="1" applyFill="1" applyBorder="1"/>
    <xf numFmtId="0" fontId="13" fillId="2" borderId="0" xfId="11" applyFont="1" applyFill="1"/>
    <xf numFmtId="0" fontId="13" fillId="2" borderId="9" xfId="11" applyFont="1" applyFill="1" applyBorder="1"/>
    <xf numFmtId="0" fontId="13" fillId="0" borderId="8" xfId="11" applyFont="1" applyBorder="1"/>
    <xf numFmtId="0" fontId="13" fillId="0" borderId="9" xfId="11" applyFont="1" applyBorder="1"/>
    <xf numFmtId="0" fontId="14" fillId="0" borderId="0" xfId="11" applyFont="1" applyProtection="1">
      <protection locked="0"/>
    </xf>
    <xf numFmtId="0" fontId="15" fillId="0" borderId="0" xfId="11" applyFont="1" applyAlignment="1">
      <alignment horizontal="right"/>
    </xf>
    <xf numFmtId="0" fontId="13" fillId="0" borderId="0" xfId="11" applyFont="1" applyProtection="1">
      <protection locked="0"/>
    </xf>
    <xf numFmtId="0" fontId="16" fillId="0" borderId="0" xfId="11" applyFont="1"/>
    <xf numFmtId="0" fontId="15" fillId="0" borderId="1" xfId="11" applyFont="1" applyBorder="1" applyProtection="1">
      <protection locked="0"/>
    </xf>
    <xf numFmtId="0" fontId="1" fillId="0" borderId="0" xfId="11" applyFont="1"/>
    <xf numFmtId="168" fontId="17" fillId="0" borderId="0" xfId="14" applyNumberFormat="1" applyFont="1" applyFill="1" applyBorder="1" applyProtection="1">
      <protection locked="0"/>
    </xf>
    <xf numFmtId="168" fontId="18" fillId="0" borderId="0" xfId="13" applyNumberFormat="1" applyFont="1" applyFill="1" applyBorder="1" applyProtection="1">
      <protection locked="0"/>
    </xf>
    <xf numFmtId="0" fontId="19" fillId="0" borderId="0" xfId="13" applyFont="1" applyFill="1" applyBorder="1" applyProtection="1">
      <protection locked="0"/>
    </xf>
    <xf numFmtId="168" fontId="20" fillId="0" borderId="0" xfId="11" applyNumberFormat="1" applyFont="1"/>
    <xf numFmtId="168" fontId="9" fillId="0" borderId="0" xfId="13" applyNumberFormat="1" applyFill="1" applyBorder="1"/>
    <xf numFmtId="0" fontId="1" fillId="0" borderId="0" xfId="13" applyFont="1" applyFill="1" applyBorder="1"/>
    <xf numFmtId="0" fontId="21" fillId="5" borderId="0" xfId="11" applyFont="1" applyFill="1"/>
    <xf numFmtId="0" fontId="1" fillId="5" borderId="0" xfId="11" applyFont="1" applyFill="1"/>
    <xf numFmtId="168" fontId="22" fillId="5" borderId="0" xfId="11" applyNumberFormat="1" applyFont="1" applyFill="1"/>
    <xf numFmtId="0" fontId="12" fillId="5" borderId="0" xfId="11" applyFont="1" applyFill="1"/>
    <xf numFmtId="0" fontId="13" fillId="0" borderId="10" xfId="11" applyFont="1" applyBorder="1"/>
    <xf numFmtId="0" fontId="13" fillId="0" borderId="11" xfId="11" applyFont="1" applyBorder="1"/>
    <xf numFmtId="0" fontId="13" fillId="0" borderId="12" xfId="11" applyFont="1" applyBorder="1"/>
    <xf numFmtId="166" fontId="23" fillId="0" borderId="0" xfId="0" applyNumberFormat="1" applyFont="1" applyAlignment="1">
      <alignment horizontal="left"/>
    </xf>
    <xf numFmtId="164" fontId="24" fillId="2" borderId="0" xfId="1" applyNumberFormat="1" applyFont="1" applyFill="1"/>
    <xf numFmtId="164" fontId="20" fillId="2" borderId="0" xfId="1" applyNumberFormat="1" applyFont="1" applyFill="1"/>
    <xf numFmtId="164" fontId="20" fillId="2" borderId="0" xfId="1" applyNumberFormat="1" applyFont="1" applyFill="1" applyAlignment="1">
      <alignment horizontal="center"/>
    </xf>
    <xf numFmtId="0" fontId="25" fillId="6" borderId="0" xfId="2" applyFont="1" applyFill="1" applyAlignment="1">
      <alignment vertical="center"/>
    </xf>
    <xf numFmtId="0" fontId="11" fillId="8" borderId="0" xfId="0" applyFont="1" applyFill="1"/>
    <xf numFmtId="0" fontId="26" fillId="0" borderId="0" xfId="0" applyFont="1"/>
    <xf numFmtId="166" fontId="27" fillId="0" borderId="0" xfId="0" applyNumberFormat="1" applyFont="1" applyAlignment="1">
      <alignment horizontal="left"/>
    </xf>
    <xf numFmtId="0" fontId="11" fillId="3" borderId="0" xfId="0" applyFont="1" applyFill="1"/>
    <xf numFmtId="0" fontId="11" fillId="3" borderId="3" xfId="0" applyFont="1" applyFill="1" applyBorder="1" applyAlignment="1">
      <alignment horizontal="centerContinuous"/>
    </xf>
    <xf numFmtId="0" fontId="11" fillId="3" borderId="2" xfId="0" applyFont="1" applyFill="1" applyBorder="1" applyAlignment="1">
      <alignment horizontal="centerContinuous"/>
    </xf>
    <xf numFmtId="0" fontId="11" fillId="3" borderId="4" xfId="0" applyFont="1" applyFill="1" applyBorder="1" applyAlignment="1">
      <alignment horizontal="centerContinuous"/>
    </xf>
    <xf numFmtId="0" fontId="12" fillId="3" borderId="0" xfId="0" applyFont="1" applyFill="1" applyAlignment="1">
      <alignment vertical="center" wrapText="1"/>
    </xf>
    <xf numFmtId="0" fontId="12" fillId="3" borderId="0" xfId="0" applyFont="1" applyFill="1" applyAlignment="1">
      <alignment horizontal="left" vertical="center" wrapText="1"/>
    </xf>
    <xf numFmtId="0" fontId="12" fillId="3" borderId="0" xfId="0" applyFont="1" applyFill="1" applyAlignment="1">
      <alignment horizontal="right" vertical="center" wrapText="1"/>
    </xf>
    <xf numFmtId="0" fontId="27" fillId="0" borderId="0" xfId="0" applyFont="1"/>
    <xf numFmtId="43" fontId="27" fillId="0" borderId="0" xfId="1" applyFont="1" applyAlignment="1">
      <alignment horizontal="right"/>
    </xf>
    <xf numFmtId="43" fontId="28" fillId="0" borderId="0" xfId="1" applyFont="1" applyAlignment="1">
      <alignment horizontal="right"/>
    </xf>
    <xf numFmtId="43" fontId="26" fillId="0" borderId="0" xfId="1" applyFont="1" applyAlignment="1">
      <alignment horizontal="right"/>
    </xf>
    <xf numFmtId="167" fontId="26" fillId="0" borderId="0" xfId="0" applyNumberFormat="1" applyFont="1" applyAlignment="1">
      <alignment horizontal="right"/>
    </xf>
    <xf numFmtId="43" fontId="27" fillId="0" borderId="0" xfId="1" applyFont="1" applyBorder="1" applyAlignment="1">
      <alignment horizontal="right"/>
    </xf>
    <xf numFmtId="43" fontId="28" fillId="0" borderId="0" xfId="1" applyFont="1" applyBorder="1" applyAlignment="1">
      <alignment horizontal="right"/>
    </xf>
    <xf numFmtId="43" fontId="26" fillId="0" borderId="0" xfId="1" applyFont="1" applyBorder="1" applyAlignment="1">
      <alignment horizontal="right"/>
    </xf>
    <xf numFmtId="0" fontId="27" fillId="0" borderId="1" xfId="0" applyFont="1" applyBorder="1"/>
    <xf numFmtId="43" fontId="27" fillId="0" borderId="1" xfId="1" applyFont="1" applyBorder="1" applyAlignment="1">
      <alignment horizontal="right"/>
    </xf>
    <xf numFmtId="43" fontId="28" fillId="0" borderId="1" xfId="1" applyFont="1" applyBorder="1" applyAlignment="1">
      <alignment horizontal="right"/>
    </xf>
    <xf numFmtId="43" fontId="26" fillId="0" borderId="1" xfId="1" applyFont="1" applyBorder="1" applyAlignment="1">
      <alignment horizontal="right"/>
    </xf>
    <xf numFmtId="167" fontId="26" fillId="0" borderId="1" xfId="0" applyNumberFormat="1" applyFont="1" applyBorder="1" applyAlignment="1">
      <alignment horizontal="right"/>
    </xf>
    <xf numFmtId="0" fontId="26" fillId="4" borderId="0" xfId="0" applyFont="1" applyFill="1"/>
    <xf numFmtId="43" fontId="26" fillId="4" borderId="0" xfId="1" applyFont="1" applyFill="1" applyAlignment="1">
      <alignment horizontal="right"/>
    </xf>
    <xf numFmtId="167" fontId="26" fillId="4" borderId="0" xfId="0" applyNumberFormat="1" applyFont="1" applyFill="1" applyAlignment="1">
      <alignment horizontal="right"/>
    </xf>
    <xf numFmtId="0" fontId="29" fillId="4" borderId="0" xfId="0" applyFont="1" applyFill="1"/>
    <xf numFmtId="43" fontId="29" fillId="4" borderId="0" xfId="1" applyFont="1" applyFill="1" applyAlignment="1">
      <alignment horizontal="right"/>
    </xf>
    <xf numFmtId="167" fontId="29" fillId="4" borderId="0" xfId="0" applyNumberFormat="1" applyFont="1" applyFill="1" applyAlignment="1">
      <alignment horizontal="right"/>
    </xf>
    <xf numFmtId="43" fontId="26" fillId="0" borderId="0" xfId="1" applyFont="1" applyFill="1"/>
    <xf numFmtId="167" fontId="26" fillId="0" borderId="0" xfId="0" applyNumberFormat="1" applyFont="1"/>
    <xf numFmtId="0" fontId="27" fillId="7" borderId="0" xfId="0" applyFont="1" applyFill="1"/>
    <xf numFmtId="43" fontId="27" fillId="7" borderId="0" xfId="1" applyNumberFormat="1" applyFont="1" applyFill="1" applyBorder="1" applyAlignment="1">
      <alignment horizontal="right"/>
    </xf>
    <xf numFmtId="43" fontId="27" fillId="7" borderId="0" xfId="1" applyFont="1" applyFill="1" applyAlignment="1">
      <alignment horizontal="right"/>
    </xf>
    <xf numFmtId="43" fontId="30" fillId="7" borderId="0" xfId="1" applyFont="1" applyFill="1" applyAlignment="1">
      <alignment horizontal="right"/>
    </xf>
    <xf numFmtId="167" fontId="30" fillId="7" borderId="0" xfId="0" applyNumberFormat="1" applyFont="1" applyFill="1" applyAlignment="1">
      <alignment horizontal="right"/>
    </xf>
    <xf numFmtId="0" fontId="31" fillId="0" borderId="0" xfId="0" applyFont="1"/>
  </cellXfs>
  <cellStyles count="15">
    <cellStyle name="Comma" xfId="1" builtinId="3"/>
    <cellStyle name="Comma 2" xfId="3" xr:uid="{00000000-0005-0000-0000-000001000000}"/>
    <cellStyle name="Comma 3" xfId="5" xr:uid="{00000000-0005-0000-0000-000002000000}"/>
    <cellStyle name="Ctx_Hyperlink" xfId="7" xr:uid="{00000000-0005-0000-0000-000003000000}"/>
    <cellStyle name="Hyperlink" xfId="14" builtinId="8"/>
    <cellStyle name="Hyperlink 2" xfId="9" xr:uid="{00000000-0005-0000-0000-000005000000}"/>
    <cellStyle name="Hyperlink 2 2" xfId="13" xr:uid="{A0CE7DA2-CAE5-4472-B592-E2B95495E52D}"/>
    <cellStyle name="Hyperlink 3" xfId="10" xr:uid="{00000000-0005-0000-0000-000006000000}"/>
    <cellStyle name="Hyperlink 4" xfId="12" xr:uid="{73EC6265-4FB2-4E00-902C-D97BBB5B7D1C}"/>
    <cellStyle name="Normal" xfId="0" builtinId="0"/>
    <cellStyle name="Normal 2" xfId="2" xr:uid="{00000000-0005-0000-0000-000008000000}"/>
    <cellStyle name="Normal 2 2" xfId="8" xr:uid="{00000000-0005-0000-0000-000009000000}"/>
    <cellStyle name="Normal 2 2 2" xfId="11" xr:uid="{4913CC27-CF69-4E0A-9DA1-83350F18F9E6}"/>
    <cellStyle name="Normal 2 3 2" xfId="6" xr:uid="{00000000-0005-0000-0000-00000A000000}"/>
    <cellStyle name="Percent 2" xfId="4" xr:uid="{00000000-0005-0000-0000-00000B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5</xdr:col>
      <xdr:colOff>1727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628011-A4BD-4E9F-B6AA-C91A63A8AA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530" y="470245"/>
          <a:ext cx="446323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11</xdr:col>
      <xdr:colOff>2593237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45E470F-C548-494A-BF7B-9DA6A48FD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7370" y="845820"/>
          <a:ext cx="2688487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99060</xdr:colOff>
      <xdr:row>0</xdr:row>
      <xdr:rowOff>0</xdr:rowOff>
    </xdr:from>
    <xdr:to>
      <xdr:col>2</xdr:col>
      <xdr:colOff>43637</xdr:colOff>
      <xdr:row>1</xdr:row>
      <xdr:rowOff>53458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3FAADD-D5D2-4D4B-9961-71B1C07B0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140" y="0"/>
          <a:ext cx="2687777" cy="750688"/>
        </a:xfrm>
        <a:prstGeom prst="rect">
          <a:avLst/>
        </a:prstGeom>
      </xdr:spPr>
    </xdr:pic>
    <xdr:clientData/>
  </xdr:twoCellAnchor>
  <xdr:oneCellAnchor>
    <xdr:from>
      <xdr:col>13</xdr:col>
      <xdr:colOff>421750</xdr:colOff>
      <xdr:row>0</xdr:row>
      <xdr:rowOff>115330</xdr:rowOff>
    </xdr:from>
    <xdr:ext cx="1706336" cy="462672"/>
    <xdr:pic>
      <xdr:nvPicPr>
        <xdr:cNvPr id="13" name="Picture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D761471-AE3B-47FA-BD30-BF53E4554B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28828" y="115330"/>
          <a:ext cx="1706336" cy="46267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CEF63-83BE-45A1-A9B4-B9D638038FF5}">
  <sheetPr>
    <pageSetUpPr fitToPage="1"/>
  </sheetPr>
  <dimension ref="A1:M40"/>
  <sheetViews>
    <sheetView showGridLines="0" tabSelected="1" zoomScaleNormal="100" workbookViewId="0"/>
  </sheetViews>
  <sheetFormatPr defaultRowHeight="14.4" x14ac:dyDescent="0.55000000000000004"/>
  <cols>
    <col min="1" max="1" width="4.68359375" customWidth="1"/>
    <col min="2" max="2" width="4.83984375" customWidth="1"/>
    <col min="3" max="3" width="36.68359375" customWidth="1"/>
    <col min="4" max="11" width="10.68359375" customWidth="1"/>
    <col min="12" max="12" width="36.68359375" customWidth="1"/>
    <col min="13" max="13" width="4.83984375" customWidth="1"/>
  </cols>
  <sheetData>
    <row r="1" spans="1:13" ht="19.5" customHeight="1" thickBot="1" x14ac:dyDescent="0.8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19.5" customHeight="1" thickTop="1" x14ac:dyDescent="0.75">
      <c r="A2" s="8"/>
      <c r="B2" s="9"/>
      <c r="C2" s="10"/>
      <c r="D2" s="10"/>
      <c r="E2" s="10"/>
      <c r="F2" s="10"/>
      <c r="G2" s="10"/>
      <c r="H2" s="10"/>
      <c r="I2" s="10"/>
      <c r="J2" s="10"/>
      <c r="K2" s="10"/>
      <c r="L2" s="10"/>
      <c r="M2" s="11"/>
    </row>
    <row r="3" spans="1:13" ht="19.5" customHeight="1" x14ac:dyDescent="0.75">
      <c r="A3" s="8"/>
      <c r="B3" s="12"/>
      <c r="C3" s="13"/>
      <c r="D3" s="13"/>
      <c r="E3" s="13"/>
      <c r="F3" s="13"/>
      <c r="G3" s="13"/>
      <c r="H3" s="13"/>
      <c r="I3" s="13"/>
      <c r="J3" s="13"/>
      <c r="K3" s="13"/>
      <c r="L3" s="13"/>
      <c r="M3" s="14"/>
    </row>
    <row r="4" spans="1:13" ht="19.5" customHeight="1" x14ac:dyDescent="0.75">
      <c r="A4" s="8"/>
      <c r="B4" s="12"/>
      <c r="C4" s="13"/>
      <c r="D4" s="13"/>
      <c r="E4" s="13"/>
      <c r="F4" s="13"/>
      <c r="G4" s="13"/>
      <c r="H4" s="13"/>
      <c r="I4" s="13"/>
      <c r="J4" s="13"/>
      <c r="K4" s="13"/>
      <c r="L4" s="13"/>
      <c r="M4" s="14"/>
    </row>
    <row r="5" spans="1:13" ht="19.5" customHeight="1" x14ac:dyDescent="0.75">
      <c r="A5" s="8"/>
      <c r="B5" s="12"/>
      <c r="C5" s="13"/>
      <c r="D5" s="13"/>
      <c r="E5" s="13"/>
      <c r="F5" s="13"/>
      <c r="G5" s="13"/>
      <c r="H5" s="13"/>
      <c r="I5" s="13"/>
      <c r="J5" s="13"/>
      <c r="K5" s="13"/>
      <c r="L5" s="13"/>
      <c r="M5" s="14"/>
    </row>
    <row r="6" spans="1:13" ht="19.5" customHeight="1" x14ac:dyDescent="0.75">
      <c r="A6" s="8"/>
      <c r="B6" s="12"/>
      <c r="C6" s="13"/>
      <c r="D6" s="13"/>
      <c r="E6" s="13"/>
      <c r="F6" s="13"/>
      <c r="G6" s="13"/>
      <c r="H6" s="13"/>
      <c r="I6" s="13"/>
      <c r="J6" s="13"/>
      <c r="K6" s="13"/>
      <c r="L6" s="13"/>
      <c r="M6" s="14"/>
    </row>
    <row r="7" spans="1:13" ht="19.5" customHeight="1" x14ac:dyDescent="0.75">
      <c r="A7" s="8"/>
      <c r="B7" s="12"/>
      <c r="C7" s="13"/>
      <c r="D7" s="13"/>
      <c r="E7" s="13"/>
      <c r="F7" s="13"/>
      <c r="G7" s="13"/>
      <c r="H7" s="13"/>
      <c r="I7" s="13"/>
      <c r="J7" s="13"/>
      <c r="K7" s="13"/>
      <c r="L7" s="13"/>
      <c r="M7" s="14"/>
    </row>
    <row r="8" spans="1:13" ht="19.5" customHeight="1" x14ac:dyDescent="0.75">
      <c r="A8" s="8"/>
      <c r="B8" s="12"/>
      <c r="C8" s="13"/>
      <c r="D8" s="13"/>
      <c r="E8" s="13"/>
      <c r="F8" s="13"/>
      <c r="G8" s="13"/>
      <c r="H8" s="13"/>
      <c r="I8" s="13"/>
      <c r="J8" s="13"/>
      <c r="K8" s="13"/>
      <c r="L8" s="13"/>
      <c r="M8" s="14"/>
    </row>
    <row r="9" spans="1:13" ht="19.5" customHeight="1" x14ac:dyDescent="0.75">
      <c r="A9" s="8"/>
      <c r="B9" s="12"/>
      <c r="C9" s="13"/>
      <c r="D9" s="13"/>
      <c r="E9" s="13"/>
      <c r="F9" s="13"/>
      <c r="G9" s="13"/>
      <c r="H9" s="13"/>
      <c r="I9" s="13"/>
      <c r="J9" s="13"/>
      <c r="K9" s="13"/>
      <c r="L9" s="13"/>
      <c r="M9" s="14"/>
    </row>
    <row r="10" spans="1:13" ht="19.5" customHeight="1" x14ac:dyDescent="0.75">
      <c r="A10" s="8"/>
      <c r="B10" s="15"/>
      <c r="C10" s="8"/>
      <c r="D10" s="8"/>
      <c r="E10" s="8"/>
      <c r="F10" s="8"/>
      <c r="G10" s="8"/>
      <c r="H10" s="8"/>
      <c r="I10" s="8"/>
      <c r="J10" s="8"/>
      <c r="K10" s="8"/>
      <c r="L10" s="8"/>
      <c r="M10" s="16"/>
    </row>
    <row r="11" spans="1:13" ht="28.5" customHeight="1" x14ac:dyDescent="1.3">
      <c r="A11" s="8"/>
      <c r="B11" s="15"/>
      <c r="C11" s="17" t="s">
        <v>23</v>
      </c>
      <c r="D11" s="8"/>
      <c r="E11" s="8"/>
      <c r="F11" s="8"/>
      <c r="G11" s="8"/>
      <c r="H11" s="8"/>
      <c r="I11" s="8"/>
      <c r="J11" s="8"/>
      <c r="K11" s="8"/>
      <c r="L11" s="18" t="s">
        <v>1</v>
      </c>
      <c r="M11" s="16"/>
    </row>
    <row r="12" spans="1:13" ht="19.5" customHeight="1" x14ac:dyDescent="0.75">
      <c r="A12" s="8"/>
      <c r="B12" s="15"/>
      <c r="C12" s="19"/>
      <c r="D12" s="8"/>
      <c r="E12" s="8"/>
      <c r="F12" s="8"/>
      <c r="G12" s="8"/>
      <c r="H12" s="8"/>
      <c r="I12" s="8"/>
      <c r="J12" s="8"/>
      <c r="K12" s="20"/>
      <c r="L12" s="8"/>
      <c r="M12" s="16"/>
    </row>
    <row r="13" spans="1:13" ht="19.5" customHeight="1" x14ac:dyDescent="0.9">
      <c r="A13" s="8"/>
      <c r="B13" s="15"/>
      <c r="C13" s="21" t="s">
        <v>46</v>
      </c>
      <c r="D13" s="22"/>
      <c r="E13" s="22"/>
      <c r="F13" s="22"/>
      <c r="G13" s="22"/>
      <c r="H13" s="22"/>
      <c r="I13" s="22"/>
      <c r="J13" s="22"/>
      <c r="K13" s="22"/>
      <c r="L13" s="22"/>
      <c r="M13" s="16"/>
    </row>
    <row r="14" spans="1:13" ht="19.5" customHeight="1" x14ac:dyDescent="0.75">
      <c r="A14" s="8"/>
      <c r="B14" s="15"/>
      <c r="C14" s="8"/>
      <c r="D14" s="22"/>
      <c r="E14" s="22"/>
      <c r="F14" s="22"/>
      <c r="G14" s="22"/>
      <c r="H14" s="22"/>
      <c r="I14" s="22"/>
      <c r="J14" s="22"/>
      <c r="K14" s="22"/>
      <c r="L14" s="22"/>
      <c r="M14" s="16"/>
    </row>
    <row r="15" spans="1:13" ht="19.5" customHeight="1" x14ac:dyDescent="0.8">
      <c r="A15" s="8"/>
      <c r="B15" s="15"/>
      <c r="C15" s="23" t="s">
        <v>53</v>
      </c>
      <c r="D15" s="22"/>
      <c r="E15" s="22"/>
      <c r="F15" s="22"/>
      <c r="G15" s="22"/>
      <c r="H15" s="22"/>
      <c r="I15" s="22"/>
      <c r="J15" s="22"/>
      <c r="K15" s="22"/>
      <c r="L15" s="22"/>
      <c r="M15" s="16"/>
    </row>
    <row r="16" spans="1:13" ht="19.5" customHeight="1" x14ac:dyDescent="0.8">
      <c r="A16" s="8"/>
      <c r="B16" s="15"/>
      <c r="C16" s="24"/>
      <c r="D16" s="22"/>
      <c r="E16" s="22"/>
      <c r="F16" s="22"/>
      <c r="G16" s="22"/>
      <c r="H16" s="22"/>
      <c r="I16" s="22"/>
      <c r="J16" s="22"/>
      <c r="K16" s="22"/>
      <c r="L16" s="22"/>
      <c r="M16" s="16"/>
    </row>
    <row r="17" spans="1:13" ht="19.5" customHeight="1" x14ac:dyDescent="0.8">
      <c r="A17" s="8"/>
      <c r="B17" s="15"/>
      <c r="C17" s="24"/>
      <c r="D17" s="22"/>
      <c r="E17" s="22"/>
      <c r="F17" s="22"/>
      <c r="G17" s="22"/>
      <c r="H17" s="22"/>
      <c r="I17" s="22"/>
      <c r="J17" s="22"/>
      <c r="K17" s="22"/>
      <c r="L17" s="22"/>
      <c r="M17" s="16"/>
    </row>
    <row r="18" spans="1:13" ht="19.5" customHeight="1" x14ac:dyDescent="0.8">
      <c r="A18" s="8"/>
      <c r="B18" s="15"/>
      <c r="C18" s="24"/>
      <c r="D18" s="22"/>
      <c r="E18" s="22"/>
      <c r="F18" s="22"/>
      <c r="G18" s="22"/>
      <c r="H18" s="22"/>
      <c r="I18" s="22"/>
      <c r="J18" s="22"/>
      <c r="K18" s="22"/>
      <c r="L18" s="22"/>
      <c r="M18" s="16"/>
    </row>
    <row r="19" spans="1:13" ht="19.5" customHeight="1" x14ac:dyDescent="0.8">
      <c r="A19" s="8"/>
      <c r="B19" s="15"/>
      <c r="C19" s="24"/>
      <c r="D19" s="22"/>
      <c r="E19" s="22"/>
      <c r="F19" s="22"/>
      <c r="G19" s="22"/>
      <c r="H19" s="22"/>
      <c r="I19" s="22"/>
      <c r="J19" s="22"/>
      <c r="K19" s="22"/>
      <c r="L19" s="22"/>
      <c r="M19" s="16"/>
    </row>
    <row r="20" spans="1:13" ht="19.5" customHeight="1" x14ac:dyDescent="0.8">
      <c r="A20" s="8"/>
      <c r="B20" s="15"/>
      <c r="C20" s="24"/>
      <c r="D20" s="22"/>
      <c r="E20" s="22"/>
      <c r="F20" s="22"/>
      <c r="G20" s="22"/>
      <c r="H20" s="22"/>
      <c r="I20" s="22"/>
      <c r="J20" s="22"/>
      <c r="K20" s="22"/>
      <c r="L20" s="22"/>
      <c r="M20" s="16"/>
    </row>
    <row r="21" spans="1:13" ht="19.5" customHeight="1" x14ac:dyDescent="0.75">
      <c r="A21" s="8"/>
      <c r="B21" s="15"/>
      <c r="C21" s="25"/>
      <c r="D21" s="22"/>
      <c r="E21" s="22"/>
      <c r="F21" s="22"/>
      <c r="G21" s="22"/>
      <c r="H21" s="22"/>
      <c r="I21" s="22"/>
      <c r="J21" s="22"/>
      <c r="K21" s="22"/>
      <c r="L21" s="22"/>
      <c r="M21" s="16"/>
    </row>
    <row r="22" spans="1:13" ht="19.5" customHeight="1" x14ac:dyDescent="0.75">
      <c r="A22" s="8"/>
      <c r="B22" s="15"/>
      <c r="C22" s="25"/>
      <c r="D22" s="22"/>
      <c r="E22" s="22"/>
      <c r="F22" s="22"/>
      <c r="G22" s="22"/>
      <c r="H22" s="22"/>
      <c r="I22" s="22"/>
      <c r="J22" s="22"/>
      <c r="K22" s="22"/>
      <c r="L22" s="22"/>
      <c r="M22" s="16"/>
    </row>
    <row r="23" spans="1:13" ht="19.5" customHeight="1" x14ac:dyDescent="0.75">
      <c r="A23" s="8"/>
      <c r="B23" s="15"/>
      <c r="C23" s="25"/>
      <c r="D23" s="22"/>
      <c r="E23" s="22"/>
      <c r="F23" s="22"/>
      <c r="G23" s="22"/>
      <c r="H23" s="22"/>
      <c r="I23" s="22"/>
      <c r="J23" s="22"/>
      <c r="K23" s="22"/>
      <c r="L23" s="22"/>
      <c r="M23" s="16"/>
    </row>
    <row r="24" spans="1:13" ht="19.5" customHeight="1" x14ac:dyDescent="0.75">
      <c r="A24" s="8"/>
      <c r="B24" s="15"/>
      <c r="C24" s="25"/>
      <c r="D24" s="22"/>
      <c r="E24" s="22"/>
      <c r="F24" s="22"/>
      <c r="G24" s="22"/>
      <c r="H24" s="22"/>
      <c r="I24" s="22"/>
      <c r="J24" s="22"/>
      <c r="K24" s="22"/>
      <c r="L24" s="22"/>
      <c r="M24" s="16"/>
    </row>
    <row r="25" spans="1:13" ht="19.5" customHeight="1" x14ac:dyDescent="0.75">
      <c r="A25" s="8"/>
      <c r="B25" s="15"/>
      <c r="C25" s="25"/>
      <c r="D25" s="22"/>
      <c r="E25" s="22"/>
      <c r="F25" s="22"/>
      <c r="G25" s="22"/>
      <c r="H25" s="22"/>
      <c r="I25" s="22"/>
      <c r="J25" s="22"/>
      <c r="K25" s="22"/>
      <c r="L25" s="22"/>
      <c r="M25" s="16"/>
    </row>
    <row r="26" spans="1:13" ht="19.5" customHeight="1" x14ac:dyDescent="0.8">
      <c r="A26" s="8"/>
      <c r="B26" s="15"/>
      <c r="C26" s="26"/>
      <c r="D26" s="22"/>
      <c r="E26" s="22"/>
      <c r="F26" s="22"/>
      <c r="G26" s="22"/>
      <c r="H26" s="22"/>
      <c r="I26" s="22"/>
      <c r="J26" s="22"/>
      <c r="K26" s="22"/>
      <c r="L26" s="22"/>
      <c r="M26" s="16"/>
    </row>
    <row r="27" spans="1:13" ht="19.5" customHeight="1" x14ac:dyDescent="0.8">
      <c r="A27" s="8"/>
      <c r="B27" s="15"/>
      <c r="C27" s="26"/>
      <c r="D27" s="22"/>
      <c r="E27" s="22"/>
      <c r="F27" s="22"/>
      <c r="G27" s="22"/>
      <c r="H27" s="22"/>
      <c r="I27" s="22"/>
      <c r="J27" s="22"/>
      <c r="K27" s="22"/>
      <c r="L27" s="22"/>
      <c r="M27" s="16"/>
    </row>
    <row r="28" spans="1:13" ht="19.5" customHeight="1" x14ac:dyDescent="0.75">
      <c r="A28" s="8"/>
      <c r="B28" s="15"/>
      <c r="C28" s="27"/>
      <c r="D28" s="22"/>
      <c r="E28" s="22"/>
      <c r="F28" s="22"/>
      <c r="G28" s="22"/>
      <c r="H28" s="22"/>
      <c r="I28" s="22"/>
      <c r="J28" s="22"/>
      <c r="K28" s="22"/>
      <c r="L28" s="22"/>
      <c r="M28" s="16"/>
    </row>
    <row r="29" spans="1:13" ht="19.5" customHeight="1" x14ac:dyDescent="0.75">
      <c r="A29" s="8"/>
      <c r="B29" s="15"/>
      <c r="C29" s="28"/>
      <c r="D29" s="22"/>
      <c r="E29" s="22"/>
      <c r="F29" s="22"/>
      <c r="G29" s="22"/>
      <c r="H29" s="22"/>
      <c r="I29" s="22"/>
      <c r="J29" s="22"/>
      <c r="K29" s="22"/>
      <c r="L29" s="22"/>
      <c r="M29" s="16"/>
    </row>
    <row r="30" spans="1:13" ht="19.5" customHeight="1" x14ac:dyDescent="0.75">
      <c r="A30" s="8"/>
      <c r="B30" s="15"/>
      <c r="C30" s="28"/>
      <c r="D30" s="22"/>
      <c r="E30" s="22"/>
      <c r="F30" s="22"/>
      <c r="G30" s="22"/>
      <c r="H30" s="22"/>
      <c r="I30" s="22"/>
      <c r="J30" s="22"/>
      <c r="K30" s="22"/>
      <c r="L30" s="22"/>
      <c r="M30" s="16"/>
    </row>
    <row r="31" spans="1:13" ht="19.5" customHeight="1" x14ac:dyDescent="0.8">
      <c r="A31" s="8"/>
      <c r="B31" s="15"/>
      <c r="C31" s="29" t="s">
        <v>47</v>
      </c>
      <c r="D31" s="30"/>
      <c r="E31" s="30"/>
      <c r="F31" s="30"/>
      <c r="G31" s="30"/>
      <c r="H31" s="30"/>
      <c r="I31" s="30"/>
      <c r="J31" s="30"/>
      <c r="K31" s="30"/>
      <c r="L31" s="30"/>
      <c r="M31" s="16"/>
    </row>
    <row r="32" spans="1:13" ht="19.5" customHeight="1" x14ac:dyDescent="0.75">
      <c r="A32" s="8"/>
      <c r="B32" s="15"/>
      <c r="C32" s="31" t="s">
        <v>48</v>
      </c>
      <c r="D32" s="32"/>
      <c r="E32" s="32"/>
      <c r="F32" s="32"/>
      <c r="G32" s="32"/>
      <c r="H32" s="32"/>
      <c r="I32" s="32"/>
      <c r="J32" s="32"/>
      <c r="K32" s="32"/>
      <c r="L32" s="32"/>
      <c r="M32" s="16"/>
    </row>
    <row r="33" spans="1:13" ht="19.5" customHeight="1" x14ac:dyDescent="0.75">
      <c r="A33" s="8"/>
      <c r="B33" s="15"/>
      <c r="C33" s="31" t="s">
        <v>49</v>
      </c>
      <c r="D33" s="32"/>
      <c r="E33" s="32"/>
      <c r="F33" s="32"/>
      <c r="G33" s="32"/>
      <c r="H33" s="32"/>
      <c r="I33" s="32"/>
      <c r="J33" s="32"/>
      <c r="K33" s="32"/>
      <c r="L33" s="32"/>
      <c r="M33" s="16"/>
    </row>
    <row r="34" spans="1:13" ht="19.5" customHeight="1" x14ac:dyDescent="0.75">
      <c r="A34" s="8"/>
      <c r="B34" s="15"/>
      <c r="C34" s="31" t="s">
        <v>50</v>
      </c>
      <c r="D34" s="32"/>
      <c r="E34" s="32"/>
      <c r="F34" s="32"/>
      <c r="G34" s="32"/>
      <c r="H34" s="32"/>
      <c r="I34" s="32"/>
      <c r="J34" s="32"/>
      <c r="K34" s="32"/>
      <c r="L34" s="32"/>
      <c r="M34" s="16"/>
    </row>
    <row r="35" spans="1:13" ht="19.5" customHeight="1" x14ac:dyDescent="0.75">
      <c r="A35" s="8"/>
      <c r="B35" s="15"/>
      <c r="C35" s="31" t="s">
        <v>51</v>
      </c>
      <c r="D35" s="32"/>
      <c r="E35" s="32"/>
      <c r="F35" s="32"/>
      <c r="G35" s="32"/>
      <c r="H35" s="32"/>
      <c r="I35" s="32"/>
      <c r="J35" s="32"/>
      <c r="K35" s="32"/>
      <c r="L35" s="32"/>
      <c r="M35" s="16"/>
    </row>
    <row r="36" spans="1:13" ht="19.5" customHeight="1" x14ac:dyDescent="0.75">
      <c r="A36" s="8"/>
      <c r="B36" s="15"/>
      <c r="C36" s="31" t="s">
        <v>52</v>
      </c>
      <c r="D36" s="32"/>
      <c r="E36" s="32"/>
      <c r="F36" s="32"/>
      <c r="G36" s="32"/>
      <c r="H36" s="32"/>
      <c r="I36" s="32"/>
      <c r="J36" s="32"/>
      <c r="K36" s="32"/>
      <c r="L36" s="32"/>
      <c r="M36" s="16"/>
    </row>
    <row r="37" spans="1:13" ht="19.5" customHeight="1" x14ac:dyDescent="0.75">
      <c r="A37" s="8"/>
      <c r="B37" s="15"/>
      <c r="C37" s="31"/>
      <c r="D37" s="32"/>
      <c r="E37" s="32"/>
      <c r="F37" s="32"/>
      <c r="G37" s="32"/>
      <c r="H37" s="32"/>
      <c r="I37" s="32"/>
      <c r="J37" s="32"/>
      <c r="K37" s="32"/>
      <c r="L37" s="32"/>
      <c r="M37" s="16"/>
    </row>
    <row r="38" spans="1:13" ht="19.5" customHeight="1" x14ac:dyDescent="0.75">
      <c r="A38" s="8"/>
      <c r="B38" s="15"/>
      <c r="C38" s="31" t="s">
        <v>0</v>
      </c>
      <c r="D38" s="32"/>
      <c r="E38" s="32"/>
      <c r="F38" s="32"/>
      <c r="G38" s="32"/>
      <c r="H38" s="32"/>
      <c r="I38" s="32"/>
      <c r="J38" s="32"/>
      <c r="K38" s="32"/>
      <c r="L38" s="32"/>
      <c r="M38" s="16"/>
    </row>
    <row r="39" spans="1:13" ht="19.5" customHeight="1" thickBot="1" x14ac:dyDescent="0.8">
      <c r="A39" s="8"/>
      <c r="B39" s="33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5" t="s">
        <v>3</v>
      </c>
    </row>
    <row r="40" spans="1:13" ht="19.5" customHeight="1" thickTop="1" x14ac:dyDescent="0.7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</sheetData>
  <hyperlinks>
    <hyperlink ref="C38" r:id="rId1" xr:uid="{863C81D1-1C4B-4AE1-B1BB-320D62855FC1}"/>
    <hyperlink ref="C15" location="'Retail Industry Comps'!A1" tooltip="Retail Industry Comps" display="Retail Industry Comps" xr:uid="{57D04690-E634-4998-B993-B34CC9DF744C}"/>
  </hyperlinks>
  <pageMargins left="0.7" right="0.7" top="0.75" bottom="0.75" header="0.3" footer="0.3"/>
  <pageSetup scale="66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T58"/>
  <sheetViews>
    <sheetView showGridLines="0" zoomScale="115" zoomScaleNormal="115" workbookViewId="0">
      <pane ySplit="1" topLeftCell="A2" activePane="bottomLeft" state="frozen"/>
      <selection pane="bottomLeft" activeCell="A2" sqref="A2"/>
    </sheetView>
  </sheetViews>
  <sheetFormatPr defaultColWidth="9.15625" defaultRowHeight="14.1" x14ac:dyDescent="0.5"/>
  <cols>
    <col min="1" max="1" width="4.26171875" style="1" customWidth="1"/>
    <col min="2" max="2" width="37.89453125" style="1" customWidth="1"/>
    <col min="3" max="3" width="16.15625" style="1" customWidth="1"/>
    <col min="4" max="4" width="11.89453125" style="1" customWidth="1"/>
    <col min="5" max="16" width="10.62890625" style="1" customWidth="1"/>
    <col min="17" max="16384" width="9.15625" style="1"/>
  </cols>
  <sheetData>
    <row r="1" spans="1:20" ht="55" customHeight="1" x14ac:dyDescent="0.8">
      <c r="B1" s="37"/>
      <c r="C1" s="38"/>
      <c r="D1" s="38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</row>
    <row r="2" spans="1:20" x14ac:dyDescent="0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S2" s="2"/>
      <c r="T2" s="2"/>
    </row>
    <row r="3" spans="1:20" ht="20.399999999999999" x14ac:dyDescent="0.5">
      <c r="A3" s="2"/>
      <c r="B3" s="40" t="s">
        <v>23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S3" s="2"/>
      <c r="T3" s="2"/>
    </row>
    <row r="4" spans="1:20" x14ac:dyDescent="0.5">
      <c r="A4" s="2"/>
      <c r="B4" s="36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S4" s="2"/>
      <c r="T4" s="2"/>
    </row>
    <row r="5" spans="1:20" ht="15" x14ac:dyDescent="0.65">
      <c r="A5" s="2"/>
      <c r="B5" s="41" t="s">
        <v>20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S5" s="2"/>
      <c r="T5" s="2"/>
    </row>
    <row r="6" spans="1:20" ht="15" x14ac:dyDescent="0.65">
      <c r="A6" s="2"/>
      <c r="B6" s="43">
        <v>43614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S6" s="2"/>
      <c r="T6" s="2"/>
    </row>
    <row r="7" spans="1:20" ht="15" x14ac:dyDescent="0.65">
      <c r="A7" s="2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S7" s="2"/>
      <c r="T7" s="2"/>
    </row>
    <row r="8" spans="1:20" ht="15" x14ac:dyDescent="0.65">
      <c r="A8" s="2"/>
      <c r="B8" s="44"/>
      <c r="C8" s="44"/>
      <c r="D8" s="45" t="s">
        <v>15</v>
      </c>
      <c r="E8" s="45"/>
      <c r="F8" s="45"/>
      <c r="G8" s="45"/>
      <c r="H8" s="46"/>
      <c r="I8" s="45" t="s">
        <v>16</v>
      </c>
      <c r="J8" s="45"/>
      <c r="K8" s="45"/>
      <c r="L8" s="45"/>
      <c r="M8" s="47" t="s">
        <v>17</v>
      </c>
      <c r="N8" s="46"/>
      <c r="O8" s="47" t="s">
        <v>18</v>
      </c>
      <c r="P8" s="46"/>
      <c r="S8" s="2"/>
      <c r="T8" s="2"/>
    </row>
    <row r="9" spans="1:20" s="4" customFormat="1" ht="40" customHeight="1" x14ac:dyDescent="0.55000000000000004">
      <c r="A9" s="3"/>
      <c r="B9" s="48" t="s">
        <v>2</v>
      </c>
      <c r="C9" s="49" t="s">
        <v>8</v>
      </c>
      <c r="D9" s="50" t="s">
        <v>4</v>
      </c>
      <c r="E9" s="50" t="s">
        <v>5</v>
      </c>
      <c r="F9" s="50" t="s">
        <v>19</v>
      </c>
      <c r="G9" s="50" t="s">
        <v>6</v>
      </c>
      <c r="H9" s="50" t="s">
        <v>7</v>
      </c>
      <c r="I9" s="50" t="s">
        <v>10</v>
      </c>
      <c r="J9" s="50" t="str">
        <f>YEAR($B$6)+1&amp;"E EBITDA"</f>
        <v>2020E EBITDA</v>
      </c>
      <c r="K9" s="50" t="s">
        <v>9</v>
      </c>
      <c r="L9" s="50" t="str">
        <f>YEAR($B$6)+1&amp;"E Revenue"</f>
        <v>2020E Revenue</v>
      </c>
      <c r="M9" s="50" t="s">
        <v>21</v>
      </c>
      <c r="N9" s="50" t="str">
        <f>YEAR($B$6)+1&amp;"E"</f>
        <v>2020E</v>
      </c>
      <c r="O9" s="50" t="s">
        <v>21</v>
      </c>
      <c r="P9" s="50" t="str">
        <f>YEAR($B$6)+1&amp;"E"</f>
        <v>2020E</v>
      </c>
      <c r="S9" s="3"/>
      <c r="T9" s="3"/>
    </row>
    <row r="10" spans="1:20" ht="15" x14ac:dyDescent="0.65">
      <c r="A10" s="2"/>
      <c r="B10" s="51" t="s">
        <v>28</v>
      </c>
      <c r="C10" s="51" t="s">
        <v>29</v>
      </c>
      <c r="D10" s="52">
        <v>1666.1</v>
      </c>
      <c r="E10" s="52">
        <v>1150.0999999999999</v>
      </c>
      <c r="F10" s="53"/>
      <c r="G10" s="52">
        <v>10.119999999999999</v>
      </c>
      <c r="H10" s="54">
        <f t="shared" ref="H10:H19" si="0">D10+E10+F10+G10</f>
        <v>2826.3199999999997</v>
      </c>
      <c r="I10" s="52">
        <v>326.7</v>
      </c>
      <c r="J10" s="52">
        <v>331.48</v>
      </c>
      <c r="K10" s="52">
        <v>3593.2</v>
      </c>
      <c r="L10" s="52">
        <v>3676.44</v>
      </c>
      <c r="M10" s="55">
        <f t="shared" ref="M10:M19" si="1">H10/I10</f>
        <v>8.6511172329354142</v>
      </c>
      <c r="N10" s="55">
        <f t="shared" ref="N10:N19" si="2">H10/J10</f>
        <v>8.5263665982864723</v>
      </c>
      <c r="O10" s="55">
        <f t="shared" ref="O10:O19" si="3">H10/K10</f>
        <v>0.7865746409885338</v>
      </c>
      <c r="P10" s="55">
        <f t="shared" ref="P10:P19" si="4">H10/L10</f>
        <v>0.76876543612842851</v>
      </c>
      <c r="S10" s="2"/>
      <c r="T10" s="2"/>
    </row>
    <row r="11" spans="1:20" ht="15" x14ac:dyDescent="0.65">
      <c r="A11" s="2"/>
      <c r="B11" s="51" t="s">
        <v>40</v>
      </c>
      <c r="C11" s="51" t="s">
        <v>41</v>
      </c>
      <c r="D11" s="52">
        <v>3246.6</v>
      </c>
      <c r="E11" s="52">
        <v>-425.5</v>
      </c>
      <c r="F11" s="53"/>
      <c r="G11" s="53"/>
      <c r="H11" s="54">
        <f t="shared" si="0"/>
        <v>2821.1</v>
      </c>
      <c r="I11" s="52">
        <v>509.2</v>
      </c>
      <c r="J11" s="52">
        <v>543.75</v>
      </c>
      <c r="K11" s="52">
        <v>4035.7</v>
      </c>
      <c r="L11" s="52">
        <v>4246.3</v>
      </c>
      <c r="M11" s="55">
        <f t="shared" si="1"/>
        <v>5.5402592301649642</v>
      </c>
      <c r="N11" s="55">
        <f t="shared" si="2"/>
        <v>5.1882298850574715</v>
      </c>
      <c r="O11" s="55">
        <f t="shared" si="3"/>
        <v>0.6990361027826647</v>
      </c>
      <c r="P11" s="55">
        <f t="shared" si="4"/>
        <v>0.66436662506181843</v>
      </c>
      <c r="S11" s="2"/>
      <c r="T11" s="2"/>
    </row>
    <row r="12" spans="1:20" ht="15" x14ac:dyDescent="0.65">
      <c r="A12" s="2"/>
      <c r="B12" s="51" t="s">
        <v>32</v>
      </c>
      <c r="C12" s="51" t="s">
        <v>33</v>
      </c>
      <c r="D12" s="52">
        <v>86176</v>
      </c>
      <c r="E12" s="52">
        <v>-7462.7</v>
      </c>
      <c r="F12" s="53"/>
      <c r="G12" s="52">
        <v>33.39</v>
      </c>
      <c r="H12" s="54">
        <f t="shared" si="0"/>
        <v>78746.69</v>
      </c>
      <c r="I12" s="52">
        <v>6145.1</v>
      </c>
      <c r="J12" s="52">
        <v>6706.35</v>
      </c>
      <c r="K12" s="52">
        <v>29095.3</v>
      </c>
      <c r="L12" s="52">
        <v>31409.439999999999</v>
      </c>
      <c r="M12" s="55">
        <f t="shared" si="1"/>
        <v>12.814549803908806</v>
      </c>
      <c r="N12" s="55">
        <f t="shared" si="2"/>
        <v>11.742108598567029</v>
      </c>
      <c r="O12" s="55">
        <f t="shared" si="3"/>
        <v>2.7065089550545967</v>
      </c>
      <c r="P12" s="55">
        <f t="shared" si="4"/>
        <v>2.507102641753562</v>
      </c>
      <c r="S12" s="2"/>
      <c r="T12" s="2"/>
    </row>
    <row r="13" spans="1:20" ht="15" x14ac:dyDescent="0.65">
      <c r="A13" s="2"/>
      <c r="B13" s="51" t="s">
        <v>38</v>
      </c>
      <c r="C13" s="51" t="s">
        <v>39</v>
      </c>
      <c r="D13" s="52">
        <v>6704.2</v>
      </c>
      <c r="E13" s="52">
        <v>4387</v>
      </c>
      <c r="F13" s="53"/>
      <c r="G13" s="53"/>
      <c r="H13" s="54">
        <f t="shared" si="0"/>
        <v>11091.2</v>
      </c>
      <c r="I13" s="52">
        <v>2028</v>
      </c>
      <c r="J13" s="52">
        <v>1890.5</v>
      </c>
      <c r="K13" s="52">
        <v>13240</v>
      </c>
      <c r="L13" s="52">
        <v>13244.2</v>
      </c>
      <c r="M13" s="55">
        <f t="shared" si="1"/>
        <v>5.4690335305719922</v>
      </c>
      <c r="N13" s="55">
        <f t="shared" si="2"/>
        <v>5.8668077228246496</v>
      </c>
      <c r="O13" s="55">
        <f t="shared" si="3"/>
        <v>0.83770392749244715</v>
      </c>
      <c r="P13" s="55">
        <f t="shared" si="4"/>
        <v>0.83743827486748912</v>
      </c>
      <c r="S13" s="2"/>
      <c r="T13" s="2"/>
    </row>
    <row r="14" spans="1:20" ht="15" x14ac:dyDescent="0.65">
      <c r="A14" s="2"/>
      <c r="B14" s="51" t="s">
        <v>42</v>
      </c>
      <c r="C14" s="51" t="s">
        <v>43</v>
      </c>
      <c r="D14" s="56">
        <v>7947.3</v>
      </c>
      <c r="E14" s="56">
        <v>2381.6</v>
      </c>
      <c r="F14" s="57"/>
      <c r="G14" s="56">
        <v>0.2</v>
      </c>
      <c r="H14" s="58">
        <f t="shared" si="0"/>
        <v>10329.1</v>
      </c>
      <c r="I14" s="56">
        <v>1255.9000000000001</v>
      </c>
      <c r="J14" s="56">
        <v>1387.72</v>
      </c>
      <c r="K14" s="56">
        <v>9656.7999999999993</v>
      </c>
      <c r="L14" s="56">
        <v>10028.92</v>
      </c>
      <c r="M14" s="55">
        <f t="shared" si="1"/>
        <v>8.2244605462218328</v>
      </c>
      <c r="N14" s="55">
        <f t="shared" si="2"/>
        <v>7.4432162107629782</v>
      </c>
      <c r="O14" s="55">
        <f t="shared" si="3"/>
        <v>1.0696193355977137</v>
      </c>
      <c r="P14" s="55">
        <f t="shared" si="4"/>
        <v>1.0299314382804929</v>
      </c>
      <c r="S14" s="2"/>
      <c r="T14" s="2"/>
    </row>
    <row r="15" spans="1:20" ht="15" x14ac:dyDescent="0.65">
      <c r="A15" s="2"/>
      <c r="B15" s="51" t="s">
        <v>30</v>
      </c>
      <c r="C15" s="51" t="s">
        <v>31</v>
      </c>
      <c r="D15" s="56">
        <v>8433.5</v>
      </c>
      <c r="E15" s="56">
        <v>-1057.5999999999999</v>
      </c>
      <c r="F15" s="57"/>
      <c r="G15" s="57"/>
      <c r="H15" s="58">
        <f t="shared" si="0"/>
        <v>7375.9</v>
      </c>
      <c r="I15" s="56">
        <v>973.9</v>
      </c>
      <c r="J15" s="56">
        <v>1034.79</v>
      </c>
      <c r="K15" s="56">
        <v>6313</v>
      </c>
      <c r="L15" s="56">
        <v>6419.25</v>
      </c>
      <c r="M15" s="55">
        <f t="shared" si="1"/>
        <v>7.5735701817435057</v>
      </c>
      <c r="N15" s="55">
        <f t="shared" si="2"/>
        <v>7.1279196745233335</v>
      </c>
      <c r="O15" s="55">
        <f t="shared" si="3"/>
        <v>1.1683668620307301</v>
      </c>
      <c r="P15" s="55">
        <f t="shared" si="4"/>
        <v>1.1490283132764731</v>
      </c>
      <c r="S15" s="2"/>
      <c r="T15" s="2"/>
    </row>
    <row r="16" spans="1:20" ht="15" x14ac:dyDescent="0.65">
      <c r="A16" s="2"/>
      <c r="B16" s="51" t="s">
        <v>24</v>
      </c>
      <c r="C16" s="51" t="s">
        <v>25</v>
      </c>
      <c r="D16" s="56">
        <v>8530</v>
      </c>
      <c r="E16" s="56">
        <v>264.89999999999998</v>
      </c>
      <c r="F16" s="57"/>
      <c r="G16" s="57"/>
      <c r="H16" s="54">
        <f t="shared" si="0"/>
        <v>8794.9</v>
      </c>
      <c r="I16" s="56">
        <v>1105.7</v>
      </c>
      <c r="J16" s="56">
        <v>1286.78</v>
      </c>
      <c r="K16" s="56">
        <v>5997.1</v>
      </c>
      <c r="L16" s="56">
        <v>6188.97</v>
      </c>
      <c r="M16" s="55">
        <f t="shared" si="1"/>
        <v>7.9541466944017358</v>
      </c>
      <c r="N16" s="55">
        <f t="shared" si="2"/>
        <v>6.8348124776574082</v>
      </c>
      <c r="O16" s="55">
        <f t="shared" si="3"/>
        <v>1.4665254873188707</v>
      </c>
      <c r="P16" s="55">
        <f t="shared" si="4"/>
        <v>1.4210603703039439</v>
      </c>
      <c r="S16" s="2"/>
      <c r="T16" s="2"/>
    </row>
    <row r="17" spans="1:20" ht="15" x14ac:dyDescent="0.65">
      <c r="A17" s="2"/>
      <c r="B17" s="51" t="s">
        <v>36</v>
      </c>
      <c r="C17" s="51" t="s">
        <v>37</v>
      </c>
      <c r="D17" s="52">
        <v>8099.5</v>
      </c>
      <c r="E17" s="52">
        <v>-120</v>
      </c>
      <c r="F17" s="53"/>
      <c r="G17" s="53"/>
      <c r="H17" s="54">
        <f t="shared" si="0"/>
        <v>7979.5</v>
      </c>
      <c r="I17" s="52">
        <v>1952</v>
      </c>
      <c r="J17" s="52">
        <v>1837.81</v>
      </c>
      <c r="K17" s="52">
        <v>16580</v>
      </c>
      <c r="L17" s="52">
        <v>16739.12</v>
      </c>
      <c r="M17" s="55">
        <f t="shared" si="1"/>
        <v>4.0878586065573774</v>
      </c>
      <c r="N17" s="55">
        <f t="shared" si="2"/>
        <v>4.3418525310015728</v>
      </c>
      <c r="O17" s="55">
        <f t="shared" si="3"/>
        <v>0.48127261761158024</v>
      </c>
      <c r="P17" s="55">
        <f t="shared" si="4"/>
        <v>0.47669769975960508</v>
      </c>
      <c r="S17" s="2"/>
      <c r="T17" s="2"/>
    </row>
    <row r="18" spans="1:20" ht="15" x14ac:dyDescent="0.65">
      <c r="A18" s="2"/>
      <c r="B18" s="51" t="s">
        <v>26</v>
      </c>
      <c r="C18" s="51" t="s">
        <v>27</v>
      </c>
      <c r="D18" s="52">
        <v>10024.9</v>
      </c>
      <c r="E18" s="52">
        <v>1003.6</v>
      </c>
      <c r="F18" s="53"/>
      <c r="G18" s="53"/>
      <c r="H18" s="54">
        <f t="shared" si="0"/>
        <v>11028.5</v>
      </c>
      <c r="I18" s="52">
        <v>380</v>
      </c>
      <c r="J18" s="52">
        <v>424.11</v>
      </c>
      <c r="K18" s="52">
        <v>5212.5</v>
      </c>
      <c r="L18" s="52">
        <v>5374.12</v>
      </c>
      <c r="M18" s="55">
        <f t="shared" si="1"/>
        <v>29.022368421052633</v>
      </c>
      <c r="N18" s="55">
        <f t="shared" si="2"/>
        <v>26.003866921317581</v>
      </c>
      <c r="O18" s="55">
        <f t="shared" si="3"/>
        <v>2.1157793764988009</v>
      </c>
      <c r="P18" s="55">
        <f t="shared" si="4"/>
        <v>2.0521499333844426</v>
      </c>
      <c r="S18" s="2"/>
      <c r="T18" s="2"/>
    </row>
    <row r="19" spans="1:20" ht="15" x14ac:dyDescent="0.65">
      <c r="A19" s="2"/>
      <c r="B19" s="59" t="s">
        <v>34</v>
      </c>
      <c r="C19" s="59" t="s">
        <v>35</v>
      </c>
      <c r="D19" s="60">
        <v>2484.3000000000002</v>
      </c>
      <c r="E19" s="60">
        <v>786.3</v>
      </c>
      <c r="F19" s="61"/>
      <c r="G19" s="61"/>
      <c r="H19" s="62">
        <f t="shared" si="0"/>
        <v>3270.6000000000004</v>
      </c>
      <c r="I19" s="60">
        <v>485.9</v>
      </c>
      <c r="J19" s="60">
        <v>441.77</v>
      </c>
      <c r="K19" s="60">
        <v>3959.3</v>
      </c>
      <c r="L19" s="60">
        <v>4019.81</v>
      </c>
      <c r="M19" s="63">
        <f t="shared" si="1"/>
        <v>6.731014612060096</v>
      </c>
      <c r="N19" s="63">
        <f t="shared" si="2"/>
        <v>7.4033999592548172</v>
      </c>
      <c r="O19" s="63">
        <f t="shared" si="3"/>
        <v>0.82605511075190063</v>
      </c>
      <c r="P19" s="63">
        <f t="shared" si="4"/>
        <v>0.8136205442545793</v>
      </c>
      <c r="S19" s="2"/>
      <c r="T19" s="2"/>
    </row>
    <row r="20" spans="1:20" ht="15" x14ac:dyDescent="0.65">
      <c r="A20" s="2"/>
      <c r="B20" s="64" t="s">
        <v>13</v>
      </c>
      <c r="C20" s="64"/>
      <c r="D20" s="65">
        <f t="shared" ref="D20:P20" si="5">IFERROR(MIN(D10:D19),"na")</f>
        <v>1666.1</v>
      </c>
      <c r="E20" s="65">
        <f t="shared" si="5"/>
        <v>-7462.7</v>
      </c>
      <c r="F20" s="65">
        <f t="shared" si="5"/>
        <v>0</v>
      </c>
      <c r="G20" s="65">
        <f t="shared" si="5"/>
        <v>0.2</v>
      </c>
      <c r="H20" s="65">
        <f t="shared" si="5"/>
        <v>2821.1</v>
      </c>
      <c r="I20" s="65">
        <f t="shared" si="5"/>
        <v>326.7</v>
      </c>
      <c r="J20" s="65">
        <f t="shared" si="5"/>
        <v>331.48</v>
      </c>
      <c r="K20" s="65">
        <f t="shared" si="5"/>
        <v>3593.2</v>
      </c>
      <c r="L20" s="65">
        <f t="shared" si="5"/>
        <v>3676.44</v>
      </c>
      <c r="M20" s="66">
        <f t="shared" si="5"/>
        <v>4.0878586065573774</v>
      </c>
      <c r="N20" s="66">
        <f t="shared" si="5"/>
        <v>4.3418525310015728</v>
      </c>
      <c r="O20" s="66">
        <f t="shared" si="5"/>
        <v>0.48127261761158024</v>
      </c>
      <c r="P20" s="66">
        <f t="shared" si="5"/>
        <v>0.47669769975960508</v>
      </c>
      <c r="S20" s="2"/>
      <c r="T20" s="2"/>
    </row>
    <row r="21" spans="1:20" ht="15" x14ac:dyDescent="0.65">
      <c r="A21" s="2"/>
      <c r="B21" s="64" t="s">
        <v>14</v>
      </c>
      <c r="C21" s="64"/>
      <c r="D21" s="65">
        <f t="shared" ref="D21:P21" si="6">IFERROR(MAX(D10:D19),"na")</f>
        <v>86176</v>
      </c>
      <c r="E21" s="65">
        <f t="shared" si="6"/>
        <v>4387</v>
      </c>
      <c r="F21" s="65">
        <f t="shared" si="6"/>
        <v>0</v>
      </c>
      <c r="G21" s="65">
        <f t="shared" si="6"/>
        <v>33.39</v>
      </c>
      <c r="H21" s="65">
        <f t="shared" si="6"/>
        <v>78746.69</v>
      </c>
      <c r="I21" s="65">
        <f t="shared" si="6"/>
        <v>6145.1</v>
      </c>
      <c r="J21" s="65">
        <f t="shared" si="6"/>
        <v>6706.35</v>
      </c>
      <c r="K21" s="65">
        <f t="shared" si="6"/>
        <v>29095.3</v>
      </c>
      <c r="L21" s="65">
        <f t="shared" si="6"/>
        <v>31409.439999999999</v>
      </c>
      <c r="M21" s="66">
        <f t="shared" si="6"/>
        <v>29.022368421052633</v>
      </c>
      <c r="N21" s="66">
        <f t="shared" si="6"/>
        <v>26.003866921317581</v>
      </c>
      <c r="O21" s="66">
        <f t="shared" si="6"/>
        <v>2.7065089550545967</v>
      </c>
      <c r="P21" s="66">
        <f t="shared" si="6"/>
        <v>2.507102641753562</v>
      </c>
      <c r="S21" s="2"/>
      <c r="T21" s="2"/>
    </row>
    <row r="22" spans="1:20" ht="15" x14ac:dyDescent="0.65">
      <c r="A22" s="2"/>
      <c r="B22" s="67" t="s">
        <v>11</v>
      </c>
      <c r="C22" s="67"/>
      <c r="D22" s="68">
        <f t="shared" ref="D22:P22" si="7">IFERROR(AVERAGE(D10:D19),"na")</f>
        <v>14331.24</v>
      </c>
      <c r="E22" s="68">
        <f t="shared" si="7"/>
        <v>90.769999999999953</v>
      </c>
      <c r="F22" s="68" t="str">
        <f t="shared" si="7"/>
        <v>na</v>
      </c>
      <c r="G22" s="68">
        <f t="shared" si="7"/>
        <v>14.57</v>
      </c>
      <c r="H22" s="68">
        <f t="shared" si="7"/>
        <v>14426.380999999999</v>
      </c>
      <c r="I22" s="68">
        <f t="shared" si="7"/>
        <v>1516.24</v>
      </c>
      <c r="J22" s="68">
        <f t="shared" si="7"/>
        <v>1588.5060000000001</v>
      </c>
      <c r="K22" s="68">
        <f t="shared" si="7"/>
        <v>9768.2900000000009</v>
      </c>
      <c r="L22" s="68">
        <f t="shared" si="7"/>
        <v>10134.656999999999</v>
      </c>
      <c r="M22" s="69">
        <f t="shared" si="7"/>
        <v>9.606837885961836</v>
      </c>
      <c r="N22" s="69">
        <f t="shared" si="7"/>
        <v>9.04785805792533</v>
      </c>
      <c r="O22" s="69">
        <f t="shared" si="7"/>
        <v>1.2157442416127837</v>
      </c>
      <c r="P22" s="69">
        <f t="shared" si="7"/>
        <v>1.1720161277070837</v>
      </c>
      <c r="S22" s="2"/>
      <c r="T22" s="2"/>
    </row>
    <row r="23" spans="1:20" ht="15" x14ac:dyDescent="0.65">
      <c r="A23" s="2"/>
      <c r="B23" s="67" t="s">
        <v>12</v>
      </c>
      <c r="C23" s="67"/>
      <c r="D23" s="68">
        <f t="shared" ref="D23:P23" si="8">IFERROR(MEDIAN(D10:D19),"na")</f>
        <v>8023.4</v>
      </c>
      <c r="E23" s="68">
        <f t="shared" si="8"/>
        <v>525.59999999999991</v>
      </c>
      <c r="F23" s="68" t="str">
        <f t="shared" si="8"/>
        <v>na</v>
      </c>
      <c r="G23" s="68">
        <f t="shared" si="8"/>
        <v>10.119999999999999</v>
      </c>
      <c r="H23" s="68">
        <f t="shared" si="8"/>
        <v>8387.2000000000007</v>
      </c>
      <c r="I23" s="68">
        <f t="shared" si="8"/>
        <v>1039.8</v>
      </c>
      <c r="J23" s="68">
        <f t="shared" si="8"/>
        <v>1160.7849999999999</v>
      </c>
      <c r="K23" s="68">
        <f t="shared" si="8"/>
        <v>6155.05</v>
      </c>
      <c r="L23" s="68">
        <f t="shared" si="8"/>
        <v>6304.1100000000006</v>
      </c>
      <c r="M23" s="69">
        <f t="shared" si="8"/>
        <v>7.7638584380726208</v>
      </c>
      <c r="N23" s="69">
        <f t="shared" si="8"/>
        <v>7.2656598168890749</v>
      </c>
      <c r="O23" s="69">
        <f t="shared" si="8"/>
        <v>0.95366163154508043</v>
      </c>
      <c r="P23" s="69">
        <f t="shared" si="8"/>
        <v>0.93368485657399103</v>
      </c>
      <c r="S23" s="2"/>
      <c r="T23" s="2"/>
    </row>
    <row r="24" spans="1:20" ht="15" x14ac:dyDescent="0.65">
      <c r="A24" s="2"/>
      <c r="B24" s="42"/>
      <c r="C24" s="42"/>
      <c r="D24" s="70"/>
      <c r="E24" s="70"/>
      <c r="F24" s="70"/>
      <c r="G24" s="70"/>
      <c r="H24" s="70"/>
      <c r="I24" s="70"/>
      <c r="J24" s="70"/>
      <c r="K24" s="70"/>
      <c r="L24" s="70"/>
      <c r="M24" s="71"/>
      <c r="N24" s="71"/>
      <c r="O24" s="71"/>
      <c r="P24" s="71"/>
      <c r="S24" s="2"/>
      <c r="T24" s="2"/>
    </row>
    <row r="25" spans="1:20" ht="14.1" customHeight="1" x14ac:dyDescent="0.65">
      <c r="A25" s="2"/>
      <c r="B25" s="72" t="s">
        <v>44</v>
      </c>
      <c r="C25" s="72" t="s">
        <v>45</v>
      </c>
      <c r="D25" s="73">
        <v>22608.400000000001</v>
      </c>
      <c r="E25" s="74">
        <v>-881.3</v>
      </c>
      <c r="F25" s="74"/>
      <c r="G25" s="74"/>
      <c r="H25" s="75">
        <f t="shared" ref="H25" si="9">D25+E25+F25+G25</f>
        <v>21727.100000000002</v>
      </c>
      <c r="I25" s="74">
        <v>826.9</v>
      </c>
      <c r="J25" s="74">
        <v>972.71</v>
      </c>
      <c r="K25" s="74">
        <v>3288.3</v>
      </c>
      <c r="L25" s="74">
        <v>3770.38</v>
      </c>
      <c r="M25" s="76">
        <f t="shared" ref="M25" si="10">H25/I25</f>
        <v>26.275365824162538</v>
      </c>
      <c r="N25" s="76">
        <f t="shared" ref="N25" si="11">H25/J25</f>
        <v>22.336667660453784</v>
      </c>
      <c r="O25" s="76">
        <f t="shared" ref="O25" si="12">H25/K25</f>
        <v>6.6073959188638511</v>
      </c>
      <c r="P25" s="76">
        <f t="shared" ref="P25" si="13">H25/L25</f>
        <v>5.7625756555042198</v>
      </c>
      <c r="S25" s="2"/>
      <c r="T25" s="2"/>
    </row>
    <row r="26" spans="1:20" ht="15" x14ac:dyDescent="0.65">
      <c r="A26" s="2"/>
      <c r="B26" s="77" t="s">
        <v>22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S26" s="2"/>
      <c r="T26" s="2"/>
    </row>
    <row r="27" spans="1:20" x14ac:dyDescent="0.5">
      <c r="A27" s="2"/>
      <c r="S27" s="2"/>
      <c r="T27" s="2"/>
    </row>
    <row r="28" spans="1:20" x14ac:dyDescent="0.5">
      <c r="A28" s="2"/>
      <c r="B28" s="2"/>
      <c r="C28" s="2"/>
      <c r="D28" s="7"/>
      <c r="E28" s="2"/>
      <c r="F28" s="2"/>
      <c r="G28" s="2"/>
      <c r="H28" s="7"/>
      <c r="I28" s="2"/>
      <c r="J28" s="2"/>
      <c r="K28" s="7"/>
      <c r="L28" s="7"/>
      <c r="M28" s="2"/>
      <c r="N28" s="2"/>
      <c r="O28" s="2"/>
      <c r="P28" s="2"/>
      <c r="S28" s="2"/>
      <c r="T28" s="2"/>
    </row>
    <row r="29" spans="1:20" ht="15" x14ac:dyDescent="0.5">
      <c r="A29" s="5"/>
      <c r="B29" s="2"/>
      <c r="C29" s="2"/>
      <c r="D29" s="5"/>
      <c r="E29" s="5"/>
      <c r="F29" s="5"/>
      <c r="G29" s="5"/>
      <c r="H29" s="5"/>
      <c r="I29" s="2"/>
      <c r="J29" s="2"/>
      <c r="K29" s="2"/>
      <c r="L29" s="5"/>
      <c r="M29" s="2"/>
      <c r="N29" s="2"/>
      <c r="O29" s="2"/>
      <c r="P29" s="2"/>
      <c r="S29" s="2"/>
      <c r="T29" s="2"/>
    </row>
    <row r="30" spans="1:20" x14ac:dyDescent="0.5">
      <c r="F30" s="6"/>
      <c r="G30" s="6"/>
      <c r="J30" s="6"/>
      <c r="K30" s="6"/>
      <c r="L30" s="6"/>
      <c r="M30" s="6"/>
      <c r="N30" s="6"/>
    </row>
    <row r="31" spans="1:20" x14ac:dyDescent="0.5">
      <c r="F31" s="6"/>
      <c r="G31" s="6"/>
      <c r="J31" s="6"/>
      <c r="K31" s="6"/>
      <c r="L31" s="6"/>
      <c r="M31" s="6"/>
      <c r="N31" s="6"/>
    </row>
    <row r="32" spans="1:20" x14ac:dyDescent="0.5">
      <c r="F32" s="6"/>
      <c r="J32" s="6"/>
      <c r="K32" s="6"/>
      <c r="L32" s="6"/>
      <c r="M32" s="6"/>
      <c r="N32" s="6"/>
    </row>
    <row r="33" spans="6:14" x14ac:dyDescent="0.5">
      <c r="F33" s="6"/>
      <c r="G33" s="6"/>
      <c r="J33" s="6"/>
      <c r="K33" s="6"/>
      <c r="L33" s="6"/>
      <c r="M33" s="6"/>
      <c r="N33" s="6"/>
    </row>
    <row r="34" spans="6:14" x14ac:dyDescent="0.5">
      <c r="F34" s="6"/>
      <c r="G34" s="6"/>
      <c r="J34" s="6"/>
      <c r="M34" s="6"/>
      <c r="N34" s="6"/>
    </row>
    <row r="35" spans="6:14" x14ac:dyDescent="0.5">
      <c r="F35" s="6"/>
      <c r="G35" s="6"/>
      <c r="J35" s="6"/>
      <c r="K35" s="6"/>
      <c r="L35" s="6"/>
      <c r="M35" s="6"/>
      <c r="N35" s="6"/>
    </row>
    <row r="36" spans="6:14" x14ac:dyDescent="0.5">
      <c r="F36" s="6"/>
      <c r="G36" s="6"/>
      <c r="J36" s="6"/>
      <c r="K36" s="6"/>
      <c r="L36" s="6"/>
      <c r="M36" s="6"/>
      <c r="N36" s="6"/>
    </row>
    <row r="37" spans="6:14" x14ac:dyDescent="0.5">
      <c r="F37" s="6"/>
      <c r="J37" s="6"/>
      <c r="M37" s="6"/>
      <c r="N37" s="6"/>
    </row>
    <row r="38" spans="6:14" x14ac:dyDescent="0.5">
      <c r="F38" s="6"/>
      <c r="J38" s="6"/>
      <c r="M38" s="6"/>
      <c r="N38" s="6"/>
    </row>
    <row r="39" spans="6:14" x14ac:dyDescent="0.5">
      <c r="F39" s="6"/>
      <c r="G39" s="6"/>
      <c r="I39" s="6"/>
      <c r="J39" s="6"/>
      <c r="K39" s="6"/>
      <c r="L39" s="6"/>
      <c r="M39" s="6"/>
      <c r="N39" s="6"/>
    </row>
    <row r="58" spans="2:2" x14ac:dyDescent="0.5">
      <c r="B58" s="1" t="s">
        <v>3</v>
      </c>
    </row>
  </sheetData>
  <printOptions horizontalCentered="1"/>
  <pageMargins left="0.11799999999999999" right="0.11799999999999999" top="0.11799999999999999" bottom="0.11799999999999999" header="0.3" footer="0.3"/>
  <pageSetup scale="6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Retail Industry Comps</vt:lpstr>
      <vt:lpstr>'Retail Industry Comps'!Print_Area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Corporate Finance Institute</cp:lastModifiedBy>
  <cp:lastPrinted>2023-03-20T19:26:17Z</cp:lastPrinted>
  <dcterms:created xsi:type="dcterms:W3CDTF">2018-03-08T21:19:59Z</dcterms:created>
  <dcterms:modified xsi:type="dcterms:W3CDTF">2023-03-20T19:26:36Z</dcterms:modified>
</cp:coreProperties>
</file>