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htopazia_ic_ac_uk/Documents/Github/rtss_malariasimulation/"/>
    </mc:Choice>
  </mc:AlternateContent>
  <xr:revisionPtr revIDLastSave="0" documentId="10_ncr:100000_{9C1E13D9-D6CF-4330-896F-084ADAE7F3C6}" xr6:coauthVersionLast="31" xr6:coauthVersionMax="31" xr10:uidLastSave="{00000000-0000-0000-0000-000000000000}"/>
  <bookViews>
    <workbookView minimized="1" xWindow="0" yWindow="0" windowWidth="19180" windowHeight="5710" activeTab="1" xr2:uid="{5F54F144-7CAC-49EF-A3DD-69AA02660D13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" i="2"/>
  <c r="M2" i="2"/>
  <c r="P2" i="2"/>
  <c r="P4" i="2"/>
  <c r="P3" i="2"/>
  <c r="P5" i="2"/>
  <c r="P25" i="2"/>
  <c r="I23" i="2"/>
  <c r="P23" i="2"/>
  <c r="P8" i="2"/>
  <c r="H23" i="2"/>
  <c r="P14" i="2"/>
  <c r="P6" i="2"/>
  <c r="P7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I1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D25" i="2"/>
  <c r="E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I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E25" i="1"/>
  <c r="G25" i="1"/>
  <c r="N4" i="1"/>
  <c r="I2" i="1"/>
  <c r="J2" i="1" s="1"/>
  <c r="K2" i="1" s="1"/>
  <c r="L2" i="1" s="1"/>
  <c r="I3" i="1" s="1"/>
  <c r="J3" i="1" s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M3" i="2" l="1"/>
  <c r="J25" i="2"/>
  <c r="O2" i="1"/>
  <c r="M4" i="2" l="1"/>
  <c r="K3" i="1"/>
  <c r="L3" i="1" s="1"/>
  <c r="I4" i="1" s="1"/>
  <c r="M5" i="2" l="1"/>
  <c r="J4" i="1"/>
  <c r="O3" i="1"/>
  <c r="M6" i="2" l="1"/>
  <c r="K4" i="1"/>
  <c r="L4" i="1" s="1"/>
  <c r="M7" i="2" l="1"/>
  <c r="I5" i="1"/>
  <c r="J5" i="1" s="1"/>
  <c r="K5" i="1" s="1"/>
  <c r="L5" i="1" s="1"/>
  <c r="I6" i="1" s="1"/>
  <c r="O4" i="1"/>
  <c r="M8" i="2" l="1"/>
  <c r="J6" i="1"/>
  <c r="O5" i="1"/>
  <c r="M9" i="2" l="1"/>
  <c r="K6" i="1"/>
  <c r="L6" i="1" s="1"/>
  <c r="M10" i="2" l="1"/>
  <c r="I7" i="1"/>
  <c r="O6" i="1"/>
  <c r="M11" i="2" l="1"/>
  <c r="J7" i="1"/>
  <c r="M12" i="2" l="1"/>
  <c r="K7" i="1"/>
  <c r="L7" i="1" s="1"/>
  <c r="M13" i="2" l="1"/>
  <c r="I8" i="1"/>
  <c r="J8" i="1" s="1"/>
  <c r="K8" i="1" s="1"/>
  <c r="L8" i="1" s="1"/>
  <c r="O7" i="1"/>
  <c r="M14" i="2" l="1"/>
  <c r="O8" i="1"/>
  <c r="I9" i="1"/>
  <c r="J9" i="1" s="1"/>
  <c r="K9" i="1" s="1"/>
  <c r="M15" i="2" l="1"/>
  <c r="L9" i="1"/>
  <c r="I10" i="1" s="1"/>
  <c r="J10" i="1" s="1"/>
  <c r="M16" i="2" l="1"/>
  <c r="O9" i="1"/>
  <c r="K10" i="1"/>
  <c r="L10" i="1" s="1"/>
  <c r="I11" i="1" s="1"/>
  <c r="M17" i="2" l="1"/>
  <c r="O10" i="1"/>
  <c r="J11" i="1"/>
  <c r="M18" i="2" l="1"/>
  <c r="K11" i="1"/>
  <c r="L11" i="1" s="1"/>
  <c r="I12" i="1" s="1"/>
  <c r="M19" i="2" l="1"/>
  <c r="J12" i="1"/>
  <c r="O11" i="1"/>
  <c r="M20" i="2" l="1"/>
  <c r="K12" i="1"/>
  <c r="L12" i="1" s="1"/>
  <c r="I13" i="1" s="1"/>
  <c r="M21" i="2" l="1"/>
  <c r="O12" i="1"/>
  <c r="J13" i="1"/>
  <c r="M22" i="2" l="1"/>
  <c r="K13" i="1"/>
  <c r="L13" i="1" s="1"/>
  <c r="I14" i="1" s="1"/>
  <c r="M23" i="2" l="1"/>
  <c r="L25" i="2"/>
  <c r="J14" i="1"/>
  <c r="O13" i="1"/>
  <c r="K14" i="1" l="1"/>
  <c r="L14" i="1" s="1"/>
  <c r="I15" i="1" s="1"/>
  <c r="O14" i="1" l="1"/>
  <c r="J15" i="1"/>
  <c r="K15" i="1" l="1"/>
  <c r="L15" i="1" s="1"/>
  <c r="I16" i="1" s="1"/>
  <c r="O15" i="1" l="1"/>
  <c r="J16" i="1"/>
  <c r="K16" i="1" l="1"/>
  <c r="L16" i="1" s="1"/>
  <c r="I17" i="1" s="1"/>
  <c r="O16" i="1" l="1"/>
  <c r="J17" i="1"/>
  <c r="K17" i="1" l="1"/>
  <c r="L17" i="1" s="1"/>
  <c r="I18" i="1" s="1"/>
  <c r="J18" i="1" l="1"/>
  <c r="O17" i="1"/>
  <c r="K18" i="1" l="1"/>
  <c r="L18" i="1" s="1"/>
  <c r="I19" i="1" s="1"/>
  <c r="O18" i="1" l="1"/>
  <c r="J19" i="1"/>
  <c r="K19" i="1" l="1"/>
  <c r="L19" i="1" s="1"/>
  <c r="I20" i="1" s="1"/>
  <c r="J20" i="1" l="1"/>
  <c r="O19" i="1"/>
  <c r="K20" i="1" l="1"/>
  <c r="L20" i="1" s="1"/>
  <c r="I21" i="1" s="1"/>
  <c r="O20" i="1" l="1"/>
  <c r="J21" i="1"/>
  <c r="K21" i="1" l="1"/>
  <c r="L21" i="1" s="1"/>
  <c r="I22" i="1" s="1"/>
  <c r="J22" i="1" l="1"/>
  <c r="O21" i="1"/>
  <c r="K22" i="1" l="1"/>
  <c r="L22" i="1" s="1"/>
  <c r="I23" i="1" s="1"/>
  <c r="O22" i="1" l="1"/>
  <c r="J23" i="1"/>
  <c r="K23" i="1" l="1"/>
  <c r="L23" i="1" s="1"/>
  <c r="O23" i="1" l="1"/>
  <c r="P2" i="1" s="1"/>
</calcChain>
</file>

<file path=xl/sharedStrings.xml><?xml version="1.0" encoding="utf-8"?>
<sst xmlns="http://schemas.openxmlformats.org/spreadsheetml/2006/main" count="25" uniqueCount="21">
  <si>
    <t>V1</t>
  </si>
  <si>
    <t>V2</t>
  </si>
  <si>
    <t>V3</t>
  </si>
  <si>
    <t>V4</t>
  </si>
  <si>
    <t>V5</t>
  </si>
  <si>
    <t>average age</t>
  </si>
  <si>
    <t>input</t>
  </si>
  <si>
    <t>output</t>
  </si>
  <si>
    <t>initial n</t>
  </si>
  <si>
    <t>n + input</t>
  </si>
  <si>
    <t>n + input - output</t>
  </si>
  <si>
    <t>prop</t>
  </si>
  <si>
    <t>V4 in years</t>
  </si>
  <si>
    <t>SUM</t>
  </si>
  <si>
    <t>width of age group</t>
  </si>
  <si>
    <t>width*V5</t>
  </si>
  <si>
    <t>V4-V5</t>
  </si>
  <si>
    <t>midpoint</t>
  </si>
  <si>
    <t>AVE AGE</t>
  </si>
  <si>
    <t>flow in</t>
  </si>
  <si>
    <t>flow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</si>
</sst>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143D-092E-4F27-A2BF-0D668694C512}">
  <dimension ref="A1:T25"/>
  <sheetViews>
    <sheetView workbookViewId="0">
      <selection activeCell="N2" sqref="N2"/>
    </sheetView>
  </sheetViews>
  <sheetFormatPr defaultRowHeight="14.5" x14ac:dyDescent="0.35"/>
  <cols>
    <col min="4" max="5" width="8.7265625" style="3"/>
  </cols>
  <sheetData>
    <row r="1" spans="1:16" x14ac:dyDescent="0.35">
      <c r="B1" t="s">
        <v>0</v>
      </c>
      <c r="C1" t="s">
        <v>1</v>
      </c>
      <c r="D1" s="3" t="s">
        <v>2</v>
      </c>
      <c r="E1" s="3" t="s">
        <v>3</v>
      </c>
      <c r="F1" t="s">
        <v>12</v>
      </c>
      <c r="G1" t="s">
        <v>4</v>
      </c>
      <c r="H1" t="s">
        <v>8</v>
      </c>
      <c r="I1" t="s">
        <v>6</v>
      </c>
      <c r="J1" t="s">
        <v>9</v>
      </c>
      <c r="K1" t="s">
        <v>7</v>
      </c>
      <c r="L1" t="s">
        <v>10</v>
      </c>
      <c r="N1" t="s">
        <v>17</v>
      </c>
      <c r="P1" t="s">
        <v>5</v>
      </c>
    </row>
    <row r="2" spans="1:16" x14ac:dyDescent="0.35">
      <c r="A2">
        <v>1</v>
      </c>
      <c r="B2">
        <v>2010</v>
      </c>
      <c r="C2">
        <v>0</v>
      </c>
      <c r="D2" s="3">
        <v>8.3333000000000004E-2</v>
      </c>
      <c r="E2" s="3">
        <v>4.0481000000000003E-2</v>
      </c>
      <c r="G2">
        <v>0.40148339999999999</v>
      </c>
      <c r="H2">
        <v>1000</v>
      </c>
      <c r="I2">
        <f>H2*E2</f>
        <v>40.481000000000002</v>
      </c>
      <c r="J2">
        <f>H2+I2</f>
        <v>1040.481</v>
      </c>
      <c r="K2">
        <f>J2*G2</f>
        <v>417.73584951539999</v>
      </c>
      <c r="L2">
        <f>J2-K2</f>
        <v>622.7451504846</v>
      </c>
      <c r="N2">
        <f>AVERAGE(C2:D2)</f>
        <v>4.1666500000000002E-2</v>
      </c>
      <c r="O2">
        <f>L2*N2</f>
        <v>25.947610812666586</v>
      </c>
      <c r="P2">
        <f>SUM(O2:O23)/SUM(L2:L23)</f>
        <v>33.382056617621224</v>
      </c>
    </row>
    <row r="3" spans="1:16" x14ac:dyDescent="0.35">
      <c r="A3">
        <v>2</v>
      </c>
      <c r="B3">
        <v>2010</v>
      </c>
      <c r="C3">
        <v>8.3333299999999999E-2</v>
      </c>
      <c r="D3" s="3">
        <v>1</v>
      </c>
      <c r="E3" s="3">
        <v>4.0481000000000003E-2</v>
      </c>
      <c r="G3">
        <v>5.8337899999999998E-2</v>
      </c>
      <c r="H3">
        <v>100</v>
      </c>
      <c r="I3">
        <f>E3*L2</f>
        <v>25.209346436767095</v>
      </c>
      <c r="J3">
        <f>H3+I3</f>
        <v>125.20934643676709</v>
      </c>
      <c r="K3">
        <f>J3*G3</f>
        <v>7.3044503314934746</v>
      </c>
      <c r="L3">
        <f t="shared" ref="L3:L23" si="0">J3-K3</f>
        <v>117.90489610527362</v>
      </c>
      <c r="N3">
        <f>AVERAGE(C3:D3)</f>
        <v>0.54166665000000003</v>
      </c>
      <c r="O3">
        <f t="shared" ref="O3:O23" si="1">L3*N3</f>
        <v>63.865150091941615</v>
      </c>
    </row>
    <row r="4" spans="1:16" x14ac:dyDescent="0.35">
      <c r="A4">
        <v>3</v>
      </c>
      <c r="B4">
        <v>2010</v>
      </c>
      <c r="C4">
        <v>1</v>
      </c>
      <c r="D4" s="3">
        <v>5</v>
      </c>
      <c r="E4" s="3">
        <v>4.0481000000000003E-2</v>
      </c>
      <c r="G4">
        <v>3.8034800000000001E-2</v>
      </c>
      <c r="H4">
        <v>100</v>
      </c>
      <c r="I4">
        <f>E4*L3</f>
        <v>4.7729080992375819</v>
      </c>
      <c r="J4">
        <f>H4+I4</f>
        <v>104.77290809923758</v>
      </c>
      <c r="K4">
        <f>J4*G4</f>
        <v>3.9850166049728815</v>
      </c>
      <c r="L4">
        <f t="shared" si="0"/>
        <v>100.7878914942647</v>
      </c>
      <c r="N4">
        <f>AVERAGE(C4:D4)</f>
        <v>3</v>
      </c>
      <c r="O4">
        <f>L4*N4</f>
        <v>302.36367448279407</v>
      </c>
    </row>
    <row r="5" spans="1:16" x14ac:dyDescent="0.35">
      <c r="A5">
        <v>4</v>
      </c>
      <c r="B5">
        <v>2010</v>
      </c>
      <c r="C5">
        <v>5</v>
      </c>
      <c r="D5" s="3">
        <v>10</v>
      </c>
      <c r="E5" s="3">
        <v>4.0481000000000003E-2</v>
      </c>
      <c r="G5">
        <v>3.9506100000000002E-2</v>
      </c>
      <c r="H5">
        <v>100</v>
      </c>
      <c r="I5">
        <f>E5*L4</f>
        <v>4.0799946355793297</v>
      </c>
      <c r="J5">
        <f t="shared" ref="J5:J23" si="2">H5+I5</f>
        <v>104.07999463557933</v>
      </c>
      <c r="K5">
        <f t="shared" ref="K5:K23" si="3">J5*G5</f>
        <v>4.1117946760726607</v>
      </c>
      <c r="L5">
        <f>J5-K5</f>
        <v>99.968199959506663</v>
      </c>
      <c r="N5">
        <f>AVERAGE(C5:D5)</f>
        <v>7.5</v>
      </c>
      <c r="O5">
        <f t="shared" si="1"/>
        <v>749.76149969630001</v>
      </c>
    </row>
    <row r="6" spans="1:16" x14ac:dyDescent="0.35">
      <c r="A6">
        <v>5</v>
      </c>
      <c r="B6">
        <v>2010</v>
      </c>
      <c r="C6">
        <v>10</v>
      </c>
      <c r="D6" s="3">
        <v>15</v>
      </c>
      <c r="E6" s="3">
        <v>4.0481000000000003E-2</v>
      </c>
      <c r="G6">
        <v>3.4725499999999999E-2</v>
      </c>
      <c r="H6">
        <v>100</v>
      </c>
      <c r="I6">
        <f>E6*L5</f>
        <v>4.0468127025607892</v>
      </c>
      <c r="J6">
        <f t="shared" si="2"/>
        <v>104.04681270256079</v>
      </c>
      <c r="K6">
        <f t="shared" si="3"/>
        <v>3.6130775945027747</v>
      </c>
      <c r="L6">
        <f t="shared" si="0"/>
        <v>100.43373510805802</v>
      </c>
      <c r="N6">
        <f>AVERAGE(C6:D6)</f>
        <v>12.5</v>
      </c>
      <c r="O6">
        <f t="shared" si="1"/>
        <v>1255.4216888507251</v>
      </c>
    </row>
    <row r="7" spans="1:16" x14ac:dyDescent="0.35">
      <c r="A7">
        <v>6</v>
      </c>
      <c r="B7">
        <v>2010</v>
      </c>
      <c r="C7">
        <v>15</v>
      </c>
      <c r="D7" s="3">
        <v>20</v>
      </c>
      <c r="E7" s="3">
        <v>4.0481000000000003E-2</v>
      </c>
      <c r="G7">
        <v>2.4084899999999999E-2</v>
      </c>
      <c r="H7">
        <v>100</v>
      </c>
      <c r="I7">
        <f>E7*L6</f>
        <v>4.0656580309092964</v>
      </c>
      <c r="J7">
        <f>H7+I7</f>
        <v>104.06565803090929</v>
      </c>
      <c r="K7">
        <f>J7*G7</f>
        <v>2.5064109671086472</v>
      </c>
      <c r="L7">
        <f t="shared" si="0"/>
        <v>101.55924706380064</v>
      </c>
      <c r="N7">
        <f>AVERAGE(C7:D7)</f>
        <v>17.5</v>
      </c>
      <c r="O7">
        <f t="shared" si="1"/>
        <v>1777.2868236165111</v>
      </c>
    </row>
    <row r="8" spans="1:16" x14ac:dyDescent="0.35">
      <c r="A8">
        <v>7</v>
      </c>
      <c r="B8">
        <v>2010</v>
      </c>
      <c r="C8">
        <v>20</v>
      </c>
      <c r="D8" s="3">
        <v>25</v>
      </c>
      <c r="E8" s="3">
        <v>4.0481000000000003E-2</v>
      </c>
      <c r="G8">
        <v>3.0090200000000001E-2</v>
      </c>
      <c r="H8">
        <v>100</v>
      </c>
      <c r="I8">
        <f>E8*L7</f>
        <v>4.1112198803897142</v>
      </c>
      <c r="J8">
        <f t="shared" si="2"/>
        <v>104.11121988038971</v>
      </c>
      <c r="K8">
        <f t="shared" si="3"/>
        <v>3.1327274284449027</v>
      </c>
      <c r="L8">
        <f t="shared" si="0"/>
        <v>100.9784924519448</v>
      </c>
      <c r="N8">
        <f>AVERAGE(C8:D8)</f>
        <v>22.5</v>
      </c>
      <c r="O8">
        <f t="shared" si="1"/>
        <v>2272.016080168758</v>
      </c>
    </row>
    <row r="9" spans="1:16" x14ac:dyDescent="0.35">
      <c r="A9">
        <v>8</v>
      </c>
      <c r="B9">
        <v>2010</v>
      </c>
      <c r="C9">
        <v>25</v>
      </c>
      <c r="D9" s="3">
        <v>30</v>
      </c>
      <c r="E9" s="3">
        <v>4.0481000000000003E-2</v>
      </c>
      <c r="G9">
        <v>3.5791400000000001E-2</v>
      </c>
      <c r="H9">
        <v>100</v>
      </c>
      <c r="I9">
        <f>E9*L8</f>
        <v>4.0877103529471777</v>
      </c>
      <c r="J9">
        <f t="shared" si="2"/>
        <v>104.08771035294718</v>
      </c>
      <c r="K9">
        <f t="shared" si="3"/>
        <v>3.725444876326474</v>
      </c>
      <c r="L9">
        <f t="shared" si="0"/>
        <v>100.36226547662071</v>
      </c>
      <c r="N9">
        <f>AVERAGE(C9:D9)</f>
        <v>27.5</v>
      </c>
      <c r="O9">
        <f t="shared" si="1"/>
        <v>2759.9623006070692</v>
      </c>
    </row>
    <row r="10" spans="1:16" x14ac:dyDescent="0.35">
      <c r="A10">
        <v>9</v>
      </c>
      <c r="B10">
        <v>2010</v>
      </c>
      <c r="C10">
        <v>30</v>
      </c>
      <c r="D10" s="3">
        <v>35</v>
      </c>
      <c r="E10" s="3">
        <v>4.0481000000000003E-2</v>
      </c>
      <c r="G10">
        <v>4.4312299999999999E-2</v>
      </c>
      <c r="H10">
        <v>100</v>
      </c>
      <c r="I10">
        <f>E10*L9</f>
        <v>4.0627648687590829</v>
      </c>
      <c r="J10">
        <f t="shared" si="2"/>
        <v>104.06276486875909</v>
      </c>
      <c r="K10">
        <f t="shared" si="3"/>
        <v>4.6112604556939134</v>
      </c>
      <c r="L10">
        <f t="shared" si="0"/>
        <v>99.45150441306518</v>
      </c>
      <c r="N10">
        <f>AVERAGE(C10:D10)</f>
        <v>32.5</v>
      </c>
      <c r="O10">
        <f t="shared" si="1"/>
        <v>3232.1738934246182</v>
      </c>
    </row>
    <row r="11" spans="1:16" x14ac:dyDescent="0.35">
      <c r="A11">
        <v>10</v>
      </c>
      <c r="B11">
        <v>2010</v>
      </c>
      <c r="C11">
        <v>35</v>
      </c>
      <c r="D11" s="3">
        <v>40</v>
      </c>
      <c r="E11" s="3">
        <v>4.0481000000000003E-2</v>
      </c>
      <c r="G11">
        <v>6.0493199999999997E-2</v>
      </c>
      <c r="H11">
        <v>100</v>
      </c>
      <c r="I11">
        <f>E11*L10</f>
        <v>4.0258963501452918</v>
      </c>
      <c r="J11">
        <f t="shared" si="2"/>
        <v>104.02589635014529</v>
      </c>
      <c r="K11">
        <f t="shared" si="3"/>
        <v>6.292859353088609</v>
      </c>
      <c r="L11">
        <f t="shared" si="0"/>
        <v>97.733036997056672</v>
      </c>
      <c r="N11">
        <f>AVERAGE(C11:D11)</f>
        <v>37.5</v>
      </c>
      <c r="O11">
        <f t="shared" si="1"/>
        <v>3664.9888873896252</v>
      </c>
    </row>
    <row r="12" spans="1:16" x14ac:dyDescent="0.35">
      <c r="A12">
        <v>11</v>
      </c>
      <c r="B12">
        <v>2010</v>
      </c>
      <c r="C12">
        <v>40</v>
      </c>
      <c r="D12" s="3">
        <v>45</v>
      </c>
      <c r="E12" s="3">
        <v>4.0481000000000003E-2</v>
      </c>
      <c r="G12">
        <v>4.6679900000000003E-2</v>
      </c>
      <c r="H12">
        <v>100</v>
      </c>
      <c r="I12">
        <f>E12*L11</f>
        <v>3.9563310706778516</v>
      </c>
      <c r="J12">
        <f t="shared" si="2"/>
        <v>103.95633107067785</v>
      </c>
      <c r="K12">
        <f t="shared" si="3"/>
        <v>4.8526711387461354</v>
      </c>
      <c r="L12">
        <f t="shared" si="0"/>
        <v>99.103659931931716</v>
      </c>
      <c r="N12">
        <f>AVERAGE(C12:D12)</f>
        <v>42.5</v>
      </c>
      <c r="O12">
        <f t="shared" si="1"/>
        <v>4211.9055471070978</v>
      </c>
    </row>
    <row r="13" spans="1:16" x14ac:dyDescent="0.35">
      <c r="A13">
        <v>12</v>
      </c>
      <c r="B13">
        <v>2010</v>
      </c>
      <c r="C13">
        <v>45</v>
      </c>
      <c r="D13" s="3">
        <v>50</v>
      </c>
      <c r="E13" s="3">
        <v>4.0481000000000003E-2</v>
      </c>
      <c r="G13">
        <v>4.2619900000000002E-2</v>
      </c>
      <c r="H13">
        <v>100</v>
      </c>
      <c r="I13">
        <f>E13*L12</f>
        <v>4.0118152577045283</v>
      </c>
      <c r="J13">
        <f t="shared" si="2"/>
        <v>104.01181525770453</v>
      </c>
      <c r="K13">
        <f t="shared" si="3"/>
        <v>4.4329731651018411</v>
      </c>
      <c r="L13">
        <f t="shared" si="0"/>
        <v>99.578842092602684</v>
      </c>
      <c r="N13">
        <f>AVERAGE(C13:D13)</f>
        <v>47.5</v>
      </c>
      <c r="O13">
        <f t="shared" si="1"/>
        <v>4729.9949993986274</v>
      </c>
    </row>
    <row r="14" spans="1:16" x14ac:dyDescent="0.35">
      <c r="A14">
        <v>13</v>
      </c>
      <c r="B14">
        <v>2010</v>
      </c>
      <c r="C14">
        <v>50</v>
      </c>
      <c r="D14" s="3">
        <v>55</v>
      </c>
      <c r="E14" s="3">
        <v>4.0481000000000003E-2</v>
      </c>
      <c r="G14">
        <v>2.6833200000000001E-2</v>
      </c>
      <c r="H14">
        <v>100</v>
      </c>
      <c r="I14">
        <f>E14*L13</f>
        <v>4.0310511067506498</v>
      </c>
      <c r="J14">
        <f t="shared" si="2"/>
        <v>104.03105110675065</v>
      </c>
      <c r="K14">
        <f t="shared" si="3"/>
        <v>2.7914860005576618</v>
      </c>
      <c r="L14">
        <f t="shared" si="0"/>
        <v>101.23956510619298</v>
      </c>
      <c r="N14">
        <f>AVERAGE(C14:D14)</f>
        <v>52.5</v>
      </c>
      <c r="O14">
        <f t="shared" si="1"/>
        <v>5315.0771680751313</v>
      </c>
    </row>
    <row r="15" spans="1:16" x14ac:dyDescent="0.35">
      <c r="A15">
        <v>14</v>
      </c>
      <c r="B15">
        <v>2010</v>
      </c>
      <c r="C15">
        <v>55</v>
      </c>
      <c r="D15" s="3">
        <v>60</v>
      </c>
      <c r="E15" s="3">
        <v>4.0481000000000003E-2</v>
      </c>
      <c r="G15">
        <v>4.9361000000000002E-2</v>
      </c>
      <c r="H15">
        <v>100</v>
      </c>
      <c r="I15">
        <f>E15*L14</f>
        <v>4.0982788350637982</v>
      </c>
      <c r="J15">
        <f t="shared" si="2"/>
        <v>104.09827883506379</v>
      </c>
      <c r="K15">
        <f t="shared" si="3"/>
        <v>5.1383951415775844</v>
      </c>
      <c r="L15">
        <f t="shared" si="0"/>
        <v>98.959883693486205</v>
      </c>
      <c r="N15">
        <f>AVERAGE(C15:D15)</f>
        <v>57.5</v>
      </c>
      <c r="O15">
        <f t="shared" si="1"/>
        <v>5690.193312375457</v>
      </c>
    </row>
    <row r="16" spans="1:16" x14ac:dyDescent="0.35">
      <c r="A16">
        <v>15</v>
      </c>
      <c r="B16">
        <v>2010</v>
      </c>
      <c r="C16">
        <v>60</v>
      </c>
      <c r="D16" s="3">
        <v>65</v>
      </c>
      <c r="E16" s="3">
        <v>4.0481000000000003E-2</v>
      </c>
      <c r="G16">
        <v>2.3485200000000001E-2</v>
      </c>
      <c r="H16">
        <v>100</v>
      </c>
      <c r="I16">
        <f>E16*L15</f>
        <v>4.005995051796015</v>
      </c>
      <c r="J16">
        <f t="shared" si="2"/>
        <v>104.00599505179602</v>
      </c>
      <c r="K16">
        <f t="shared" si="3"/>
        <v>2.4426015949904398</v>
      </c>
      <c r="L16">
        <f t="shared" si="0"/>
        <v>101.56339345680558</v>
      </c>
      <c r="N16">
        <f>AVERAGE(C16:D16)</f>
        <v>62.5</v>
      </c>
      <c r="O16">
        <f t="shared" si="1"/>
        <v>6347.712091050349</v>
      </c>
    </row>
    <row r="17" spans="1:20" x14ac:dyDescent="0.35">
      <c r="A17">
        <v>16</v>
      </c>
      <c r="B17">
        <v>2010</v>
      </c>
      <c r="C17">
        <v>65</v>
      </c>
      <c r="D17" s="3">
        <v>70</v>
      </c>
      <c r="E17" s="3">
        <v>4.0481000000000003E-2</v>
      </c>
      <c r="G17">
        <v>9.8831699999999995E-2</v>
      </c>
      <c r="H17">
        <v>100</v>
      </c>
      <c r="I17">
        <f>E17*L16</f>
        <v>4.1113877305249469</v>
      </c>
      <c r="J17">
        <f t="shared" si="2"/>
        <v>104.11138773052495</v>
      </c>
      <c r="K17">
        <f t="shared" si="3"/>
        <v>10.289505438766922</v>
      </c>
      <c r="L17">
        <f t="shared" si="0"/>
        <v>93.82188229175803</v>
      </c>
      <c r="N17">
        <f>AVERAGE(C17:D17)</f>
        <v>67.5</v>
      </c>
      <c r="O17">
        <f t="shared" si="1"/>
        <v>6332.977054693667</v>
      </c>
    </row>
    <row r="18" spans="1:20" x14ac:dyDescent="0.35">
      <c r="A18">
        <v>17</v>
      </c>
      <c r="B18">
        <v>2010</v>
      </c>
      <c r="C18">
        <v>70</v>
      </c>
      <c r="D18" s="3">
        <v>75</v>
      </c>
      <c r="E18" s="3">
        <v>4.0481000000000003E-2</v>
      </c>
      <c r="G18">
        <v>4.6754999999999998E-2</v>
      </c>
      <c r="H18">
        <v>100</v>
      </c>
      <c r="I18">
        <f>E18*L17</f>
        <v>3.798003617052657</v>
      </c>
      <c r="J18">
        <f t="shared" si="2"/>
        <v>103.79800361705266</v>
      </c>
      <c r="K18">
        <f t="shared" si="3"/>
        <v>4.853075659115297</v>
      </c>
      <c r="L18">
        <f t="shared" si="0"/>
        <v>98.944927957937367</v>
      </c>
      <c r="N18">
        <f>AVERAGE(C18:D18)</f>
        <v>72.5</v>
      </c>
      <c r="O18">
        <f t="shared" si="1"/>
        <v>7173.5072769504595</v>
      </c>
    </row>
    <row r="19" spans="1:20" x14ac:dyDescent="0.35">
      <c r="A19">
        <v>18</v>
      </c>
      <c r="B19">
        <v>2010</v>
      </c>
      <c r="C19">
        <v>75</v>
      </c>
      <c r="D19" s="3">
        <v>80</v>
      </c>
      <c r="E19" s="3">
        <v>4.0481000000000003E-2</v>
      </c>
      <c r="G19">
        <v>0.16388749999999999</v>
      </c>
      <c r="H19">
        <v>100</v>
      </c>
      <c r="I19">
        <f>E19*L18</f>
        <v>4.005389628665263</v>
      </c>
      <c r="J19">
        <f t="shared" si="2"/>
        <v>104.00538962866526</v>
      </c>
      <c r="K19">
        <f t="shared" si="3"/>
        <v>17.045183292767877</v>
      </c>
      <c r="L19">
        <f t="shared" si="0"/>
        <v>86.960206335897382</v>
      </c>
      <c r="N19">
        <f>AVERAGE(C19:D19)</f>
        <v>77.5</v>
      </c>
      <c r="O19">
        <f t="shared" si="1"/>
        <v>6739.4159910320468</v>
      </c>
    </row>
    <row r="20" spans="1:20" x14ac:dyDescent="0.35">
      <c r="A20">
        <v>19</v>
      </c>
      <c r="B20">
        <v>2010</v>
      </c>
      <c r="C20">
        <v>80</v>
      </c>
      <c r="D20" s="3">
        <v>85</v>
      </c>
      <c r="E20" s="3">
        <v>4.0481000000000003E-2</v>
      </c>
      <c r="G20">
        <v>0.1148753</v>
      </c>
      <c r="H20">
        <v>100</v>
      </c>
      <c r="I20">
        <f>E20*L19</f>
        <v>3.5202361126834623</v>
      </c>
      <c r="J20">
        <f t="shared" si="2"/>
        <v>103.52023611268346</v>
      </c>
      <c r="K20">
        <f t="shared" si="3"/>
        <v>11.891918179515347</v>
      </c>
      <c r="L20">
        <f t="shared" si="0"/>
        <v>91.62831793316812</v>
      </c>
      <c r="N20">
        <f>AVERAGE(C20:D20)</f>
        <v>82.5</v>
      </c>
      <c r="O20">
        <f t="shared" si="1"/>
        <v>7559.33622948637</v>
      </c>
    </row>
    <row r="21" spans="1:20" x14ac:dyDescent="0.35">
      <c r="A21">
        <v>20</v>
      </c>
      <c r="B21">
        <v>2010</v>
      </c>
      <c r="C21">
        <v>85</v>
      </c>
      <c r="D21" s="3">
        <v>90</v>
      </c>
      <c r="E21" s="3">
        <v>4.0481000000000003E-2</v>
      </c>
      <c r="G21">
        <v>0.34090789999999999</v>
      </c>
      <c r="H21">
        <v>100</v>
      </c>
      <c r="I21">
        <f>E21*L20</f>
        <v>3.709205938252579</v>
      </c>
      <c r="J21">
        <f t="shared" si="2"/>
        <v>103.70920593825258</v>
      </c>
      <c r="K21">
        <f t="shared" si="3"/>
        <v>35.355287607077216</v>
      </c>
      <c r="L21">
        <f t="shared" si="0"/>
        <v>68.353918331175365</v>
      </c>
      <c r="N21">
        <f>AVERAGE(C21:D21)</f>
        <v>87.5</v>
      </c>
      <c r="O21">
        <f t="shared" si="1"/>
        <v>5980.9678539778442</v>
      </c>
    </row>
    <row r="22" spans="1:20" x14ac:dyDescent="0.35">
      <c r="A22">
        <v>21</v>
      </c>
      <c r="B22">
        <v>2010</v>
      </c>
      <c r="C22">
        <v>90</v>
      </c>
      <c r="D22" s="3">
        <v>95</v>
      </c>
      <c r="E22" s="3">
        <v>4.0481000000000003E-2</v>
      </c>
      <c r="G22">
        <v>0.22392239999999999</v>
      </c>
      <c r="H22">
        <v>100</v>
      </c>
      <c r="I22">
        <f>E22*L21</f>
        <v>2.7670349679643103</v>
      </c>
      <c r="J22">
        <f t="shared" si="2"/>
        <v>102.76703496796431</v>
      </c>
      <c r="K22">
        <f t="shared" si="3"/>
        <v>23.011841110910488</v>
      </c>
      <c r="L22">
        <f t="shared" si="0"/>
        <v>79.755193857053825</v>
      </c>
      <c r="N22">
        <f>AVERAGE(C22:D22)</f>
        <v>92.5</v>
      </c>
      <c r="O22">
        <f t="shared" si="1"/>
        <v>7377.3554317774788</v>
      </c>
      <c r="T22" s="1"/>
    </row>
    <row r="23" spans="1:20" x14ac:dyDescent="0.35">
      <c r="A23">
        <v>22</v>
      </c>
      <c r="B23">
        <v>2010</v>
      </c>
      <c r="C23">
        <v>95</v>
      </c>
      <c r="D23" s="3">
        <v>200</v>
      </c>
      <c r="E23" s="3">
        <v>4.0481000000000003E-2</v>
      </c>
      <c r="G23">
        <v>0.83386879999999997</v>
      </c>
      <c r="H23">
        <v>100</v>
      </c>
      <c r="I23">
        <f>E23*L22</f>
        <v>3.228570002527396</v>
      </c>
      <c r="J23">
        <f t="shared" si="2"/>
        <v>103.22857000252739</v>
      </c>
      <c r="K23">
        <f t="shared" si="3"/>
        <v>86.079083793723512</v>
      </c>
      <c r="L23">
        <f t="shared" si="0"/>
        <v>17.149486208803879</v>
      </c>
      <c r="N23">
        <f>AVERAGE(C23:D23)</f>
        <v>147.5</v>
      </c>
      <c r="O23">
        <f t="shared" si="1"/>
        <v>2529.5492157985723</v>
      </c>
    </row>
    <row r="25" spans="1:20" x14ac:dyDescent="0.35">
      <c r="D25" s="4" t="s">
        <v>13</v>
      </c>
      <c r="E25" s="3">
        <f>SUM(E2:E23)</f>
        <v>0.89058199999999987</v>
      </c>
      <c r="G25">
        <f>SUM(G2:G23)</f>
        <v>2.7788874999999997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DC6F-CB02-436E-9F14-410522548EA3}">
  <dimension ref="A1:P25"/>
  <sheetViews>
    <sheetView tabSelected="1" topLeftCell="A16" workbookViewId="0">
      <selection activeCell="M26" sqref="M26"/>
    </sheetView>
  </sheetViews>
  <sheetFormatPr defaultRowHeight="14.5" x14ac:dyDescent="0.35"/>
  <cols>
    <col min="4" max="4" width="8.7265625" style="5"/>
    <col min="10" max="10" width="8.7265625" style="5"/>
    <col min="12" max="13" width="11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s="5" t="s">
        <v>19</v>
      </c>
      <c r="E1" t="s">
        <v>20</v>
      </c>
      <c r="G1" t="s">
        <v>14</v>
      </c>
      <c r="H1" t="s">
        <v>17</v>
      </c>
      <c r="I1" t="s">
        <v>15</v>
      </c>
      <c r="J1" s="5" t="s">
        <v>16</v>
      </c>
      <c r="L1" t="s">
        <v>11</v>
      </c>
    </row>
    <row r="2" spans="1:16" x14ac:dyDescent="0.35">
      <c r="A2">
        <v>2010</v>
      </c>
      <c r="B2">
        <v>0</v>
      </c>
      <c r="C2">
        <v>8.3333000000000004E-2</v>
      </c>
      <c r="D2" s="5">
        <v>4.0481000000000003E-2</v>
      </c>
      <c r="E2">
        <v>0.40148339999999999</v>
      </c>
      <c r="G2">
        <f>C2-B2</f>
        <v>8.3333000000000004E-2</v>
      </c>
      <c r="H2">
        <f>AVERAGE(C2,B2)</f>
        <v>4.1666500000000002E-2</v>
      </c>
      <c r="I2">
        <f>G2*E2</f>
        <v>3.3456816172199998E-2</v>
      </c>
      <c r="J2" s="5">
        <f>D2-E2</f>
        <v>-0.3610024</v>
      </c>
      <c r="L2">
        <f>D2/(E2)</f>
        <v>0.10082857722137455</v>
      </c>
      <c r="M2">
        <f>L2*H2</f>
        <v>4.2011739127944024E-3</v>
      </c>
      <c r="P2">
        <f>I2*H2</f>
        <v>1.3940284310389713E-3</v>
      </c>
    </row>
    <row r="3" spans="1:16" x14ac:dyDescent="0.35">
      <c r="A3">
        <v>2010</v>
      </c>
      <c r="B3">
        <v>8.3333299999999999E-2</v>
      </c>
      <c r="C3">
        <v>1</v>
      </c>
      <c r="D3" s="5">
        <v>4.0481000000000003E-2</v>
      </c>
      <c r="E3">
        <v>5.8337899999999998E-2</v>
      </c>
      <c r="G3">
        <f t="shared" ref="G3:G23" si="0">C3-B3</f>
        <v>0.91666669999999995</v>
      </c>
      <c r="H3">
        <f t="shared" ref="H3:H23" si="1">AVERAGE(C3,B3)</f>
        <v>0.54166665000000003</v>
      </c>
      <c r="I3">
        <f t="shared" ref="I3:I23" si="2">G3*E3</f>
        <v>5.3476410277929994E-2</v>
      </c>
      <c r="J3" s="5">
        <f t="shared" ref="J3:J23" si="3">D3-E3</f>
        <v>-1.7856899999999995E-2</v>
      </c>
      <c r="L3">
        <f t="shared" ref="L3:L23" si="4">D3/(E3)</f>
        <v>0.69390567709842155</v>
      </c>
      <c r="M3">
        <f t="shared" ref="M3:M23" si="5">L3*H3</f>
        <v>0.37586556352988376</v>
      </c>
      <c r="P3">
        <f>I3*H3</f>
        <v>2.8966388009271909E-2</v>
      </c>
    </row>
    <row r="4" spans="1:16" x14ac:dyDescent="0.35">
      <c r="A4">
        <v>2010</v>
      </c>
      <c r="B4">
        <v>1</v>
      </c>
      <c r="C4">
        <v>5</v>
      </c>
      <c r="D4" s="5">
        <v>4.0481000000000003E-2</v>
      </c>
      <c r="E4">
        <v>3.8034800000000001E-2</v>
      </c>
      <c r="G4">
        <f t="shared" si="0"/>
        <v>4</v>
      </c>
      <c r="H4">
        <f t="shared" si="1"/>
        <v>3</v>
      </c>
      <c r="I4">
        <f t="shared" si="2"/>
        <v>0.1521392</v>
      </c>
      <c r="J4" s="5">
        <f t="shared" si="3"/>
        <v>2.4462000000000025E-3</v>
      </c>
      <c r="L4">
        <f t="shared" si="4"/>
        <v>1.0643147854070483</v>
      </c>
      <c r="M4">
        <f t="shared" si="5"/>
        <v>3.1929443562211448</v>
      </c>
      <c r="P4">
        <f>I4*H4</f>
        <v>0.45641759999999998</v>
      </c>
    </row>
    <row r="5" spans="1:16" x14ac:dyDescent="0.35">
      <c r="A5">
        <v>2010</v>
      </c>
      <c r="B5">
        <v>5</v>
      </c>
      <c r="C5">
        <v>10</v>
      </c>
      <c r="D5" s="5">
        <v>4.0481000000000003E-2</v>
      </c>
      <c r="E5">
        <v>3.9506100000000002E-2</v>
      </c>
      <c r="G5">
        <f t="shared" si="0"/>
        <v>5</v>
      </c>
      <c r="H5">
        <f t="shared" si="1"/>
        <v>7.5</v>
      </c>
      <c r="I5">
        <f t="shared" si="2"/>
        <v>0.1975305</v>
      </c>
      <c r="J5" s="5">
        <f t="shared" si="3"/>
        <v>9.7490000000000077E-4</v>
      </c>
      <c r="L5">
        <f t="shared" si="4"/>
        <v>1.0246772017485908</v>
      </c>
      <c r="M5">
        <f t="shared" si="5"/>
        <v>7.6850790131144304</v>
      </c>
      <c r="P5">
        <f>I5*H5</f>
        <v>1.48147875</v>
      </c>
    </row>
    <row r="6" spans="1:16" x14ac:dyDescent="0.35">
      <c r="A6">
        <v>2010</v>
      </c>
      <c r="B6">
        <v>10</v>
      </c>
      <c r="C6">
        <v>15</v>
      </c>
      <c r="D6" s="5">
        <v>4.0481000000000003E-2</v>
      </c>
      <c r="E6">
        <v>3.4725499999999999E-2</v>
      </c>
      <c r="G6">
        <f t="shared" si="0"/>
        <v>5</v>
      </c>
      <c r="H6">
        <f t="shared" si="1"/>
        <v>12.5</v>
      </c>
      <c r="I6">
        <f t="shared" si="2"/>
        <v>0.17362749999999999</v>
      </c>
      <c r="J6" s="5">
        <f t="shared" si="3"/>
        <v>5.7555000000000037E-3</v>
      </c>
      <c r="L6">
        <f t="shared" si="4"/>
        <v>1.1657427538840335</v>
      </c>
      <c r="M6">
        <f t="shared" si="5"/>
        <v>14.571784423550419</v>
      </c>
      <c r="P6">
        <f t="shared" ref="P3:P23" si="6">I6*H6</f>
        <v>2.1703437499999998</v>
      </c>
    </row>
    <row r="7" spans="1:16" x14ac:dyDescent="0.35">
      <c r="A7">
        <v>2010</v>
      </c>
      <c r="B7">
        <v>15</v>
      </c>
      <c r="C7">
        <v>20</v>
      </c>
      <c r="D7" s="5">
        <v>4.0481000000000003E-2</v>
      </c>
      <c r="E7">
        <v>2.4084899999999999E-2</v>
      </c>
      <c r="G7">
        <f t="shared" si="0"/>
        <v>5</v>
      </c>
      <c r="H7">
        <f t="shared" si="1"/>
        <v>17.5</v>
      </c>
      <c r="I7">
        <f t="shared" si="2"/>
        <v>0.12042449999999999</v>
      </c>
      <c r="J7" s="5">
        <f t="shared" si="3"/>
        <v>1.6396100000000004E-2</v>
      </c>
      <c r="L7">
        <f t="shared" si="4"/>
        <v>1.6807626355102161</v>
      </c>
      <c r="M7">
        <f t="shared" si="5"/>
        <v>29.413346121428781</v>
      </c>
      <c r="P7">
        <f t="shared" si="6"/>
        <v>2.10742875</v>
      </c>
    </row>
    <row r="8" spans="1:16" x14ac:dyDescent="0.35">
      <c r="A8">
        <v>2010</v>
      </c>
      <c r="B8">
        <v>20</v>
      </c>
      <c r="C8">
        <v>25</v>
      </c>
      <c r="D8" s="5">
        <v>4.0481000000000003E-2</v>
      </c>
      <c r="E8">
        <v>3.0090200000000001E-2</v>
      </c>
      <c r="G8">
        <f t="shared" si="0"/>
        <v>5</v>
      </c>
      <c r="H8">
        <f t="shared" si="1"/>
        <v>22.5</v>
      </c>
      <c r="I8">
        <f t="shared" si="2"/>
        <v>0.150451</v>
      </c>
      <c r="J8" s="5">
        <f t="shared" si="3"/>
        <v>1.0390800000000002E-2</v>
      </c>
      <c r="L8">
        <f t="shared" si="4"/>
        <v>1.3453217326571443</v>
      </c>
      <c r="M8">
        <f t="shared" si="5"/>
        <v>30.269738984785747</v>
      </c>
      <c r="P8">
        <f>I8*H8</f>
        <v>3.3851475</v>
      </c>
    </row>
    <row r="9" spans="1:16" x14ac:dyDescent="0.35">
      <c r="A9">
        <v>2010</v>
      </c>
      <c r="B9">
        <v>25</v>
      </c>
      <c r="C9">
        <v>30</v>
      </c>
      <c r="D9" s="5">
        <v>4.0481000000000003E-2</v>
      </c>
      <c r="E9">
        <v>3.5791400000000001E-2</v>
      </c>
      <c r="G9">
        <f t="shared" si="0"/>
        <v>5</v>
      </c>
      <c r="H9">
        <f t="shared" si="1"/>
        <v>27.5</v>
      </c>
      <c r="I9">
        <f t="shared" si="2"/>
        <v>0.178957</v>
      </c>
      <c r="J9" s="5">
        <f t="shared" si="3"/>
        <v>4.6896000000000021E-3</v>
      </c>
      <c r="L9">
        <f t="shared" si="4"/>
        <v>1.1310258889006857</v>
      </c>
      <c r="M9">
        <f t="shared" si="5"/>
        <v>31.103211944768855</v>
      </c>
      <c r="P9">
        <f t="shared" si="6"/>
        <v>4.9213174999999998</v>
      </c>
    </row>
    <row r="10" spans="1:16" x14ac:dyDescent="0.35">
      <c r="A10">
        <v>2010</v>
      </c>
      <c r="B10">
        <v>30</v>
      </c>
      <c r="C10">
        <v>35</v>
      </c>
      <c r="D10" s="5">
        <v>4.0481000000000003E-2</v>
      </c>
      <c r="E10">
        <v>4.4312299999999999E-2</v>
      </c>
      <c r="G10">
        <f t="shared" si="0"/>
        <v>5</v>
      </c>
      <c r="H10">
        <f t="shared" si="1"/>
        <v>32.5</v>
      </c>
      <c r="I10">
        <f t="shared" si="2"/>
        <v>0.22156149999999999</v>
      </c>
      <c r="J10" s="5">
        <f t="shared" si="3"/>
        <v>-3.8312999999999958E-3</v>
      </c>
      <c r="L10">
        <f t="shared" si="4"/>
        <v>0.91353867887697104</v>
      </c>
      <c r="M10">
        <f t="shared" si="5"/>
        <v>29.690007063501557</v>
      </c>
      <c r="P10">
        <f t="shared" si="6"/>
        <v>7.2007487499999998</v>
      </c>
    </row>
    <row r="11" spans="1:16" x14ac:dyDescent="0.35">
      <c r="A11">
        <v>2010</v>
      </c>
      <c r="B11">
        <v>35</v>
      </c>
      <c r="C11">
        <v>40</v>
      </c>
      <c r="D11" s="5">
        <v>4.0481000000000003E-2</v>
      </c>
      <c r="E11">
        <v>6.0493199999999997E-2</v>
      </c>
      <c r="G11">
        <f t="shared" si="0"/>
        <v>5</v>
      </c>
      <c r="H11">
        <f t="shared" si="1"/>
        <v>37.5</v>
      </c>
      <c r="I11">
        <f t="shared" si="2"/>
        <v>0.30246600000000001</v>
      </c>
      <c r="J11" s="5">
        <f t="shared" si="3"/>
        <v>-2.0012199999999994E-2</v>
      </c>
      <c r="L11">
        <f t="shared" si="4"/>
        <v>0.66918265193443238</v>
      </c>
      <c r="M11">
        <f t="shared" si="5"/>
        <v>25.094349447541216</v>
      </c>
      <c r="P11">
        <f t="shared" si="6"/>
        <v>11.342475</v>
      </c>
    </row>
    <row r="12" spans="1:16" x14ac:dyDescent="0.35">
      <c r="A12">
        <v>2010</v>
      </c>
      <c r="B12">
        <v>40</v>
      </c>
      <c r="C12">
        <v>45</v>
      </c>
      <c r="D12" s="5">
        <v>4.0481000000000003E-2</v>
      </c>
      <c r="E12">
        <v>4.6679900000000003E-2</v>
      </c>
      <c r="G12">
        <f t="shared" si="0"/>
        <v>5</v>
      </c>
      <c r="H12">
        <f t="shared" si="1"/>
        <v>42.5</v>
      </c>
      <c r="I12">
        <f t="shared" si="2"/>
        <v>0.23339950000000001</v>
      </c>
      <c r="J12" s="5">
        <f t="shared" si="3"/>
        <v>-6.1989000000000002E-3</v>
      </c>
      <c r="L12">
        <f t="shared" si="4"/>
        <v>0.86720408569855545</v>
      </c>
      <c r="M12">
        <f t="shared" si="5"/>
        <v>36.856173642188608</v>
      </c>
      <c r="P12">
        <f t="shared" si="6"/>
        <v>9.9194787499999997</v>
      </c>
    </row>
    <row r="13" spans="1:16" x14ac:dyDescent="0.35">
      <c r="A13">
        <v>2010</v>
      </c>
      <c r="B13">
        <v>45</v>
      </c>
      <c r="C13">
        <v>50</v>
      </c>
      <c r="D13" s="5">
        <v>4.0481000000000003E-2</v>
      </c>
      <c r="E13">
        <v>4.2619900000000002E-2</v>
      </c>
      <c r="G13">
        <f t="shared" si="0"/>
        <v>5</v>
      </c>
      <c r="H13">
        <f t="shared" si="1"/>
        <v>47.5</v>
      </c>
      <c r="I13">
        <f t="shared" si="2"/>
        <v>0.2130995</v>
      </c>
      <c r="J13" s="5">
        <f t="shared" si="3"/>
        <v>-2.1388999999999991E-3</v>
      </c>
      <c r="L13">
        <f t="shared" si="4"/>
        <v>0.9498145232626074</v>
      </c>
      <c r="M13">
        <f t="shared" si="5"/>
        <v>45.116189854973854</v>
      </c>
      <c r="P13">
        <f t="shared" si="6"/>
        <v>10.122226250000001</v>
      </c>
    </row>
    <row r="14" spans="1:16" x14ac:dyDescent="0.35">
      <c r="A14">
        <v>2010</v>
      </c>
      <c r="B14">
        <v>50</v>
      </c>
      <c r="C14">
        <v>55</v>
      </c>
      <c r="D14" s="5">
        <v>4.0481000000000003E-2</v>
      </c>
      <c r="E14">
        <v>2.6833200000000001E-2</v>
      </c>
      <c r="G14">
        <f t="shared" si="0"/>
        <v>5</v>
      </c>
      <c r="H14">
        <f t="shared" si="1"/>
        <v>52.5</v>
      </c>
      <c r="I14">
        <f t="shared" si="2"/>
        <v>0.13416600000000001</v>
      </c>
      <c r="J14" s="5">
        <f t="shared" si="3"/>
        <v>1.3647800000000002E-2</v>
      </c>
      <c r="L14">
        <f t="shared" si="4"/>
        <v>1.5086161918816989</v>
      </c>
      <c r="M14">
        <f t="shared" si="5"/>
        <v>79.202350073789191</v>
      </c>
      <c r="P14">
        <f>I14*H14</f>
        <v>7.0437150000000006</v>
      </c>
    </row>
    <row r="15" spans="1:16" x14ac:dyDescent="0.35">
      <c r="A15">
        <v>2010</v>
      </c>
      <c r="B15">
        <v>55</v>
      </c>
      <c r="C15">
        <v>60</v>
      </c>
      <c r="D15" s="5">
        <v>4.0481000000000003E-2</v>
      </c>
      <c r="E15">
        <v>4.9361000000000002E-2</v>
      </c>
      <c r="G15">
        <f t="shared" si="0"/>
        <v>5</v>
      </c>
      <c r="H15">
        <f t="shared" si="1"/>
        <v>57.5</v>
      </c>
      <c r="I15">
        <f t="shared" si="2"/>
        <v>0.246805</v>
      </c>
      <c r="J15" s="5">
        <f t="shared" si="3"/>
        <v>-8.879999999999999E-3</v>
      </c>
      <c r="L15">
        <f t="shared" si="4"/>
        <v>0.82010088936609882</v>
      </c>
      <c r="M15">
        <f t="shared" si="5"/>
        <v>47.155801138550679</v>
      </c>
      <c r="P15">
        <f t="shared" si="6"/>
        <v>14.1912875</v>
      </c>
    </row>
    <row r="16" spans="1:16" x14ac:dyDescent="0.35">
      <c r="A16">
        <v>2010</v>
      </c>
      <c r="B16">
        <v>60</v>
      </c>
      <c r="C16">
        <v>65</v>
      </c>
      <c r="D16" s="5">
        <v>4.0481000000000003E-2</v>
      </c>
      <c r="E16">
        <v>2.3485200000000001E-2</v>
      </c>
      <c r="G16">
        <f t="shared" si="0"/>
        <v>5</v>
      </c>
      <c r="H16">
        <f t="shared" si="1"/>
        <v>62.5</v>
      </c>
      <c r="I16">
        <f t="shared" si="2"/>
        <v>0.117426</v>
      </c>
      <c r="J16" s="5">
        <f t="shared" si="3"/>
        <v>1.6995800000000002E-2</v>
      </c>
      <c r="L16">
        <f t="shared" si="4"/>
        <v>1.7236812971573587</v>
      </c>
      <c r="M16">
        <f t="shared" si="5"/>
        <v>107.73008107233493</v>
      </c>
      <c r="P16">
        <f t="shared" si="6"/>
        <v>7.3391250000000001</v>
      </c>
    </row>
    <row r="17" spans="1:16" x14ac:dyDescent="0.35">
      <c r="A17">
        <v>2010</v>
      </c>
      <c r="B17">
        <v>65</v>
      </c>
      <c r="C17">
        <v>70</v>
      </c>
      <c r="D17" s="5">
        <v>4.0481000000000003E-2</v>
      </c>
      <c r="E17">
        <v>9.8831699999999995E-2</v>
      </c>
      <c r="G17">
        <f t="shared" si="0"/>
        <v>5</v>
      </c>
      <c r="H17">
        <f t="shared" si="1"/>
        <v>67.5</v>
      </c>
      <c r="I17">
        <f>G17*E17</f>
        <v>0.49415849999999995</v>
      </c>
      <c r="J17" s="5">
        <f t="shared" si="3"/>
        <v>-5.8350699999999991E-2</v>
      </c>
      <c r="L17">
        <f t="shared" si="4"/>
        <v>0.40959530191224075</v>
      </c>
      <c r="M17">
        <f t="shared" si="5"/>
        <v>27.64768287907625</v>
      </c>
      <c r="P17">
        <f t="shared" si="6"/>
        <v>33.355698749999995</v>
      </c>
    </row>
    <row r="18" spans="1:16" x14ac:dyDescent="0.35">
      <c r="A18">
        <v>2010</v>
      </c>
      <c r="B18">
        <v>70</v>
      </c>
      <c r="C18">
        <v>75</v>
      </c>
      <c r="D18" s="5">
        <v>4.0481000000000003E-2</v>
      </c>
      <c r="E18">
        <v>4.6754999999999998E-2</v>
      </c>
      <c r="G18">
        <f t="shared" si="0"/>
        <v>5</v>
      </c>
      <c r="H18">
        <f t="shared" si="1"/>
        <v>72.5</v>
      </c>
      <c r="I18">
        <f t="shared" si="2"/>
        <v>0.23377499999999998</v>
      </c>
      <c r="J18" s="5">
        <f t="shared" si="3"/>
        <v>-6.2739999999999949E-3</v>
      </c>
      <c r="L18">
        <f t="shared" si="4"/>
        <v>0.86581114319324148</v>
      </c>
      <c r="M18">
        <f t="shared" si="5"/>
        <v>62.771307881510005</v>
      </c>
      <c r="P18">
        <f t="shared" si="6"/>
        <v>16.948687499999998</v>
      </c>
    </row>
    <row r="19" spans="1:16" x14ac:dyDescent="0.35">
      <c r="A19">
        <v>2010</v>
      </c>
      <c r="B19">
        <v>75</v>
      </c>
      <c r="C19">
        <v>80</v>
      </c>
      <c r="D19" s="5">
        <v>4.0481000000000003E-2</v>
      </c>
      <c r="E19">
        <v>0.16388749999999999</v>
      </c>
      <c r="G19">
        <f t="shared" si="0"/>
        <v>5</v>
      </c>
      <c r="H19">
        <f t="shared" si="1"/>
        <v>77.5</v>
      </c>
      <c r="I19">
        <f t="shared" si="2"/>
        <v>0.81943749999999993</v>
      </c>
      <c r="J19" s="5">
        <f t="shared" si="3"/>
        <v>-0.12340649999999999</v>
      </c>
      <c r="L19">
        <f t="shared" si="4"/>
        <v>0.24700480512546719</v>
      </c>
      <c r="M19">
        <f t="shared" si="5"/>
        <v>19.142872397223705</v>
      </c>
      <c r="P19">
        <f t="shared" si="6"/>
        <v>63.506406249999998</v>
      </c>
    </row>
    <row r="20" spans="1:16" x14ac:dyDescent="0.35">
      <c r="A20">
        <v>2010</v>
      </c>
      <c r="B20">
        <v>80</v>
      </c>
      <c r="C20">
        <v>85</v>
      </c>
      <c r="D20" s="5">
        <v>4.0481000000000003E-2</v>
      </c>
      <c r="E20">
        <v>0.1148753</v>
      </c>
      <c r="G20">
        <f t="shared" si="0"/>
        <v>5</v>
      </c>
      <c r="H20">
        <f t="shared" si="1"/>
        <v>82.5</v>
      </c>
      <c r="I20">
        <f t="shared" si="2"/>
        <v>0.57437649999999996</v>
      </c>
      <c r="J20" s="5">
        <f t="shared" si="3"/>
        <v>-7.4394299999999997E-2</v>
      </c>
      <c r="L20">
        <f t="shared" si="4"/>
        <v>0.35239080986077947</v>
      </c>
      <c r="M20">
        <f t="shared" si="5"/>
        <v>29.072241813514307</v>
      </c>
      <c r="P20">
        <f t="shared" si="6"/>
        <v>47.386061249999997</v>
      </c>
    </row>
    <row r="21" spans="1:16" x14ac:dyDescent="0.35">
      <c r="A21">
        <v>2010</v>
      </c>
      <c r="B21">
        <v>85</v>
      </c>
      <c r="C21">
        <v>90</v>
      </c>
      <c r="D21" s="5">
        <v>4.0481000000000003E-2</v>
      </c>
      <c r="E21">
        <v>0.34090789999999999</v>
      </c>
      <c r="G21">
        <f t="shared" si="0"/>
        <v>5</v>
      </c>
      <c r="H21">
        <f t="shared" si="1"/>
        <v>87.5</v>
      </c>
      <c r="I21">
        <f t="shared" si="2"/>
        <v>1.7045394999999999</v>
      </c>
      <c r="J21" s="5">
        <f t="shared" si="3"/>
        <v>-0.3004269</v>
      </c>
      <c r="L21">
        <f t="shared" si="4"/>
        <v>0.11874468148142066</v>
      </c>
      <c r="M21">
        <f t="shared" si="5"/>
        <v>10.390159629624307</v>
      </c>
      <c r="P21">
        <f t="shared" si="6"/>
        <v>149.14720624999998</v>
      </c>
    </row>
    <row r="22" spans="1:16" x14ac:dyDescent="0.35">
      <c r="A22">
        <v>2010</v>
      </c>
      <c r="B22">
        <v>90</v>
      </c>
      <c r="C22">
        <v>95</v>
      </c>
      <c r="D22" s="5">
        <v>4.0481000000000003E-2</v>
      </c>
      <c r="E22">
        <v>0.22392239999999999</v>
      </c>
      <c r="G22">
        <f t="shared" si="0"/>
        <v>5</v>
      </c>
      <c r="H22">
        <f t="shared" si="1"/>
        <v>92.5</v>
      </c>
      <c r="I22">
        <f t="shared" si="2"/>
        <v>1.1196120000000001</v>
      </c>
      <c r="J22" s="5">
        <f t="shared" si="3"/>
        <v>-0.18344139999999998</v>
      </c>
      <c r="L22">
        <f t="shared" si="4"/>
        <v>0.1807813778344641</v>
      </c>
      <c r="M22">
        <f t="shared" si="5"/>
        <v>16.72227744968793</v>
      </c>
      <c r="P22">
        <f t="shared" si="6"/>
        <v>103.56411</v>
      </c>
    </row>
    <row r="23" spans="1:16" x14ac:dyDescent="0.35">
      <c r="A23">
        <v>2010</v>
      </c>
      <c r="B23">
        <v>95</v>
      </c>
      <c r="C23">
        <v>200</v>
      </c>
      <c r="D23" s="5">
        <v>4.0481000000000003E-2</v>
      </c>
      <c r="E23">
        <v>0.83386879999999997</v>
      </c>
      <c r="G23">
        <v>1</v>
      </c>
      <c r="H23">
        <f>B23</f>
        <v>95</v>
      </c>
      <c r="I23">
        <f>G23*E23</f>
        <v>0.83386879999999997</v>
      </c>
      <c r="J23" s="5">
        <f t="shared" si="3"/>
        <v>-0.79338779999999998</v>
      </c>
      <c r="L23">
        <f t="shared" si="4"/>
        <v>4.8546006278205885E-2</v>
      </c>
      <c r="M23">
        <f t="shared" si="5"/>
        <v>4.6118705964295588</v>
      </c>
      <c r="P23">
        <f>I23*H23</f>
        <v>79.217535999999996</v>
      </c>
    </row>
    <row r="25" spans="1:16" x14ac:dyDescent="0.35">
      <c r="D25" s="5">
        <f>SUM(D2:D23)</f>
        <v>0.89058199999999987</v>
      </c>
      <c r="E25">
        <f>SUM(E2:E23)</f>
        <v>2.7788874999999997</v>
      </c>
      <c r="I25">
        <f>SUM(I2:I23)</f>
        <v>8.3087542264501284</v>
      </c>
      <c r="J25" s="5">
        <f>SUM(J2:J23)</f>
        <v>-1.8883055</v>
      </c>
      <c r="L25">
        <f>SUM(L2:L23)</f>
        <v>17.881591696291057</v>
      </c>
      <c r="M25">
        <f>AVERAGE(M2:M23)</f>
        <v>29.900888023693554</v>
      </c>
      <c r="O25" s="2" t="s">
        <v>18</v>
      </c>
      <c r="P25">
        <f>AVERAGE(P2:P23)</f>
        <v>26.128966205292741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072DEE313B14EB6BD1A6B02A6E64C" ma:contentTypeVersion="13" ma:contentTypeDescription="Create a new document." ma:contentTypeScope="" ma:versionID="ebf10a180514dccdf692e3447394124d">
  <xsd:schema xmlns:xsd="http://www.w3.org/2001/XMLSchema" xmlns:xs="http://www.w3.org/2001/XMLSchema" xmlns:p="http://schemas.microsoft.com/office/2006/metadata/properties" xmlns:ns3="aaee3048-9e5d-4892-81c1-bc7b666d47f0" xmlns:ns4="7ffc11be-aae9-4f15-8331-ade681b6e665" targetNamespace="http://schemas.microsoft.com/office/2006/metadata/properties" ma:root="true" ma:fieldsID="200770f4357696b3975e5bef906f83a1" ns3:_="" ns4:_="">
    <xsd:import namespace="aaee3048-9e5d-4892-81c1-bc7b666d47f0"/>
    <xsd:import namespace="7ffc11be-aae9-4f15-8331-ade681b6e66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e3048-9e5d-4892-81c1-bc7b666d47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c11be-aae9-4f15-8331-ade681b6e6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5B4DAB-2237-4396-AFB9-1863063702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ee3048-9e5d-4892-81c1-bc7b666d47f0"/>
    <ds:schemaRef ds:uri="7ffc11be-aae9-4f15-8331-ade681b6e6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4172D3-A7B1-450F-8E6F-A02502D654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B80524-3F80-483B-85C8-1EA40E1E1925}">
  <ds:schemaRefs>
    <ds:schemaRef ds:uri="http://schemas.microsoft.com/office/2006/documentManagement/types"/>
    <ds:schemaRef ds:uri="7ffc11be-aae9-4f15-8331-ade681b6e665"/>
    <ds:schemaRef ds:uri="http://purl.org/dc/elements/1.1/"/>
    <ds:schemaRef ds:uri="http://schemas.microsoft.com/office/2006/metadata/properties"/>
    <ds:schemaRef ds:uri="http://purl.org/dc/terms/"/>
    <ds:schemaRef ds:uri="aaee3048-9e5d-4892-81c1-bc7b666d47f0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Hillary Topazian</dc:creator>
  <cp:lastModifiedBy>Hillary Topazian</cp:lastModifiedBy>
  <dcterms:created xsi:type="dcterms:W3CDTF">2021-10-07T10:11:50Z</dcterms:created>
  <dcterms:modified xsi:type="dcterms:W3CDTF">2021-10-07T15:43:12Z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0x010100E61072DEE313B14EB6BD1A6B02A6E64C</vt:lpwstr>
  </property>
</Properties>
</file>